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5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drawings/drawing7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Objects="placeholders" codeName="ThisWorkbook"/>
  <workbookProtection workbookPassword="C071" lockStructure="1"/>
  <bookViews>
    <workbookView xWindow="9795" yWindow="195" windowWidth="2670" windowHeight="5250"/>
  </bookViews>
  <sheets>
    <sheet name="Selector" sheetId="1" r:id="rId1"/>
    <sheet name="Calculation" sheetId="351" state="hidden" r:id="rId2"/>
    <sheet name="02C" sheetId="366" state="hidden" r:id="rId3"/>
    <sheet name="03C" sheetId="367" state="hidden" r:id="rId4"/>
    <sheet name="04C" sheetId="368" state="hidden" r:id="rId5"/>
    <sheet name="05C" sheetId="369" state="hidden" r:id="rId6"/>
    <sheet name="Tcスペック算出" sheetId="350" state="hidden" r:id="rId7"/>
    <sheet name="熱抵抗" sheetId="361" state="hidden" r:id="rId8"/>
    <sheet name="代表特性(C9)" sheetId="359" state="hidden" r:id="rId9"/>
    <sheet name="最大定格" sheetId="356" state="hidden" r:id="rId10"/>
    <sheet name="初期特性" sheetId="363" state="hidden" r:id="rId11"/>
    <sheet name="ディレーティング(最終)" sheetId="364" state="hidden" r:id="rId12"/>
    <sheet name="蛍光体UP率" sheetId="365" state="hidden" r:id="rId13"/>
  </sheets>
  <externalReferences>
    <externalReference r:id="rId14"/>
  </externalReferences>
  <definedNames>
    <definedName name="Master">[1]Master!$B$6:$Q$1506</definedName>
    <definedName name="Master波長">[1]List!$B$5:$C$8</definedName>
    <definedName name="_xlnm.Print_Area" localSheetId="1">Calculation!$A$2:$AF$187</definedName>
    <definedName name="_xlnm.Print_Area" localSheetId="0">Selector!$A$1:$N$29</definedName>
    <definedName name="sheetcount" localSheetId="7">#REF!</definedName>
    <definedName name="sheetcount">#REF!</definedName>
    <definedName name="校正球一覧" localSheetId="10">#REF!</definedName>
    <definedName name="校正球一覧" localSheetId="8">#REF!</definedName>
    <definedName name="校正球一覧">#REF!</definedName>
    <definedName name="大口評価" localSheetId="4">#REF!</definedName>
    <definedName name="大口評価" localSheetId="5">#REF!</definedName>
    <definedName name="大口評価">#REF!</definedName>
    <definedName name="注意機種" localSheetId="4">#REF!</definedName>
    <definedName name="注意機種" localSheetId="5">#REF!</definedName>
    <definedName name="注意機種">#REF!</definedName>
    <definedName name="投入Lot数" localSheetId="4">#REF!</definedName>
    <definedName name="投入Lot数" localSheetId="5">#REF!</definedName>
    <definedName name="投入Lot数">#REF!</definedName>
    <definedName name="波長ランク変更" localSheetId="4">#REF!</definedName>
    <definedName name="波長ランク変更" localSheetId="5">#REF!</definedName>
    <definedName name="波長ランク変更">#REF!</definedName>
  </definedNames>
  <calcPr calcId="145621"/>
</workbook>
</file>

<file path=xl/calcChain.xml><?xml version="1.0" encoding="utf-8"?>
<calcChain xmlns="http://schemas.openxmlformats.org/spreadsheetml/2006/main">
  <c r="L181" i="351" l="1"/>
  <c r="L180" i="351"/>
  <c r="L179" i="351"/>
  <c r="L178" i="351"/>
  <c r="L177" i="351"/>
  <c r="L176" i="351"/>
  <c r="L175" i="351"/>
  <c r="L174" i="351"/>
  <c r="L173" i="351"/>
  <c r="L172" i="351"/>
  <c r="L171" i="351"/>
  <c r="L170" i="351"/>
  <c r="A26" i="350" l="1"/>
  <c r="G26" i="350"/>
  <c r="A24" i="350"/>
  <c r="A23" i="350"/>
  <c r="A22" i="350"/>
  <c r="A21" i="350"/>
  <c r="A20" i="350"/>
  <c r="A19" i="350"/>
  <c r="A18" i="350"/>
  <c r="A17" i="350"/>
  <c r="A16" i="350"/>
  <c r="A15" i="350"/>
  <c r="A14" i="350"/>
  <c r="A13" i="350"/>
  <c r="A12" i="350"/>
  <c r="A11" i="350"/>
  <c r="F26" i="350"/>
  <c r="H26" i="350" s="1"/>
  <c r="E26" i="350"/>
  <c r="K26" i="350" l="1"/>
  <c r="I26" i="350"/>
  <c r="J26" i="350"/>
  <c r="M26" i="350" s="1"/>
  <c r="Q19" i="366" l="1"/>
  <c r="Q17" i="366"/>
  <c r="Q18" i="366"/>
  <c r="Q15" i="366"/>
  <c r="Q16" i="366"/>
  <c r="Q13" i="366"/>
  <c r="Q14" i="366"/>
  <c r="Q9" i="366"/>
  <c r="Q10" i="366"/>
  <c r="Q11" i="366"/>
  <c r="Q12" i="366"/>
  <c r="Q7" i="366"/>
  <c r="Q8" i="366"/>
  <c r="Q5" i="366"/>
  <c r="Q6" i="366"/>
  <c r="Q4" i="366"/>
  <c r="O35" i="369"/>
  <c r="O34" i="369"/>
  <c r="O33" i="369"/>
  <c r="O30" i="369"/>
  <c r="O31" i="369"/>
  <c r="O32" i="369"/>
  <c r="O29" i="369"/>
  <c r="O28" i="369"/>
  <c r="O27" i="369"/>
  <c r="O26" i="369"/>
  <c r="O25" i="369"/>
  <c r="O24" i="369"/>
  <c r="O23" i="369"/>
  <c r="O22" i="369"/>
  <c r="O18" i="369"/>
  <c r="O17" i="369"/>
  <c r="O16" i="369"/>
  <c r="O15" i="369"/>
  <c r="O14" i="369"/>
  <c r="O13" i="369"/>
  <c r="O12" i="369"/>
  <c r="O11" i="369"/>
  <c r="O10" i="369"/>
  <c r="O9" i="369"/>
  <c r="O8" i="369"/>
  <c r="O7" i="369"/>
  <c r="O6" i="369"/>
  <c r="O5" i="369"/>
  <c r="O4" i="369"/>
  <c r="O85" i="368"/>
  <c r="O84" i="368"/>
  <c r="O83" i="368"/>
  <c r="O82" i="368"/>
  <c r="O81" i="368"/>
  <c r="O80" i="368"/>
  <c r="O76" i="368"/>
  <c r="O75" i="368"/>
  <c r="O74" i="368"/>
  <c r="O73" i="368"/>
  <c r="O72" i="368"/>
  <c r="O71" i="368"/>
  <c r="O70" i="368"/>
  <c r="O69" i="368"/>
  <c r="O4" i="368"/>
  <c r="O5" i="368"/>
  <c r="O6" i="368"/>
  <c r="O7" i="368"/>
  <c r="O8" i="368"/>
  <c r="O9" i="368"/>
  <c r="O10" i="368"/>
  <c r="O11" i="368"/>
  <c r="O12" i="368"/>
  <c r="O13" i="368"/>
  <c r="O14" i="368"/>
  <c r="O15" i="368"/>
  <c r="O16" i="368"/>
  <c r="O17" i="368"/>
  <c r="O18" i="368"/>
  <c r="O19" i="368"/>
  <c r="O23" i="368"/>
  <c r="O24" i="368"/>
  <c r="O25" i="368"/>
  <c r="O26" i="368"/>
  <c r="O27" i="368"/>
  <c r="O28" i="368"/>
  <c r="O29" i="368"/>
  <c r="O30" i="368"/>
  <c r="O31" i="368"/>
  <c r="O32" i="368"/>
  <c r="O33" i="368"/>
  <c r="O34" i="368"/>
  <c r="O35" i="368"/>
  <c r="O36" i="368"/>
  <c r="O37" i="368"/>
  <c r="O38" i="368"/>
  <c r="O39" i="368"/>
  <c r="O43" i="368"/>
  <c r="O44" i="368"/>
  <c r="O45" i="368"/>
  <c r="O46" i="368"/>
  <c r="O47" i="368"/>
  <c r="O48" i="368"/>
  <c r="O49" i="368"/>
  <c r="O50" i="368"/>
  <c r="O51" i="368"/>
  <c r="O52" i="368"/>
  <c r="O53" i="368"/>
  <c r="O54" i="368"/>
  <c r="O55" i="368"/>
  <c r="O56" i="368"/>
  <c r="O57" i="368"/>
  <c r="O58" i="368"/>
  <c r="O59" i="368"/>
  <c r="O63" i="368"/>
  <c r="O64" i="368"/>
  <c r="O65" i="368"/>
  <c r="O66" i="368"/>
  <c r="O68" i="368"/>
  <c r="O67" i="368"/>
  <c r="O87" i="367" l="1"/>
  <c r="O84" i="367"/>
  <c r="O89" i="367" l="1"/>
  <c r="O88" i="367"/>
  <c r="O86" i="367"/>
  <c r="O85" i="367"/>
  <c r="O83" i="367"/>
  <c r="O82" i="367"/>
  <c r="O81" i="367"/>
  <c r="O77" i="367"/>
  <c r="O76" i="367"/>
  <c r="O75" i="367"/>
  <c r="O74" i="367"/>
  <c r="O73" i="367"/>
  <c r="O72" i="367"/>
  <c r="O71" i="367"/>
  <c r="O70" i="367"/>
  <c r="O69" i="367"/>
  <c r="O68" i="367"/>
  <c r="O67" i="367"/>
  <c r="O66" i="367"/>
  <c r="O65" i="367"/>
  <c r="O64" i="367"/>
  <c r="O63" i="367"/>
  <c r="O59" i="367"/>
  <c r="O58" i="367"/>
  <c r="O57" i="367"/>
  <c r="O56" i="367"/>
  <c r="O55" i="367"/>
  <c r="O54" i="367"/>
  <c r="O53" i="367"/>
  <c r="O52" i="367"/>
  <c r="O51" i="367"/>
  <c r="O49" i="367"/>
  <c r="O50" i="367"/>
  <c r="O48" i="367"/>
  <c r="O47" i="367"/>
  <c r="O46" i="367"/>
  <c r="O45" i="367"/>
  <c r="O44" i="367"/>
  <c r="O43" i="367"/>
  <c r="O42" i="367"/>
  <c r="O38" i="367"/>
  <c r="O37" i="367"/>
  <c r="O36" i="367"/>
  <c r="O35" i="367"/>
  <c r="O34" i="367"/>
  <c r="O33" i="367"/>
  <c r="O32" i="367"/>
  <c r="O31" i="367"/>
  <c r="O30" i="367"/>
  <c r="O29" i="367"/>
  <c r="O28" i="367"/>
  <c r="O27" i="367"/>
  <c r="O26" i="367"/>
  <c r="O25" i="367"/>
  <c r="O24" i="367"/>
  <c r="O23" i="367"/>
  <c r="O19" i="367"/>
  <c r="O18" i="367"/>
  <c r="O17" i="367"/>
  <c r="O24" i="366"/>
  <c r="O14" i="366"/>
  <c r="O4" i="366"/>
  <c r="O16" i="367"/>
  <c r="O15" i="367"/>
  <c r="O14" i="367"/>
  <c r="O13" i="367"/>
  <c r="O12" i="367"/>
  <c r="O11" i="367"/>
  <c r="O10" i="367"/>
  <c r="O9" i="367"/>
  <c r="O8" i="367"/>
  <c r="O7" i="367"/>
  <c r="O6" i="367"/>
  <c r="O5" i="367"/>
  <c r="O4" i="367"/>
  <c r="O82" i="366"/>
  <c r="O81" i="366"/>
  <c r="O80" i="366"/>
  <c r="O75" i="366"/>
  <c r="O76" i="366"/>
  <c r="O74" i="366"/>
  <c r="O73" i="366"/>
  <c r="O72" i="366"/>
  <c r="O71" i="366"/>
  <c r="O70" i="366"/>
  <c r="O66" i="366"/>
  <c r="O67" i="366"/>
  <c r="O68" i="366"/>
  <c r="O69" i="366"/>
  <c r="O65" i="366"/>
  <c r="O64" i="366"/>
  <c r="O63" i="366"/>
  <c r="O62" i="366"/>
  <c r="O61" i="366"/>
  <c r="O56" i="366"/>
  <c r="O57" i="366"/>
  <c r="O55" i="366"/>
  <c r="O54" i="366"/>
  <c r="O52" i="366"/>
  <c r="O53" i="366"/>
  <c r="O47" i="366"/>
  <c r="O48" i="366"/>
  <c r="O49" i="366"/>
  <c r="O50" i="366"/>
  <c r="O51" i="366"/>
  <c r="O46" i="366"/>
  <c r="O45" i="366"/>
  <c r="O44" i="366"/>
  <c r="O43" i="366"/>
  <c r="O42" i="366"/>
  <c r="O38" i="366"/>
  <c r="O37" i="366"/>
  <c r="O36" i="366"/>
  <c r="O35" i="366"/>
  <c r="O34" i="366"/>
  <c r="O33" i="366"/>
  <c r="O32" i="366"/>
  <c r="O31" i="366"/>
  <c r="O29" i="366"/>
  <c r="O30" i="366"/>
  <c r="O28" i="366"/>
  <c r="O27" i="366"/>
  <c r="O26" i="366"/>
  <c r="O25" i="366"/>
  <c r="O23" i="366"/>
  <c r="O19" i="366"/>
  <c r="O18" i="366"/>
  <c r="O17" i="366"/>
  <c r="O16" i="366"/>
  <c r="N16" i="366"/>
  <c r="O15" i="366"/>
  <c r="O12" i="366"/>
  <c r="O13" i="366"/>
  <c r="O11" i="366"/>
  <c r="O10" i="366"/>
  <c r="O9" i="366"/>
  <c r="O8" i="366"/>
  <c r="O7" i="366"/>
  <c r="N4" i="366"/>
  <c r="O5" i="366"/>
  <c r="O6" i="366"/>
  <c r="N35" i="369"/>
  <c r="M35" i="369"/>
  <c r="N34" i="369"/>
  <c r="M34" i="369"/>
  <c r="N33" i="369"/>
  <c r="M33" i="369"/>
  <c r="N32" i="369"/>
  <c r="M32" i="369"/>
  <c r="N31" i="369"/>
  <c r="M31" i="369"/>
  <c r="N30" i="369"/>
  <c r="M30" i="369"/>
  <c r="N29" i="369"/>
  <c r="M29" i="369"/>
  <c r="N28" i="369"/>
  <c r="M28" i="369"/>
  <c r="N27" i="369"/>
  <c r="M27" i="369"/>
  <c r="N26" i="369"/>
  <c r="M26" i="369"/>
  <c r="N25" i="369"/>
  <c r="M25" i="369"/>
  <c r="N24" i="369"/>
  <c r="M24" i="369"/>
  <c r="N23" i="369"/>
  <c r="M23" i="369"/>
  <c r="N22" i="369"/>
  <c r="M22" i="369"/>
  <c r="N18" i="369"/>
  <c r="M18" i="369"/>
  <c r="N17" i="369"/>
  <c r="M17" i="369"/>
  <c r="N16" i="369"/>
  <c r="M16" i="369"/>
  <c r="N15" i="369"/>
  <c r="M15" i="369"/>
  <c r="N14" i="369"/>
  <c r="M14" i="369"/>
  <c r="N13" i="369"/>
  <c r="M13" i="369"/>
  <c r="N12" i="369"/>
  <c r="M12" i="369"/>
  <c r="N11" i="369"/>
  <c r="M11" i="369"/>
  <c r="N10" i="369"/>
  <c r="M10" i="369"/>
  <c r="N9" i="369"/>
  <c r="M9" i="369"/>
  <c r="N8" i="369"/>
  <c r="M8" i="369"/>
  <c r="N7" i="369"/>
  <c r="M7" i="369"/>
  <c r="N6" i="369"/>
  <c r="M6" i="369"/>
  <c r="N5" i="369"/>
  <c r="M5" i="369"/>
  <c r="N4" i="369"/>
  <c r="M4" i="369"/>
  <c r="N85" i="368"/>
  <c r="M85" i="368"/>
  <c r="N84" i="368"/>
  <c r="M84" i="368"/>
  <c r="N83" i="368"/>
  <c r="M83" i="368"/>
  <c r="N82" i="368"/>
  <c r="M82" i="368"/>
  <c r="N81" i="368"/>
  <c r="M81" i="368"/>
  <c r="N80" i="368"/>
  <c r="M80" i="368"/>
  <c r="N76" i="368"/>
  <c r="M76" i="368"/>
  <c r="N75" i="368"/>
  <c r="M75" i="368"/>
  <c r="N74" i="368"/>
  <c r="M74" i="368"/>
  <c r="N73" i="368"/>
  <c r="M73" i="368"/>
  <c r="N72" i="368"/>
  <c r="M72" i="368"/>
  <c r="N71" i="368"/>
  <c r="M71" i="368"/>
  <c r="N70" i="368"/>
  <c r="M70" i="368"/>
  <c r="N69" i="368"/>
  <c r="M69" i="368"/>
  <c r="N68" i="368"/>
  <c r="M68" i="368"/>
  <c r="N67" i="368"/>
  <c r="M67" i="368"/>
  <c r="N66" i="368"/>
  <c r="M66" i="368"/>
  <c r="N65" i="368"/>
  <c r="M65" i="368"/>
  <c r="N64" i="368"/>
  <c r="M64" i="368"/>
  <c r="N63" i="368"/>
  <c r="M63" i="368"/>
  <c r="N59" i="368"/>
  <c r="M59" i="368"/>
  <c r="N58" i="368"/>
  <c r="M58" i="368"/>
  <c r="N57" i="368"/>
  <c r="M57" i="368"/>
  <c r="N56" i="368"/>
  <c r="M56" i="368"/>
  <c r="N55" i="368"/>
  <c r="M55" i="368"/>
  <c r="N54" i="368"/>
  <c r="M54" i="368"/>
  <c r="N53" i="368"/>
  <c r="M53" i="368"/>
  <c r="N52" i="368"/>
  <c r="M52" i="368"/>
  <c r="N51" i="368"/>
  <c r="M51" i="368"/>
  <c r="N50" i="368"/>
  <c r="M50" i="368"/>
  <c r="N49" i="368"/>
  <c r="M49" i="368"/>
  <c r="N48" i="368"/>
  <c r="M48" i="368"/>
  <c r="N47" i="368"/>
  <c r="M47" i="368"/>
  <c r="N46" i="368"/>
  <c r="M46" i="368"/>
  <c r="N45" i="368"/>
  <c r="M45" i="368"/>
  <c r="N44" i="368"/>
  <c r="M44" i="368"/>
  <c r="N43" i="368"/>
  <c r="M43" i="368"/>
  <c r="N39" i="368"/>
  <c r="M39" i="368"/>
  <c r="N38" i="368"/>
  <c r="M38" i="368"/>
  <c r="N37" i="368"/>
  <c r="M37" i="368"/>
  <c r="N36" i="368"/>
  <c r="M36" i="368"/>
  <c r="N35" i="368"/>
  <c r="M35" i="368"/>
  <c r="N34" i="368"/>
  <c r="M34" i="368"/>
  <c r="N33" i="368"/>
  <c r="M33" i="368"/>
  <c r="N32" i="368"/>
  <c r="M32" i="368"/>
  <c r="N31" i="368"/>
  <c r="M31" i="368"/>
  <c r="N30" i="368"/>
  <c r="M30" i="368"/>
  <c r="N29" i="368"/>
  <c r="M29" i="368"/>
  <c r="N28" i="368"/>
  <c r="M28" i="368"/>
  <c r="N27" i="368"/>
  <c r="M27" i="368"/>
  <c r="N26" i="368"/>
  <c r="M26" i="368"/>
  <c r="N25" i="368"/>
  <c r="M25" i="368"/>
  <c r="N24" i="368"/>
  <c r="M24" i="368"/>
  <c r="N23" i="368"/>
  <c r="M23" i="368"/>
  <c r="N19" i="368"/>
  <c r="M19" i="368"/>
  <c r="N18" i="368"/>
  <c r="M18" i="368"/>
  <c r="N17" i="368"/>
  <c r="M17" i="368"/>
  <c r="N16" i="368"/>
  <c r="M16" i="368"/>
  <c r="N15" i="368"/>
  <c r="M15" i="368"/>
  <c r="N14" i="368"/>
  <c r="M14" i="368"/>
  <c r="N13" i="368"/>
  <c r="M13" i="368"/>
  <c r="N12" i="368"/>
  <c r="M12" i="368"/>
  <c r="N11" i="368"/>
  <c r="M11" i="368"/>
  <c r="N10" i="368"/>
  <c r="M10" i="368"/>
  <c r="N9" i="368"/>
  <c r="M9" i="368"/>
  <c r="N8" i="368"/>
  <c r="M8" i="368"/>
  <c r="N7" i="368"/>
  <c r="M7" i="368"/>
  <c r="N6" i="368"/>
  <c r="M6" i="368"/>
  <c r="N5" i="368"/>
  <c r="M5" i="368"/>
  <c r="N4" i="368"/>
  <c r="M4" i="368"/>
  <c r="N89" i="367"/>
  <c r="M89" i="367"/>
  <c r="N88" i="367"/>
  <c r="M88" i="367"/>
  <c r="N87" i="367"/>
  <c r="M87" i="367"/>
  <c r="N86" i="367"/>
  <c r="M86" i="367"/>
  <c r="N85" i="367"/>
  <c r="M85" i="367"/>
  <c r="N84" i="367"/>
  <c r="M84" i="367"/>
  <c r="N83" i="367"/>
  <c r="M83" i="367"/>
  <c r="N82" i="367"/>
  <c r="M82" i="367"/>
  <c r="N81" i="367"/>
  <c r="M81" i="367"/>
  <c r="N77" i="367"/>
  <c r="M77" i="367"/>
  <c r="N76" i="367"/>
  <c r="M76" i="367"/>
  <c r="N75" i="367"/>
  <c r="M75" i="367"/>
  <c r="N74" i="367"/>
  <c r="M74" i="367"/>
  <c r="N73" i="367"/>
  <c r="M73" i="367"/>
  <c r="N72" i="367"/>
  <c r="M72" i="367"/>
  <c r="N71" i="367"/>
  <c r="M71" i="367"/>
  <c r="N70" i="367"/>
  <c r="M70" i="367"/>
  <c r="N69" i="367"/>
  <c r="M69" i="367"/>
  <c r="N68" i="367"/>
  <c r="M68" i="367"/>
  <c r="N67" i="367"/>
  <c r="M67" i="367"/>
  <c r="N66" i="367"/>
  <c r="M66" i="367"/>
  <c r="N65" i="367"/>
  <c r="M65" i="367"/>
  <c r="N64" i="367"/>
  <c r="M64" i="367"/>
  <c r="N63" i="367"/>
  <c r="M63" i="367"/>
  <c r="N59" i="367"/>
  <c r="M59" i="367"/>
  <c r="N58" i="367"/>
  <c r="M58" i="367"/>
  <c r="N57" i="367"/>
  <c r="M57" i="367"/>
  <c r="N56" i="367"/>
  <c r="M56" i="367"/>
  <c r="N55" i="367"/>
  <c r="M55" i="367"/>
  <c r="N54" i="367"/>
  <c r="M54" i="367"/>
  <c r="N53" i="367"/>
  <c r="M53" i="367"/>
  <c r="N52" i="367"/>
  <c r="M52" i="367"/>
  <c r="N51" i="367"/>
  <c r="M51" i="367"/>
  <c r="N50" i="367"/>
  <c r="M50" i="367"/>
  <c r="N49" i="367"/>
  <c r="M49" i="367"/>
  <c r="N48" i="367"/>
  <c r="M48" i="367"/>
  <c r="N47" i="367"/>
  <c r="M47" i="367"/>
  <c r="N46" i="367"/>
  <c r="M46" i="367"/>
  <c r="N45" i="367"/>
  <c r="M45" i="367"/>
  <c r="N44" i="367"/>
  <c r="M44" i="367"/>
  <c r="N43" i="367"/>
  <c r="M43" i="367"/>
  <c r="N42" i="367"/>
  <c r="M42" i="367"/>
  <c r="N38" i="367"/>
  <c r="M38" i="367"/>
  <c r="N37" i="367"/>
  <c r="M37" i="367"/>
  <c r="N36" i="367"/>
  <c r="M36" i="367"/>
  <c r="N35" i="367"/>
  <c r="M35" i="367"/>
  <c r="N34" i="367"/>
  <c r="M34" i="367"/>
  <c r="N33" i="367"/>
  <c r="M33" i="367"/>
  <c r="N32" i="367"/>
  <c r="M32" i="367"/>
  <c r="N31" i="367"/>
  <c r="M31" i="367"/>
  <c r="N30" i="367"/>
  <c r="M30" i="367"/>
  <c r="N29" i="367"/>
  <c r="M29" i="367"/>
  <c r="N28" i="367"/>
  <c r="M28" i="367"/>
  <c r="N27" i="367"/>
  <c r="M27" i="367"/>
  <c r="N26" i="367"/>
  <c r="M26" i="367"/>
  <c r="N25" i="367"/>
  <c r="M25" i="367"/>
  <c r="N24" i="367"/>
  <c r="M24" i="367"/>
  <c r="N23" i="367"/>
  <c r="M23" i="367"/>
  <c r="N19" i="367"/>
  <c r="M19" i="367"/>
  <c r="N18" i="367"/>
  <c r="M18" i="367"/>
  <c r="N17" i="367"/>
  <c r="M17" i="367"/>
  <c r="N16" i="367"/>
  <c r="M16" i="367"/>
  <c r="N15" i="367"/>
  <c r="M15" i="367"/>
  <c r="N14" i="367"/>
  <c r="M14" i="367"/>
  <c r="N13" i="367"/>
  <c r="M13" i="367"/>
  <c r="N12" i="367"/>
  <c r="M12" i="367"/>
  <c r="N11" i="367"/>
  <c r="M11" i="367"/>
  <c r="N10" i="367"/>
  <c r="M10" i="367"/>
  <c r="N9" i="367"/>
  <c r="M9" i="367"/>
  <c r="N8" i="367"/>
  <c r="M8" i="367"/>
  <c r="N7" i="367"/>
  <c r="M7" i="367"/>
  <c r="N6" i="367"/>
  <c r="M6" i="367"/>
  <c r="N5" i="367"/>
  <c r="M5" i="367"/>
  <c r="N4" i="367"/>
  <c r="M4" i="367"/>
  <c r="N85" i="366"/>
  <c r="M85" i="366"/>
  <c r="N84" i="366"/>
  <c r="M84" i="366"/>
  <c r="N83" i="366"/>
  <c r="M83" i="366"/>
  <c r="N82" i="366"/>
  <c r="M82" i="366"/>
  <c r="N81" i="366"/>
  <c r="M81" i="366"/>
  <c r="N80" i="366"/>
  <c r="M80" i="366"/>
  <c r="N76" i="366"/>
  <c r="M76" i="366"/>
  <c r="N75" i="366"/>
  <c r="M75" i="366"/>
  <c r="N74" i="366"/>
  <c r="M74" i="366"/>
  <c r="N73" i="366"/>
  <c r="M73" i="366"/>
  <c r="N72" i="366"/>
  <c r="M72" i="366"/>
  <c r="N71" i="366"/>
  <c r="M71" i="366"/>
  <c r="N70" i="366"/>
  <c r="M70" i="366"/>
  <c r="N69" i="366"/>
  <c r="M69" i="366"/>
  <c r="N68" i="366"/>
  <c r="M68" i="366"/>
  <c r="N67" i="366"/>
  <c r="M67" i="366"/>
  <c r="N66" i="366"/>
  <c r="M66" i="366"/>
  <c r="N65" i="366"/>
  <c r="M65" i="366"/>
  <c r="N64" i="366"/>
  <c r="M64" i="366"/>
  <c r="N63" i="366"/>
  <c r="M63" i="366"/>
  <c r="N62" i="366"/>
  <c r="M62" i="366"/>
  <c r="N61" i="366"/>
  <c r="M61" i="366"/>
  <c r="N57" i="366"/>
  <c r="M57" i="366"/>
  <c r="N56" i="366"/>
  <c r="M56" i="366"/>
  <c r="N55" i="366"/>
  <c r="M55" i="366"/>
  <c r="N54" i="366"/>
  <c r="M54" i="366"/>
  <c r="N53" i="366"/>
  <c r="M53" i="366"/>
  <c r="N52" i="366"/>
  <c r="M52" i="366"/>
  <c r="N51" i="366"/>
  <c r="M51" i="366"/>
  <c r="N50" i="366"/>
  <c r="M50" i="366"/>
  <c r="N49" i="366"/>
  <c r="M49" i="366"/>
  <c r="N48" i="366"/>
  <c r="M48" i="366"/>
  <c r="N47" i="366"/>
  <c r="M47" i="366"/>
  <c r="N46" i="366"/>
  <c r="M46" i="366"/>
  <c r="N45" i="366"/>
  <c r="M45" i="366"/>
  <c r="N44" i="366"/>
  <c r="M44" i="366"/>
  <c r="N43" i="366"/>
  <c r="M43" i="366"/>
  <c r="N42" i="366"/>
  <c r="M42" i="366"/>
  <c r="N38" i="366"/>
  <c r="M38" i="366"/>
  <c r="N37" i="366"/>
  <c r="M37" i="366"/>
  <c r="N36" i="366"/>
  <c r="M36" i="366"/>
  <c r="N35" i="366"/>
  <c r="M35" i="366"/>
  <c r="N34" i="366"/>
  <c r="M34" i="366"/>
  <c r="N33" i="366"/>
  <c r="M33" i="366"/>
  <c r="N32" i="366"/>
  <c r="M32" i="366"/>
  <c r="N31" i="366"/>
  <c r="M31" i="366"/>
  <c r="N30" i="366"/>
  <c r="M30" i="366"/>
  <c r="N29" i="366"/>
  <c r="M29" i="366"/>
  <c r="N28" i="366"/>
  <c r="M28" i="366"/>
  <c r="N27" i="366"/>
  <c r="M27" i="366"/>
  <c r="N26" i="366"/>
  <c r="M26" i="366"/>
  <c r="N25" i="366"/>
  <c r="M25" i="366"/>
  <c r="N24" i="366"/>
  <c r="M24" i="366"/>
  <c r="N23" i="366"/>
  <c r="M23" i="366"/>
  <c r="N19" i="366"/>
  <c r="M19" i="366"/>
  <c r="N18" i="366"/>
  <c r="M18" i="366"/>
  <c r="N17" i="366"/>
  <c r="M17" i="366"/>
  <c r="M16" i="366"/>
  <c r="N15" i="366"/>
  <c r="M15" i="366"/>
  <c r="N14" i="366"/>
  <c r="M14" i="366"/>
  <c r="N13" i="366"/>
  <c r="M13" i="366"/>
  <c r="N12" i="366"/>
  <c r="M12" i="366"/>
  <c r="N11" i="366"/>
  <c r="M11" i="366"/>
  <c r="N10" i="366"/>
  <c r="M10" i="366"/>
  <c r="N9" i="366"/>
  <c r="M9" i="366"/>
  <c r="N8" i="366"/>
  <c r="M8" i="366"/>
  <c r="N7" i="366"/>
  <c r="M7" i="366"/>
  <c r="N6" i="366"/>
  <c r="M6" i="366"/>
  <c r="N5" i="366"/>
  <c r="M5" i="366"/>
  <c r="M4" i="366"/>
  <c r="B45" i="1" l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L94" i="351" l="1"/>
  <c r="L95" i="351"/>
  <c r="L96" i="351"/>
  <c r="L97" i="351"/>
  <c r="AF97" i="351" l="1"/>
  <c r="AE97" i="351"/>
  <c r="AD97" i="351"/>
  <c r="AC97" i="351"/>
  <c r="AB97" i="351"/>
  <c r="AA97" i="351"/>
  <c r="Z97" i="351"/>
  <c r="Y97" i="351"/>
  <c r="X97" i="351"/>
  <c r="W97" i="351"/>
  <c r="V97" i="351"/>
  <c r="U97" i="351"/>
  <c r="T97" i="351"/>
  <c r="S97" i="351"/>
  <c r="R97" i="351"/>
  <c r="Q97" i="351"/>
  <c r="P97" i="351"/>
  <c r="O97" i="351"/>
  <c r="N97" i="351"/>
  <c r="AF96" i="351"/>
  <c r="AE96" i="351"/>
  <c r="AD96" i="351"/>
  <c r="AC96" i="351"/>
  <c r="AB96" i="351"/>
  <c r="AA96" i="351"/>
  <c r="Z96" i="351"/>
  <c r="Y96" i="351"/>
  <c r="X96" i="351"/>
  <c r="W96" i="351"/>
  <c r="V96" i="351"/>
  <c r="U96" i="351"/>
  <c r="T96" i="351"/>
  <c r="S96" i="351"/>
  <c r="R96" i="351"/>
  <c r="Q96" i="351"/>
  <c r="P96" i="351"/>
  <c r="O96" i="351"/>
  <c r="N96" i="351"/>
  <c r="AF95" i="351"/>
  <c r="AE95" i="351"/>
  <c r="AD95" i="351"/>
  <c r="AC95" i="351"/>
  <c r="AB95" i="351"/>
  <c r="AA95" i="351"/>
  <c r="Z95" i="351"/>
  <c r="Y95" i="351"/>
  <c r="X95" i="351"/>
  <c r="W95" i="351"/>
  <c r="V95" i="351"/>
  <c r="U95" i="351"/>
  <c r="T95" i="351"/>
  <c r="S95" i="351"/>
  <c r="R95" i="351"/>
  <c r="Q95" i="351"/>
  <c r="P95" i="351"/>
  <c r="O95" i="351"/>
  <c r="N95" i="351"/>
  <c r="AF94" i="351"/>
  <c r="AE94" i="351"/>
  <c r="AD94" i="351"/>
  <c r="AC94" i="351"/>
  <c r="AB94" i="351"/>
  <c r="AA94" i="351"/>
  <c r="Z94" i="351"/>
  <c r="Y94" i="351"/>
  <c r="X94" i="351"/>
  <c r="W94" i="351"/>
  <c r="V94" i="351"/>
  <c r="U94" i="351"/>
  <c r="T94" i="351"/>
  <c r="S94" i="351"/>
  <c r="R94" i="351"/>
  <c r="Q94" i="351"/>
  <c r="P94" i="351"/>
  <c r="O94" i="351"/>
  <c r="N94" i="351"/>
  <c r="AF93" i="351"/>
  <c r="AE93" i="351"/>
  <c r="AD93" i="351"/>
  <c r="AC93" i="351"/>
  <c r="AB93" i="351"/>
  <c r="AA93" i="351"/>
  <c r="AF92" i="351"/>
  <c r="AE92" i="351"/>
  <c r="AD92" i="351"/>
  <c r="AC92" i="351"/>
  <c r="AB92" i="351"/>
  <c r="AA92" i="351"/>
  <c r="AF91" i="351"/>
  <c r="AE91" i="351"/>
  <c r="AD91" i="351"/>
  <c r="AC91" i="351"/>
  <c r="AB91" i="351"/>
  <c r="AA91" i="351"/>
  <c r="AC90" i="351"/>
  <c r="AB90" i="351"/>
  <c r="AA90" i="351"/>
  <c r="AF87" i="351"/>
  <c r="AE87" i="351"/>
  <c r="AD87" i="351"/>
  <c r="AC87" i="351"/>
  <c r="AB87" i="351"/>
  <c r="AA87" i="351"/>
  <c r="V85" i="351"/>
  <c r="P85" i="351"/>
  <c r="V84" i="351"/>
  <c r="P84" i="351"/>
  <c r="AC83" i="351"/>
  <c r="AB83" i="351"/>
  <c r="AA83" i="351"/>
  <c r="V83" i="351"/>
  <c r="P83" i="351"/>
  <c r="V82" i="351"/>
  <c r="P82" i="351"/>
  <c r="AC81" i="351"/>
  <c r="AB81" i="351"/>
  <c r="AA81" i="351"/>
  <c r="V81" i="351"/>
  <c r="P81" i="351"/>
  <c r="AC80" i="351"/>
  <c r="AB80" i="351"/>
  <c r="AA80" i="351"/>
  <c r="V80" i="351"/>
  <c r="P80" i="351"/>
  <c r="M97" i="351"/>
  <c r="M96" i="351"/>
  <c r="M95" i="351"/>
  <c r="M94" i="351"/>
  <c r="O20" i="365"/>
  <c r="M20" i="365"/>
  <c r="L20" i="365"/>
  <c r="Q19" i="365"/>
  <c r="P19" i="365"/>
  <c r="O19" i="365"/>
  <c r="M19" i="365"/>
  <c r="L19" i="365"/>
  <c r="Q18" i="365"/>
  <c r="P18" i="365"/>
  <c r="O18" i="365"/>
  <c r="N18" i="365"/>
  <c r="M18" i="365"/>
  <c r="L18" i="365"/>
  <c r="R17" i="365"/>
  <c r="Q17" i="365"/>
  <c r="P17" i="365"/>
  <c r="O17" i="365"/>
  <c r="N17" i="365"/>
  <c r="M17" i="365"/>
  <c r="L17" i="365"/>
  <c r="P16" i="365"/>
  <c r="O16" i="365"/>
  <c r="M16" i="365"/>
  <c r="R7" i="365"/>
  <c r="Q7" i="365"/>
  <c r="P7" i="365"/>
  <c r="O7" i="365"/>
  <c r="N7" i="365"/>
  <c r="M7" i="365"/>
  <c r="L7" i="365"/>
  <c r="F7" i="365"/>
  <c r="E7" i="365"/>
  <c r="N19" i="365" s="1"/>
  <c r="D7" i="365"/>
  <c r="C7" i="365"/>
  <c r="K115" i="351" l="1"/>
  <c r="K161" i="351"/>
  <c r="K164" i="351"/>
  <c r="K118" i="351"/>
  <c r="K116" i="351"/>
  <c r="K162" i="351"/>
  <c r="K117" i="351"/>
  <c r="K163" i="351"/>
  <c r="M134" i="351"/>
  <c r="M133" i="351"/>
  <c r="M132" i="351"/>
  <c r="M130" i="351"/>
  <c r="M129" i="351"/>
  <c r="M128" i="351"/>
  <c r="M127" i="351"/>
  <c r="M126" i="351"/>
  <c r="M125" i="351"/>
  <c r="M124" i="351"/>
  <c r="AA7" i="364" l="1"/>
  <c r="AB13" i="364"/>
  <c r="J134" i="351" s="1"/>
  <c r="AB12" i="364"/>
  <c r="J133" i="351" s="1"/>
  <c r="AA11" i="364"/>
  <c r="I132" i="351" s="1"/>
  <c r="AB21" i="364"/>
  <c r="AC21" i="364"/>
  <c r="AA9" i="364"/>
  <c r="I130" i="351" s="1"/>
  <c r="AB20" i="364"/>
  <c r="AC20" i="364" s="1"/>
  <c r="AA10" i="364"/>
  <c r="AA8" i="364"/>
  <c r="I129" i="351" s="1"/>
  <c r="I128" i="351"/>
  <c r="AB7" i="364"/>
  <c r="AB19" i="364"/>
  <c r="AC19" i="364"/>
  <c r="I131" i="351"/>
  <c r="AA6" i="364"/>
  <c r="AA5" i="364"/>
  <c r="AA4" i="364"/>
  <c r="I125" i="351" s="1"/>
  <c r="G8" i="356"/>
  <c r="AA12" i="364" l="1"/>
  <c r="I133" i="351" s="1"/>
  <c r="J129" i="351"/>
  <c r="AA14" i="364"/>
  <c r="I135" i="351" s="1"/>
  <c r="AB4" i="364"/>
  <c r="J125" i="351" s="1"/>
  <c r="AB14" i="364"/>
  <c r="J135" i="351" s="1"/>
  <c r="AB8" i="364"/>
  <c r="AB3" i="364"/>
  <c r="J124" i="351" s="1"/>
  <c r="AA3" i="364"/>
  <c r="I124" i="351" s="1"/>
  <c r="AB9" i="364"/>
  <c r="J130" i="351" s="1"/>
  <c r="J128" i="351"/>
  <c r="AA13" i="364"/>
  <c r="I134" i="351" s="1"/>
  <c r="AB11" i="364"/>
  <c r="J132" i="351" s="1"/>
  <c r="AB10" i="364"/>
  <c r="J131" i="351" s="1"/>
  <c r="I126" i="351"/>
  <c r="AB5" i="364"/>
  <c r="J126" i="351" s="1"/>
  <c r="J137" i="351"/>
  <c r="AB16" i="364"/>
  <c r="AA15" i="364"/>
  <c r="I136" i="351" s="1"/>
  <c r="AB15" i="364"/>
  <c r="J136" i="351" s="1"/>
  <c r="AA16" i="364"/>
  <c r="I137" i="351" s="1"/>
  <c r="AB6" i="364"/>
  <c r="J127" i="351" s="1"/>
  <c r="I127" i="351"/>
  <c r="G9" i="356" l="1"/>
  <c r="P34" i="363" l="1"/>
  <c r="M34" i="363"/>
  <c r="L34" i="363"/>
  <c r="J34" i="363"/>
  <c r="C34" i="363"/>
  <c r="M33" i="363"/>
  <c r="L33" i="363"/>
  <c r="J33" i="363"/>
  <c r="U32" i="363"/>
  <c r="S32" i="363"/>
  <c r="P32" i="363"/>
  <c r="O32" i="363"/>
  <c r="N32" i="363"/>
  <c r="N34" i="363" s="1"/>
  <c r="M32" i="363"/>
  <c r="L32" i="363"/>
  <c r="J32" i="363"/>
  <c r="P33" i="363" s="1"/>
  <c r="P31" i="363"/>
  <c r="N31" i="363"/>
  <c r="M31" i="363"/>
  <c r="L31" i="363"/>
  <c r="J31" i="363"/>
  <c r="P30" i="363"/>
  <c r="O30" i="363"/>
  <c r="N30" i="363"/>
  <c r="M30" i="363"/>
  <c r="L30" i="363"/>
  <c r="J30" i="363"/>
  <c r="P29" i="363"/>
  <c r="M29" i="363"/>
  <c r="L29" i="363"/>
  <c r="J29" i="363"/>
  <c r="C29" i="363"/>
  <c r="N28" i="363"/>
  <c r="M28" i="363"/>
  <c r="L28" i="363"/>
  <c r="J28" i="363"/>
  <c r="P28" i="363" s="1"/>
  <c r="U27" i="363"/>
  <c r="S27" i="363"/>
  <c r="P27" i="363"/>
  <c r="O27" i="363"/>
  <c r="N27" i="363"/>
  <c r="N29" i="363" s="1"/>
  <c r="M27" i="363"/>
  <c r="L27" i="363"/>
  <c r="J27" i="363"/>
  <c r="P26" i="363"/>
  <c r="P36" i="363" s="1"/>
  <c r="M26" i="363"/>
  <c r="L26" i="363"/>
  <c r="J26" i="363"/>
  <c r="C26" i="363"/>
  <c r="U25" i="363"/>
  <c r="S25" i="363"/>
  <c r="P25" i="363"/>
  <c r="O25" i="363"/>
  <c r="N25" i="363"/>
  <c r="N26" i="363" s="1"/>
  <c r="M25" i="363"/>
  <c r="L25" i="363"/>
  <c r="J25" i="363"/>
  <c r="I22" i="363"/>
  <c r="I28" i="363" s="1"/>
  <c r="P20" i="363"/>
  <c r="K20" i="363"/>
  <c r="Q20" i="363" s="1"/>
  <c r="P19" i="363"/>
  <c r="K19" i="363"/>
  <c r="Q19" i="363" s="1"/>
  <c r="Q18" i="363"/>
  <c r="P18" i="363"/>
  <c r="K18" i="363"/>
  <c r="P17" i="363"/>
  <c r="K17" i="363"/>
  <c r="P16" i="363"/>
  <c r="K16" i="363"/>
  <c r="Q16" i="363" s="1"/>
  <c r="P15" i="363"/>
  <c r="K15" i="363"/>
  <c r="Q15" i="363" s="1"/>
  <c r="Q14" i="363"/>
  <c r="P14" i="363"/>
  <c r="K14" i="363"/>
  <c r="Q13" i="363"/>
  <c r="P13" i="363"/>
  <c r="K13" i="363"/>
  <c r="P12" i="363"/>
  <c r="K12" i="363"/>
  <c r="Q12" i="363" s="1"/>
  <c r="P11" i="363"/>
  <c r="K11" i="363"/>
  <c r="Q11" i="363" s="1"/>
  <c r="C6" i="363"/>
  <c r="B6" i="363"/>
  <c r="C4" i="363"/>
  <c r="B4" i="363"/>
  <c r="I21" i="363" s="1"/>
  <c r="B36" i="351"/>
  <c r="B37" i="351"/>
  <c r="B38" i="351"/>
  <c r="B39" i="351"/>
  <c r="B40" i="351"/>
  <c r="B41" i="351"/>
  <c r="B42" i="351"/>
  <c r="B43" i="351"/>
  <c r="B44" i="351"/>
  <c r="B45" i="351"/>
  <c r="B46" i="351"/>
  <c r="B47" i="351"/>
  <c r="B48" i="351"/>
  <c r="B49" i="351"/>
  <c r="B50" i="351"/>
  <c r="B51" i="351"/>
  <c r="B52" i="351"/>
  <c r="B35" i="351"/>
  <c r="J57" i="351"/>
  <c r="AF79" i="351"/>
  <c r="AE79" i="351"/>
  <c r="AD79" i="351"/>
  <c r="AC79" i="351"/>
  <c r="AB79" i="351"/>
  <c r="AA79" i="351"/>
  <c r="Z79" i="351"/>
  <c r="Y79" i="351"/>
  <c r="X79" i="351"/>
  <c r="W79" i="351"/>
  <c r="V79" i="351"/>
  <c r="U79" i="351"/>
  <c r="T79" i="351"/>
  <c r="S79" i="351"/>
  <c r="R79" i="351"/>
  <c r="Q79" i="351"/>
  <c r="P79" i="351"/>
  <c r="O79" i="351"/>
  <c r="N79" i="351"/>
  <c r="M79" i="351"/>
  <c r="L79" i="351"/>
  <c r="K94" i="351"/>
  <c r="K95" i="351"/>
  <c r="K96" i="351"/>
  <c r="K97" i="351"/>
  <c r="J81" i="351"/>
  <c r="J82" i="351"/>
  <c r="J83" i="351"/>
  <c r="J84" i="351"/>
  <c r="J85" i="351"/>
  <c r="J86" i="351"/>
  <c r="J87" i="351"/>
  <c r="J88" i="351"/>
  <c r="J89" i="351"/>
  <c r="J90" i="351"/>
  <c r="J91" i="351"/>
  <c r="J92" i="351"/>
  <c r="J93" i="351"/>
  <c r="J94" i="351"/>
  <c r="J95" i="351"/>
  <c r="J96" i="351"/>
  <c r="J97" i="351"/>
  <c r="J80" i="351"/>
  <c r="J101" i="351" s="1"/>
  <c r="H124" i="351" s="1"/>
  <c r="AF56" i="351"/>
  <c r="AE56" i="351"/>
  <c r="AD56" i="351"/>
  <c r="AC56" i="351"/>
  <c r="AB56" i="351"/>
  <c r="AA56" i="351"/>
  <c r="Z56" i="351"/>
  <c r="Y56" i="351"/>
  <c r="X56" i="351"/>
  <c r="W56" i="351"/>
  <c r="V56" i="351"/>
  <c r="U56" i="351"/>
  <c r="T56" i="351"/>
  <c r="S56" i="351"/>
  <c r="R56" i="351"/>
  <c r="Q56" i="351"/>
  <c r="P56" i="351"/>
  <c r="O56" i="351"/>
  <c r="N56" i="351"/>
  <c r="M56" i="351"/>
  <c r="L56" i="351"/>
  <c r="K71" i="351"/>
  <c r="K72" i="351"/>
  <c r="K73" i="351"/>
  <c r="K74" i="351"/>
  <c r="J58" i="351"/>
  <c r="J59" i="351"/>
  <c r="J60" i="351"/>
  <c r="J61" i="351"/>
  <c r="J62" i="351"/>
  <c r="J63" i="351"/>
  <c r="J64" i="351"/>
  <c r="J65" i="351"/>
  <c r="J66" i="351"/>
  <c r="J67" i="351"/>
  <c r="J68" i="351"/>
  <c r="J69" i="351"/>
  <c r="J70" i="351"/>
  <c r="J71" i="351"/>
  <c r="J72" i="351"/>
  <c r="J73" i="351"/>
  <c r="J74" i="351"/>
  <c r="H12" i="350"/>
  <c r="H13" i="350"/>
  <c r="F13" i="361"/>
  <c r="H13" i="361" s="1"/>
  <c r="F12" i="361"/>
  <c r="H12" i="361" s="1"/>
  <c r="F11" i="361"/>
  <c r="H11" i="361" s="1"/>
  <c r="H10" i="361"/>
  <c r="J11" i="361" s="1"/>
  <c r="F10" i="361"/>
  <c r="F9" i="361"/>
  <c r="H9" i="361" s="1"/>
  <c r="F8" i="361"/>
  <c r="H8" i="361" s="1"/>
  <c r="J9" i="361" s="1"/>
  <c r="F7" i="361"/>
  <c r="H7" i="361" s="1"/>
  <c r="N6" i="361"/>
  <c r="F6" i="361"/>
  <c r="H6" i="361" s="1"/>
  <c r="K146" i="351" l="1"/>
  <c r="K100" i="351"/>
  <c r="I25" i="363"/>
  <c r="K25" i="363" s="1"/>
  <c r="Q25" i="363" s="1"/>
  <c r="I32" i="363"/>
  <c r="K32" i="363" s="1"/>
  <c r="Q32" i="363" s="1"/>
  <c r="I30" i="363"/>
  <c r="K30" i="363" s="1"/>
  <c r="Q30" i="363" s="1"/>
  <c r="I27" i="363"/>
  <c r="K27" i="363" s="1"/>
  <c r="Q27" i="363" s="1"/>
  <c r="Q17" i="363"/>
  <c r="I26" i="363"/>
  <c r="K26" i="363" s="1"/>
  <c r="Q26" i="363" s="1"/>
  <c r="I29" i="363"/>
  <c r="K29" i="363" s="1"/>
  <c r="I33" i="363"/>
  <c r="K33" i="363" s="1"/>
  <c r="Q33" i="363" s="1"/>
  <c r="K28" i="363"/>
  <c r="I31" i="363"/>
  <c r="K31" i="363" s="1"/>
  <c r="N33" i="363"/>
  <c r="I34" i="363"/>
  <c r="K34" i="363" s="1"/>
  <c r="Q34" i="363" s="1"/>
  <c r="P124" i="351"/>
  <c r="N8" i="361"/>
  <c r="J13" i="361"/>
  <c r="J7" i="361"/>
  <c r="N7" i="361" s="1"/>
  <c r="Q29" i="363" l="1"/>
  <c r="Q36" i="363" s="1"/>
  <c r="Q31" i="363"/>
  <c r="Q28" i="363"/>
  <c r="H17" i="350" l="1"/>
  <c r="E24" i="350"/>
  <c r="H24" i="350" s="1"/>
  <c r="E23" i="350"/>
  <c r="E22" i="350"/>
  <c r="E21" i="350"/>
  <c r="E20" i="350"/>
  <c r="H20" i="350" s="1"/>
  <c r="E19" i="350"/>
  <c r="H19" i="350" s="1"/>
  <c r="E18" i="350"/>
  <c r="H18" i="350" s="1"/>
  <c r="E17" i="350"/>
  <c r="E16" i="350"/>
  <c r="H16" i="350" s="1"/>
  <c r="E15" i="350"/>
  <c r="H15" i="350" s="1"/>
  <c r="B24" i="350"/>
  <c r="B12" i="350"/>
  <c r="B13" i="350"/>
  <c r="B14" i="350"/>
  <c r="B15" i="350"/>
  <c r="B16" i="350"/>
  <c r="B17" i="350"/>
  <c r="B18" i="350"/>
  <c r="B19" i="350"/>
  <c r="B20" i="350"/>
  <c r="B21" i="350"/>
  <c r="B22" i="350"/>
  <c r="B23" i="350"/>
  <c r="B11" i="350"/>
  <c r="K20" i="350" l="1"/>
  <c r="I20" i="350"/>
  <c r="J20" i="350" s="1"/>
  <c r="M20" i="350" s="1"/>
  <c r="H21" i="350"/>
  <c r="H23" i="350"/>
  <c r="H22" i="350"/>
  <c r="R171" i="351" l="1"/>
  <c r="R172" i="351"/>
  <c r="R173" i="351"/>
  <c r="R174" i="351"/>
  <c r="R175" i="351"/>
  <c r="R176" i="351"/>
  <c r="R177" i="351"/>
  <c r="R178" i="351"/>
  <c r="R179" i="351"/>
  <c r="R180" i="351"/>
  <c r="R181" i="351"/>
  <c r="R182" i="351"/>
  <c r="R183" i="351"/>
  <c r="R184" i="351"/>
  <c r="R185" i="351"/>
  <c r="R186" i="351"/>
  <c r="R187" i="351"/>
  <c r="R170" i="351"/>
  <c r="V105" i="351" l="1"/>
  <c r="V106" i="351"/>
  <c r="V107" i="351"/>
  <c r="V108" i="351"/>
  <c r="V109" i="351"/>
  <c r="V110" i="351"/>
  <c r="V111" i="351"/>
  <c r="V112" i="351"/>
  <c r="V113" i="351"/>
  <c r="V114" i="351"/>
  <c r="V115" i="351"/>
  <c r="V116" i="351"/>
  <c r="V117" i="351"/>
  <c r="V118" i="351"/>
  <c r="V102" i="351"/>
  <c r="V103" i="351"/>
  <c r="V104" i="351"/>
  <c r="V101" i="351"/>
  <c r="V147" i="351" s="1"/>
  <c r="J147" i="351"/>
  <c r="E103" i="351"/>
  <c r="E102" i="351"/>
  <c r="M131" i="351" l="1"/>
  <c r="Q172" i="351"/>
  <c r="Q176" i="351"/>
  <c r="Q180" i="351"/>
  <c r="Q184" i="351"/>
  <c r="Q170" i="351"/>
  <c r="Q128" i="351"/>
  <c r="Q132" i="351"/>
  <c r="Q136" i="351"/>
  <c r="Q140" i="351"/>
  <c r="Q173" i="351"/>
  <c r="Q177" i="351"/>
  <c r="Q181" i="351"/>
  <c r="Q185" i="351"/>
  <c r="Q125" i="351"/>
  <c r="Q129" i="351"/>
  <c r="Q133" i="351"/>
  <c r="Q137" i="351"/>
  <c r="Q141" i="351"/>
  <c r="Q174" i="351"/>
  <c r="Q178" i="351"/>
  <c r="Q182" i="351"/>
  <c r="Q186" i="351"/>
  <c r="Q126" i="351"/>
  <c r="Q130" i="351"/>
  <c r="Q134" i="351"/>
  <c r="Q138" i="351"/>
  <c r="Q124" i="351"/>
  <c r="Q175" i="351"/>
  <c r="Q179" i="351"/>
  <c r="Q183" i="351"/>
  <c r="Q187" i="351"/>
  <c r="Q127" i="351"/>
  <c r="Q131" i="351"/>
  <c r="Q135" i="351"/>
  <c r="Q139" i="351"/>
  <c r="D101" i="351"/>
  <c r="M176" i="351"/>
  <c r="M180" i="351"/>
  <c r="M138" i="351"/>
  <c r="M184" i="351" s="1"/>
  <c r="M177" i="351"/>
  <c r="M135" i="351"/>
  <c r="M181" i="351" s="1"/>
  <c r="M139" i="351"/>
  <c r="M185" i="351" s="1"/>
  <c r="M174" i="351"/>
  <c r="M178" i="351"/>
  <c r="M136" i="351"/>
  <c r="M182" i="351" s="1"/>
  <c r="M140" i="351"/>
  <c r="M186" i="351" s="1"/>
  <c r="M175" i="351"/>
  <c r="M179" i="351"/>
  <c r="M137" i="351"/>
  <c r="M183" i="351" s="1"/>
  <c r="M141" i="351"/>
  <c r="M187" i="351" s="1"/>
  <c r="Q171" i="351"/>
  <c r="I97" i="351" l="1"/>
  <c r="H97" i="351"/>
  <c r="I96" i="351"/>
  <c r="H96" i="351"/>
  <c r="I95" i="351"/>
  <c r="H95" i="351"/>
  <c r="I94" i="351"/>
  <c r="H94" i="351"/>
  <c r="I93" i="351"/>
  <c r="H93" i="351"/>
  <c r="I92" i="351"/>
  <c r="H92" i="351"/>
  <c r="I91" i="351"/>
  <c r="H91" i="351"/>
  <c r="I90" i="351"/>
  <c r="H90" i="351"/>
  <c r="I89" i="351"/>
  <c r="H89" i="351"/>
  <c r="I88" i="351"/>
  <c r="H88" i="351"/>
  <c r="I87" i="351"/>
  <c r="H87" i="351"/>
  <c r="I86" i="351"/>
  <c r="H86" i="351"/>
  <c r="I85" i="351"/>
  <c r="H85" i="351"/>
  <c r="I84" i="351"/>
  <c r="H84" i="351"/>
  <c r="I83" i="351"/>
  <c r="H83" i="351"/>
  <c r="I82" i="351"/>
  <c r="H82" i="351"/>
  <c r="I81" i="351"/>
  <c r="H81" i="351"/>
  <c r="I80" i="351"/>
  <c r="L147" i="351" s="1"/>
  <c r="H80" i="351"/>
  <c r="C5" i="350"/>
  <c r="B7" i="350"/>
  <c r="F70" i="351"/>
  <c r="G69" i="351"/>
  <c r="F69" i="351"/>
  <c r="F72" i="351"/>
  <c r="G71" i="351"/>
  <c r="C7" i="350"/>
  <c r="B6" i="350"/>
  <c r="C6" i="350"/>
  <c r="B5" i="350"/>
  <c r="E11" i="350"/>
  <c r="H11" i="350" s="1"/>
  <c r="I11" i="350" s="1"/>
  <c r="R124" i="351" l="1"/>
  <c r="L124" i="351"/>
  <c r="N124" i="351" s="1"/>
  <c r="L149" i="351"/>
  <c r="L126" i="351"/>
  <c r="L151" i="351"/>
  <c r="L128" i="351"/>
  <c r="N128" i="351" s="1"/>
  <c r="L153" i="351"/>
  <c r="L130" i="351"/>
  <c r="N130" i="351" s="1"/>
  <c r="L155" i="351"/>
  <c r="L132" i="351"/>
  <c r="N132" i="351" s="1"/>
  <c r="L157" i="351"/>
  <c r="L134" i="351"/>
  <c r="N134" i="351" s="1"/>
  <c r="L159" i="351"/>
  <c r="L136" i="351"/>
  <c r="N136" i="351" s="1"/>
  <c r="L161" i="351"/>
  <c r="O161" i="351" s="1"/>
  <c r="L138" i="351"/>
  <c r="N138" i="351" s="1"/>
  <c r="L163" i="351"/>
  <c r="M163" i="351" s="1"/>
  <c r="L140" i="351"/>
  <c r="N140" i="351" s="1"/>
  <c r="L148" i="351"/>
  <c r="L125" i="351"/>
  <c r="L150" i="351"/>
  <c r="L127" i="351"/>
  <c r="L152" i="351"/>
  <c r="L129" i="351"/>
  <c r="N129" i="351" s="1"/>
  <c r="L154" i="351"/>
  <c r="L131" i="351"/>
  <c r="N131" i="351" s="1"/>
  <c r="L156" i="351"/>
  <c r="L133" i="351"/>
  <c r="N133" i="351" s="1"/>
  <c r="L158" i="351"/>
  <c r="L135" i="351"/>
  <c r="N135" i="351" s="1"/>
  <c r="L160" i="351"/>
  <c r="L137" i="351"/>
  <c r="N137" i="351" s="1"/>
  <c r="L162" i="351"/>
  <c r="O162" i="351" s="1"/>
  <c r="L139" i="351"/>
  <c r="N139" i="351" s="1"/>
  <c r="L164" i="351"/>
  <c r="O164" i="351" s="1"/>
  <c r="L141" i="351"/>
  <c r="N141" i="351" s="1"/>
  <c r="G80" i="351"/>
  <c r="C8" i="350"/>
  <c r="G70" i="351"/>
  <c r="F71" i="351"/>
  <c r="E101" i="351" s="1"/>
  <c r="K18" i="350"/>
  <c r="K64" i="351" s="1"/>
  <c r="L87" i="351" s="1"/>
  <c r="K22" i="350"/>
  <c r="K68" i="351" s="1"/>
  <c r="L91" i="351" s="1"/>
  <c r="K15" i="350"/>
  <c r="K61" i="351" s="1"/>
  <c r="L84" i="351" s="1"/>
  <c r="K19" i="350"/>
  <c r="K65" i="351" s="1"/>
  <c r="L88" i="351" s="1"/>
  <c r="K23" i="350"/>
  <c r="K69" i="351" s="1"/>
  <c r="L92" i="351" s="1"/>
  <c r="K16" i="350"/>
  <c r="K62" i="351" s="1"/>
  <c r="L85" i="351" s="1"/>
  <c r="K66" i="351"/>
  <c r="L89" i="351" s="1"/>
  <c r="K24" i="350"/>
  <c r="K70" i="351" s="1"/>
  <c r="L93" i="351" s="1"/>
  <c r="K17" i="350"/>
  <c r="K63" i="351" s="1"/>
  <c r="K21" i="350"/>
  <c r="K67" i="351" s="1"/>
  <c r="L90" i="351" s="1"/>
  <c r="K11" i="350"/>
  <c r="K57" i="351" s="1"/>
  <c r="I18" i="350"/>
  <c r="J18" i="350" s="1"/>
  <c r="I22" i="350"/>
  <c r="J22" i="350" s="1"/>
  <c r="K91" i="351" s="1"/>
  <c r="I17" i="350"/>
  <c r="J17" i="350" s="1"/>
  <c r="I15" i="350"/>
  <c r="J15" i="350" s="1"/>
  <c r="I19" i="350"/>
  <c r="J19" i="350" s="1"/>
  <c r="I23" i="350"/>
  <c r="J23" i="350" s="1"/>
  <c r="K92" i="351" s="1"/>
  <c r="J11" i="350"/>
  <c r="K80" i="351" s="1"/>
  <c r="O147" i="351" s="1"/>
  <c r="I16" i="350"/>
  <c r="J16" i="350" s="1"/>
  <c r="I24" i="350"/>
  <c r="J24" i="350" s="1"/>
  <c r="K93" i="351" s="1"/>
  <c r="I21" i="350"/>
  <c r="J21" i="350" s="1"/>
  <c r="G81" i="351"/>
  <c r="G83" i="351"/>
  <c r="G85" i="351"/>
  <c r="G87" i="351"/>
  <c r="G89" i="351"/>
  <c r="G91" i="351"/>
  <c r="G93" i="351"/>
  <c r="G95" i="351"/>
  <c r="H162" i="351" s="1"/>
  <c r="G97" i="351"/>
  <c r="H164" i="351" s="1"/>
  <c r="G82" i="351"/>
  <c r="G84" i="351"/>
  <c r="G86" i="351"/>
  <c r="G88" i="351"/>
  <c r="G90" i="351"/>
  <c r="G92" i="351"/>
  <c r="G94" i="351"/>
  <c r="H161" i="351" s="1"/>
  <c r="G96" i="351"/>
  <c r="H163" i="351" s="1"/>
  <c r="R125" i="351"/>
  <c r="R127" i="351"/>
  <c r="R129" i="351"/>
  <c r="R131" i="351"/>
  <c r="R133" i="351"/>
  <c r="R139" i="351"/>
  <c r="R137" i="351"/>
  <c r="R141" i="351"/>
  <c r="R126" i="351"/>
  <c r="R128" i="351"/>
  <c r="R130" i="351"/>
  <c r="R132" i="351"/>
  <c r="R134" i="351"/>
  <c r="R136" i="351"/>
  <c r="R138" i="351"/>
  <c r="R140" i="351"/>
  <c r="R135" i="351"/>
  <c r="L80" i="351" l="1"/>
  <c r="AD80" i="351"/>
  <c r="L86" i="351"/>
  <c r="O86" i="351"/>
  <c r="Q86" i="351"/>
  <c r="O159" i="351"/>
  <c r="R159" i="351" s="1"/>
  <c r="M161" i="351"/>
  <c r="X184" i="351" s="1"/>
  <c r="M16" i="350"/>
  <c r="K85" i="351"/>
  <c r="O152" i="351" s="1"/>
  <c r="R152" i="351" s="1"/>
  <c r="AF84" i="351"/>
  <c r="AB84" i="351"/>
  <c r="X84" i="351"/>
  <c r="T84" i="351"/>
  <c r="AD84" i="351"/>
  <c r="Z84" i="351"/>
  <c r="R84" i="351"/>
  <c r="N84" i="351"/>
  <c r="Y84" i="351"/>
  <c r="S84" i="351"/>
  <c r="AE84" i="351"/>
  <c r="W84" i="351"/>
  <c r="Q84" i="351"/>
  <c r="AC84" i="351"/>
  <c r="M84" i="351"/>
  <c r="AA84" i="351"/>
  <c r="U84" i="351"/>
  <c r="O84" i="351"/>
  <c r="AD86" i="351"/>
  <c r="Z86" i="351"/>
  <c r="V86" i="351"/>
  <c r="R86" i="351"/>
  <c r="N86" i="351"/>
  <c r="M86" i="351"/>
  <c r="AF86" i="351"/>
  <c r="AB86" i="351"/>
  <c r="X86" i="351"/>
  <c r="T86" i="351"/>
  <c r="P86" i="351"/>
  <c r="AA86" i="351"/>
  <c r="S86" i="351"/>
  <c r="U86" i="351"/>
  <c r="Y86" i="351"/>
  <c r="AE86" i="351"/>
  <c r="W86" i="351"/>
  <c r="AC86" i="351"/>
  <c r="X92" i="351"/>
  <c r="T92" i="351"/>
  <c r="P92" i="351"/>
  <c r="W92" i="351"/>
  <c r="S92" i="351"/>
  <c r="O92" i="351"/>
  <c r="Z92" i="351"/>
  <c r="V92" i="351"/>
  <c r="R92" i="351"/>
  <c r="N92" i="351"/>
  <c r="M92" i="351"/>
  <c r="Y92" i="351"/>
  <c r="U92" i="351"/>
  <c r="Q92" i="351"/>
  <c r="W87" i="351"/>
  <c r="S87" i="351"/>
  <c r="O87" i="351"/>
  <c r="Z87" i="351"/>
  <c r="Y87" i="351"/>
  <c r="U87" i="351"/>
  <c r="Q87" i="351"/>
  <c r="X87" i="351"/>
  <c r="T87" i="351"/>
  <c r="P87" i="351"/>
  <c r="R87" i="351"/>
  <c r="N87" i="351"/>
  <c r="M87" i="351"/>
  <c r="V87" i="351"/>
  <c r="K89" i="351"/>
  <c r="M19" i="350"/>
  <c r="K88" i="351"/>
  <c r="O155" i="351" s="1"/>
  <c r="R155" i="351" s="1"/>
  <c r="M18" i="350"/>
  <c r="K87" i="351"/>
  <c r="Y93" i="351"/>
  <c r="U93" i="351"/>
  <c r="Q93" i="351"/>
  <c r="X93" i="351"/>
  <c r="T93" i="351"/>
  <c r="P93" i="351"/>
  <c r="W93" i="351"/>
  <c r="S93" i="351"/>
  <c r="O93" i="351"/>
  <c r="Z93" i="351"/>
  <c r="V93" i="351"/>
  <c r="R93" i="351"/>
  <c r="N93" i="351"/>
  <c r="M93" i="351"/>
  <c r="AF88" i="351"/>
  <c r="AB88" i="351"/>
  <c r="X88" i="351"/>
  <c r="T88" i="351"/>
  <c r="P88" i="351"/>
  <c r="AE88" i="351"/>
  <c r="AA88" i="351"/>
  <c r="W88" i="351"/>
  <c r="S88" i="351"/>
  <c r="O88" i="351"/>
  <c r="AD88" i="351"/>
  <c r="Z88" i="351"/>
  <c r="V88" i="351"/>
  <c r="R88" i="351"/>
  <c r="N88" i="351"/>
  <c r="M88" i="351"/>
  <c r="AC88" i="351"/>
  <c r="Y88" i="351"/>
  <c r="U88" i="351"/>
  <c r="Q88" i="351"/>
  <c r="O160" i="351"/>
  <c r="R160" i="351" s="1"/>
  <c r="O156" i="351"/>
  <c r="R156" i="351" s="1"/>
  <c r="M15" i="350"/>
  <c r="K84" i="351"/>
  <c r="AC89" i="351"/>
  <c r="Y89" i="351"/>
  <c r="U89" i="351"/>
  <c r="Q89" i="351"/>
  <c r="AF89" i="351"/>
  <c r="AB89" i="351"/>
  <c r="X89" i="351"/>
  <c r="T89" i="351"/>
  <c r="P89" i="351"/>
  <c r="AE89" i="351"/>
  <c r="AA89" i="351"/>
  <c r="W89" i="351"/>
  <c r="S89" i="351"/>
  <c r="O89" i="351"/>
  <c r="AD89" i="351"/>
  <c r="Z89" i="351"/>
  <c r="V89" i="351"/>
  <c r="R89" i="351"/>
  <c r="N89" i="351"/>
  <c r="M89" i="351"/>
  <c r="M21" i="350"/>
  <c r="K90" i="351"/>
  <c r="O157" i="351" s="1"/>
  <c r="R157" i="351" s="1"/>
  <c r="M17" i="350"/>
  <c r="K86" i="351"/>
  <c r="O153" i="351" s="1"/>
  <c r="R153" i="351" s="1"/>
  <c r="AD90" i="351"/>
  <c r="Z90" i="351"/>
  <c r="V90" i="351"/>
  <c r="R90" i="351"/>
  <c r="N90" i="351"/>
  <c r="M90" i="351"/>
  <c r="Y90" i="351"/>
  <c r="U90" i="351"/>
  <c r="Q90" i="351"/>
  <c r="AF90" i="351"/>
  <c r="X90" i="351"/>
  <c r="T90" i="351"/>
  <c r="P90" i="351"/>
  <c r="AE90" i="351"/>
  <c r="W90" i="351"/>
  <c r="S90" i="351"/>
  <c r="O90" i="351"/>
  <c r="AC85" i="351"/>
  <c r="Y85" i="351"/>
  <c r="U85" i="351"/>
  <c r="Q85" i="351"/>
  <c r="M85" i="351"/>
  <c r="AE85" i="351"/>
  <c r="AA85" i="351"/>
  <c r="W85" i="351"/>
  <c r="S85" i="351"/>
  <c r="O85" i="351"/>
  <c r="AD85" i="351"/>
  <c r="N85" i="351"/>
  <c r="AB85" i="351"/>
  <c r="T85" i="351"/>
  <c r="Z85" i="351"/>
  <c r="R85" i="351"/>
  <c r="AF85" i="351"/>
  <c r="X85" i="351"/>
  <c r="W91" i="351"/>
  <c r="S91" i="351"/>
  <c r="O91" i="351"/>
  <c r="Z91" i="351"/>
  <c r="V91" i="351"/>
  <c r="R91" i="351"/>
  <c r="N91" i="351"/>
  <c r="Y91" i="351"/>
  <c r="U91" i="351"/>
  <c r="Q91" i="351"/>
  <c r="X91" i="351"/>
  <c r="T91" i="351"/>
  <c r="P91" i="351"/>
  <c r="M91" i="351"/>
  <c r="O158" i="351"/>
  <c r="R158" i="351" s="1"/>
  <c r="O154" i="351"/>
  <c r="R154" i="351" s="1"/>
  <c r="AF80" i="351"/>
  <c r="X80" i="351"/>
  <c r="T80" i="351"/>
  <c r="N80" i="351"/>
  <c r="AE80" i="351"/>
  <c r="W80" i="351"/>
  <c r="S80" i="351"/>
  <c r="O80" i="351"/>
  <c r="Z80" i="351"/>
  <c r="R80" i="351"/>
  <c r="Y80" i="351"/>
  <c r="U80" i="351"/>
  <c r="Q80" i="351"/>
  <c r="M80" i="351"/>
  <c r="O151" i="351"/>
  <c r="R151" i="351" s="1"/>
  <c r="O139" i="351"/>
  <c r="T139" i="351"/>
  <c r="O140" i="351"/>
  <c r="T140" i="351"/>
  <c r="O136" i="351"/>
  <c r="T136" i="351"/>
  <c r="O132" i="351"/>
  <c r="T132" i="351"/>
  <c r="O141" i="351"/>
  <c r="T141" i="351"/>
  <c r="O137" i="351"/>
  <c r="T137" i="351"/>
  <c r="O133" i="351"/>
  <c r="T133" i="351"/>
  <c r="O129" i="351"/>
  <c r="T129" i="351"/>
  <c r="O138" i="351"/>
  <c r="T138" i="351"/>
  <c r="O134" i="351"/>
  <c r="T134" i="351"/>
  <c r="O130" i="351"/>
  <c r="T130" i="351"/>
  <c r="O135" i="351"/>
  <c r="T135" i="351"/>
  <c r="O131" i="351"/>
  <c r="T131" i="351"/>
  <c r="O128" i="351"/>
  <c r="T128" i="351"/>
  <c r="R147" i="351"/>
  <c r="S147" i="351" s="1"/>
  <c r="M162" i="351"/>
  <c r="N162" i="351" s="1"/>
  <c r="O163" i="351"/>
  <c r="R163" i="351" s="1"/>
  <c r="M164" i="351"/>
  <c r="X187" i="351" s="1"/>
  <c r="N125" i="351"/>
  <c r="O125" i="351" s="1"/>
  <c r="O124" i="351"/>
  <c r="T124" i="351"/>
  <c r="N127" i="351"/>
  <c r="O127" i="351" s="1"/>
  <c r="R164" i="351"/>
  <c r="R161" i="351"/>
  <c r="R162" i="351"/>
  <c r="E104" i="351"/>
  <c r="N163" i="351"/>
  <c r="M11" i="350"/>
  <c r="M24" i="350"/>
  <c r="M23" i="350"/>
  <c r="M22" i="350"/>
  <c r="AB9" i="356"/>
  <c r="AB8" i="356"/>
  <c r="U8" i="356"/>
  <c r="U9" i="356"/>
  <c r="N9" i="356"/>
  <c r="N8" i="356"/>
  <c r="Y8" i="356"/>
  <c r="Y9" i="356"/>
  <c r="Y10" i="356"/>
  <c r="Y7" i="356"/>
  <c r="R8" i="356"/>
  <c r="R9" i="356"/>
  <c r="R10" i="356"/>
  <c r="R7" i="356"/>
  <c r="K160" i="351" l="1"/>
  <c r="M160" i="351" s="1"/>
  <c r="N160" i="351" s="1"/>
  <c r="K114" i="351"/>
  <c r="K113" i="351"/>
  <c r="K159" i="351"/>
  <c r="K108" i="351"/>
  <c r="K154" i="351"/>
  <c r="M154" i="351" s="1"/>
  <c r="K112" i="351"/>
  <c r="K158" i="351"/>
  <c r="M158" i="351"/>
  <c r="X181" i="351" s="1"/>
  <c r="H160" i="351"/>
  <c r="H159" i="351"/>
  <c r="K101" i="351"/>
  <c r="H101" i="351" s="1"/>
  <c r="K147" i="351"/>
  <c r="M147" i="351" s="1"/>
  <c r="K105" i="351"/>
  <c r="K151" i="351"/>
  <c r="M151" i="351" s="1"/>
  <c r="K152" i="351"/>
  <c r="M152" i="351" s="1"/>
  <c r="K106" i="351"/>
  <c r="K157" i="351"/>
  <c r="H157" i="351" s="1"/>
  <c r="K111" i="351"/>
  <c r="K156" i="351"/>
  <c r="M156" i="351" s="1"/>
  <c r="N156" i="351" s="1"/>
  <c r="K110" i="351"/>
  <c r="K109" i="351"/>
  <c r="K155" i="351"/>
  <c r="M155" i="351" s="1"/>
  <c r="K107" i="351"/>
  <c r="K153" i="351"/>
  <c r="H153" i="351" s="1"/>
  <c r="N161" i="351"/>
  <c r="M159" i="351"/>
  <c r="N159" i="351" s="1"/>
  <c r="H158" i="351"/>
  <c r="H154" i="351"/>
  <c r="X185" i="351"/>
  <c r="W147" i="351"/>
  <c r="X147" i="351" s="1"/>
  <c r="N158" i="351"/>
  <c r="N164" i="351"/>
  <c r="X186" i="351"/>
  <c r="N154" i="351" l="1"/>
  <c r="X177" i="351"/>
  <c r="H152" i="351"/>
  <c r="H156" i="351"/>
  <c r="H155" i="351"/>
  <c r="M157" i="351"/>
  <c r="N157" i="351" s="1"/>
  <c r="N152" i="351"/>
  <c r="X175" i="351"/>
  <c r="X179" i="351"/>
  <c r="H151" i="351"/>
  <c r="N151" i="351"/>
  <c r="X174" i="351"/>
  <c r="X178" i="351"/>
  <c r="N155" i="351"/>
  <c r="M153" i="351"/>
  <c r="N147" i="351"/>
  <c r="U147" i="351" s="1"/>
  <c r="X182" i="351"/>
  <c r="X183" i="351"/>
  <c r="L101" i="351"/>
  <c r="M101" i="351" s="1"/>
  <c r="H6" i="1"/>
  <c r="X180" i="351" l="1"/>
  <c r="N153" i="351"/>
  <c r="X176" i="351"/>
  <c r="N101" i="351"/>
  <c r="U124" i="351" s="1"/>
  <c r="O101" i="351"/>
  <c r="E12" i="350"/>
  <c r="P101" i="351" l="1"/>
  <c r="R101" i="351"/>
  <c r="S101" i="351" s="1"/>
  <c r="U101" i="351" s="1"/>
  <c r="K12" i="350"/>
  <c r="K58" i="351" s="1"/>
  <c r="L81" i="351" s="1"/>
  <c r="I12" i="350"/>
  <c r="J12" i="350" s="1"/>
  <c r="H147" i="351"/>
  <c r="E14" i="350"/>
  <c r="E13" i="350"/>
  <c r="AF81" i="351" l="1"/>
  <c r="X81" i="351"/>
  <c r="T81" i="351"/>
  <c r="M81" i="351"/>
  <c r="AD81" i="351"/>
  <c r="Z81" i="351"/>
  <c r="R81" i="351"/>
  <c r="N81" i="351"/>
  <c r="U81" i="351"/>
  <c r="O81" i="351"/>
  <c r="AE81" i="351"/>
  <c r="Y81" i="351"/>
  <c r="S81" i="351"/>
  <c r="W81" i="351"/>
  <c r="Q81" i="351"/>
  <c r="M12" i="350"/>
  <c r="K81" i="351"/>
  <c r="O148" i="351" s="1"/>
  <c r="R148" i="351" s="1"/>
  <c r="P148" i="351" s="1"/>
  <c r="X170" i="351"/>
  <c r="L187" i="351"/>
  <c r="K148" i="351" l="1"/>
  <c r="M148" i="351" s="1"/>
  <c r="N148" i="351" s="1"/>
  <c r="K102" i="351"/>
  <c r="X171" i="351" l="1"/>
  <c r="H148" i="351"/>
  <c r="V148" i="351" l="1"/>
  <c r="V150" i="351"/>
  <c r="P170" i="351"/>
  <c r="J102" i="351"/>
  <c r="P125" i="351" s="1"/>
  <c r="J103" i="351"/>
  <c r="P126" i="351" s="1"/>
  <c r="J148" i="351"/>
  <c r="E29" i="1"/>
  <c r="E31" i="1" s="1"/>
  <c r="P172" i="351" l="1"/>
  <c r="H126" i="351"/>
  <c r="P171" i="351"/>
  <c r="H125" i="351"/>
  <c r="K13" i="350"/>
  <c r="K59" i="351" s="1"/>
  <c r="L82" i="351" s="1"/>
  <c r="I13" i="350"/>
  <c r="J13" i="350" s="1"/>
  <c r="M171" i="351"/>
  <c r="N171" i="351" s="1"/>
  <c r="T171" i="351" s="1"/>
  <c r="U171" i="351" s="1"/>
  <c r="V149" i="351"/>
  <c r="M173" i="351"/>
  <c r="N173" i="351" s="1"/>
  <c r="T173" i="351" s="1"/>
  <c r="M172" i="351"/>
  <c r="N172" i="351" s="1"/>
  <c r="T172" i="351" s="1"/>
  <c r="H14" i="350"/>
  <c r="AC82" i="351" l="1"/>
  <c r="Y82" i="351"/>
  <c r="U82" i="351"/>
  <c r="Q82" i="351"/>
  <c r="AE82" i="351"/>
  <c r="AA82" i="351"/>
  <c r="W82" i="351"/>
  <c r="S82" i="351"/>
  <c r="O82" i="351"/>
  <c r="AD82" i="351"/>
  <c r="N82" i="351"/>
  <c r="AF82" i="351"/>
  <c r="AB82" i="351"/>
  <c r="T82" i="351"/>
  <c r="Z82" i="351"/>
  <c r="R82" i="351"/>
  <c r="X82" i="351"/>
  <c r="M82" i="351"/>
  <c r="M13" i="350"/>
  <c r="K82" i="351"/>
  <c r="O149" i="351" s="1"/>
  <c r="R149" i="351" s="1"/>
  <c r="K14" i="350"/>
  <c r="K60" i="351" s="1"/>
  <c r="L83" i="351" s="1"/>
  <c r="I14" i="350"/>
  <c r="J14" i="350" s="1"/>
  <c r="M170" i="351"/>
  <c r="N170" i="351" s="1"/>
  <c r="T170" i="351" s="1"/>
  <c r="U170" i="351" s="1"/>
  <c r="T125" i="351"/>
  <c r="K103" i="351" l="1"/>
  <c r="K149" i="351"/>
  <c r="M149" i="351" s="1"/>
  <c r="M14" i="350"/>
  <c r="K83" i="351"/>
  <c r="O150" i="351" s="1"/>
  <c r="R150" i="351" s="1"/>
  <c r="O83" i="351"/>
  <c r="AE83" i="351"/>
  <c r="W83" i="351"/>
  <c r="S83" i="351"/>
  <c r="N83" i="351"/>
  <c r="Y83" i="351"/>
  <c r="U83" i="351"/>
  <c r="Q83" i="351"/>
  <c r="M83" i="351"/>
  <c r="AF83" i="351"/>
  <c r="T83" i="351"/>
  <c r="AD83" i="351"/>
  <c r="Z83" i="351"/>
  <c r="R83" i="351"/>
  <c r="X83" i="351"/>
  <c r="C35" i="351"/>
  <c r="L186" i="351"/>
  <c r="L185" i="351"/>
  <c r="L184" i="351"/>
  <c r="L183" i="351"/>
  <c r="L182" i="351"/>
  <c r="N177" i="351"/>
  <c r="T177" i="351" s="1"/>
  <c r="U177" i="351" s="1"/>
  <c r="N149" i="351" l="1"/>
  <c r="X172" i="351"/>
  <c r="U172" i="351" s="1"/>
  <c r="H149" i="351"/>
  <c r="K104" i="351"/>
  <c r="K150" i="351"/>
  <c r="M150" i="351" s="1"/>
  <c r="N150" i="351" s="1"/>
  <c r="M31" i="1"/>
  <c r="K29" i="1"/>
  <c r="K31" i="1" s="1"/>
  <c r="I29" i="1"/>
  <c r="I31" i="1" s="1"/>
  <c r="G29" i="1"/>
  <c r="G31" i="1" s="1"/>
  <c r="V164" i="351"/>
  <c r="J164" i="351"/>
  <c r="V163" i="351"/>
  <c r="J163" i="351"/>
  <c r="V162" i="351"/>
  <c r="J162" i="351"/>
  <c r="V161" i="351"/>
  <c r="J161" i="351"/>
  <c r="V160" i="351"/>
  <c r="J160" i="351"/>
  <c r="V159" i="351"/>
  <c r="J159" i="351"/>
  <c r="V158" i="351"/>
  <c r="J158" i="351"/>
  <c r="V157" i="351"/>
  <c r="J157" i="351"/>
  <c r="V156" i="351"/>
  <c r="J156" i="351"/>
  <c r="V155" i="351"/>
  <c r="J155" i="351"/>
  <c r="V154" i="351"/>
  <c r="J154" i="351"/>
  <c r="V153" i="351"/>
  <c r="J153" i="351"/>
  <c r="V152" i="351"/>
  <c r="J152" i="351"/>
  <c r="V151" i="351"/>
  <c r="J151" i="351"/>
  <c r="J150" i="351"/>
  <c r="J149" i="351"/>
  <c r="O34" i="351"/>
  <c r="N34" i="351"/>
  <c r="M34" i="351"/>
  <c r="L34" i="351"/>
  <c r="K34" i="351"/>
  <c r="J34" i="351"/>
  <c r="H34" i="351"/>
  <c r="G34" i="351"/>
  <c r="F34" i="351"/>
  <c r="E34" i="351"/>
  <c r="D34" i="351"/>
  <c r="C34" i="351"/>
  <c r="P33" i="351"/>
  <c r="P34" i="351" s="1"/>
  <c r="O33" i="351"/>
  <c r="N33" i="351"/>
  <c r="M33" i="351"/>
  <c r="L33" i="351"/>
  <c r="K33" i="351"/>
  <c r="J33" i="351"/>
  <c r="I33" i="351"/>
  <c r="I34" i="351" s="1"/>
  <c r="H33" i="351"/>
  <c r="G33" i="351"/>
  <c r="F33" i="351"/>
  <c r="E33" i="351"/>
  <c r="D33" i="351"/>
  <c r="C33" i="351"/>
  <c r="H150" i="351" l="1"/>
  <c r="X173" i="351"/>
  <c r="U173" i="351" s="1"/>
  <c r="J104" i="351"/>
  <c r="P127" i="351" s="1"/>
  <c r="J105" i="351"/>
  <c r="P128" i="351" s="1"/>
  <c r="J107" i="351"/>
  <c r="P130" i="351" s="1"/>
  <c r="J109" i="351"/>
  <c r="P132" i="351" s="1"/>
  <c r="J111" i="351"/>
  <c r="P134" i="351" s="1"/>
  <c r="J113" i="351"/>
  <c r="P136" i="351" s="1"/>
  <c r="J115" i="351"/>
  <c r="P138" i="351" s="1"/>
  <c r="J117" i="351"/>
  <c r="P140" i="351" s="1"/>
  <c r="J106" i="351"/>
  <c r="P129" i="351" s="1"/>
  <c r="J108" i="351"/>
  <c r="P131" i="351" s="1"/>
  <c r="J110" i="351"/>
  <c r="P133" i="351" s="1"/>
  <c r="J112" i="351"/>
  <c r="P135" i="351" s="1"/>
  <c r="J114" i="351"/>
  <c r="P137" i="351" s="1"/>
  <c r="J116" i="351"/>
  <c r="P139" i="351" s="1"/>
  <c r="J118" i="351"/>
  <c r="P141" i="351" s="1"/>
  <c r="N185" i="351"/>
  <c r="T185" i="351" s="1"/>
  <c r="U185" i="351" s="1"/>
  <c r="N179" i="351"/>
  <c r="T179" i="351" s="1"/>
  <c r="U179" i="351" s="1"/>
  <c r="N181" i="351"/>
  <c r="T181" i="351" s="1"/>
  <c r="U181" i="351" s="1"/>
  <c r="N186" i="351"/>
  <c r="T186" i="351" s="1"/>
  <c r="U186" i="351" s="1"/>
  <c r="N184" i="351"/>
  <c r="T184" i="351" s="1"/>
  <c r="U184" i="351" s="1"/>
  <c r="N182" i="351"/>
  <c r="T182" i="351" s="1"/>
  <c r="U182" i="351" s="1"/>
  <c r="N180" i="351"/>
  <c r="T180" i="351" s="1"/>
  <c r="U180" i="351" s="1"/>
  <c r="N178" i="351"/>
  <c r="T178" i="351" s="1"/>
  <c r="U178" i="351" s="1"/>
  <c r="N176" i="351"/>
  <c r="T176" i="351" s="1"/>
  <c r="U176" i="351" s="1"/>
  <c r="N174" i="351"/>
  <c r="T174" i="351" s="1"/>
  <c r="U174" i="351" s="1"/>
  <c r="N187" i="351"/>
  <c r="T187" i="351" s="1"/>
  <c r="U187" i="351" s="1"/>
  <c r="N183" i="351"/>
  <c r="T183" i="351" s="1"/>
  <c r="U183" i="351" s="1"/>
  <c r="N175" i="351"/>
  <c r="T175" i="351" s="1"/>
  <c r="U175" i="351" s="1"/>
  <c r="R13" i="1"/>
  <c r="R14" i="1" s="1"/>
  <c r="R15" i="1" s="1"/>
  <c r="R16" i="1" s="1"/>
  <c r="R17" i="1" s="1"/>
  <c r="R18" i="1" s="1"/>
  <c r="R19" i="1" s="1"/>
  <c r="R20" i="1" s="1"/>
  <c r="R21" i="1" s="1"/>
  <c r="R22" i="1" s="1"/>
  <c r="R23" i="1" s="1"/>
  <c r="R25" i="1" s="1"/>
  <c r="R26" i="1" s="1"/>
  <c r="T13" i="1"/>
  <c r="T14" i="1" s="1"/>
  <c r="T15" i="1" s="1"/>
  <c r="T16" i="1" s="1"/>
  <c r="T17" i="1" s="1"/>
  <c r="T18" i="1" s="1"/>
  <c r="T19" i="1" s="1"/>
  <c r="T20" i="1" s="1"/>
  <c r="T21" i="1" s="1"/>
  <c r="T22" i="1" s="1"/>
  <c r="T23" i="1" s="1"/>
  <c r="T25" i="1" s="1"/>
  <c r="T26" i="1" s="1"/>
  <c r="X6" i="1"/>
  <c r="E9" i="1"/>
  <c r="E11" i="1" s="1"/>
  <c r="G9" i="1"/>
  <c r="I9" i="1"/>
  <c r="K9" i="1"/>
  <c r="P183" i="351" l="1"/>
  <c r="H137" i="351"/>
  <c r="P175" i="351"/>
  <c r="H129" i="351"/>
  <c r="P182" i="351"/>
  <c r="H136" i="351"/>
  <c r="P174" i="351"/>
  <c r="H128" i="351"/>
  <c r="P181" i="351"/>
  <c r="H135" i="351"/>
  <c r="P180" i="351"/>
  <c r="H134" i="351"/>
  <c r="P173" i="351"/>
  <c r="H127" i="351"/>
  <c r="P187" i="351"/>
  <c r="H141" i="351"/>
  <c r="P179" i="351"/>
  <c r="H133" i="351"/>
  <c r="P186" i="351"/>
  <c r="H140" i="351"/>
  <c r="P178" i="351"/>
  <c r="H132" i="351"/>
  <c r="H102" i="351"/>
  <c r="L102" i="351"/>
  <c r="M102" i="351" s="1"/>
  <c r="O102" i="351" s="1"/>
  <c r="R102" i="351" s="1"/>
  <c r="P185" i="351"/>
  <c r="H139" i="351"/>
  <c r="P177" i="351"/>
  <c r="H131" i="351"/>
  <c r="P184" i="351"/>
  <c r="H138" i="351"/>
  <c r="P176" i="351"/>
  <c r="H130" i="351"/>
  <c r="H103" i="351"/>
  <c r="L103" i="351"/>
  <c r="M103" i="351" s="1"/>
  <c r="J35" i="351"/>
  <c r="E32" i="1" s="1"/>
  <c r="S160" i="351"/>
  <c r="N126" i="351"/>
  <c r="O126" i="351" l="1"/>
  <c r="T126" i="351"/>
  <c r="O103" i="351"/>
  <c r="R103" i="351" s="1"/>
  <c r="N103" i="351"/>
  <c r="N102" i="351"/>
  <c r="U125" i="351" s="1"/>
  <c r="S152" i="351"/>
  <c r="W152" i="351" s="1"/>
  <c r="S164" i="351"/>
  <c r="W164" i="351" s="1"/>
  <c r="S162" i="351"/>
  <c r="W162" i="351" s="1"/>
  <c r="S154" i="351"/>
  <c r="W154" i="351" s="1"/>
  <c r="S159" i="351"/>
  <c r="W159" i="351" s="1"/>
  <c r="S153" i="351"/>
  <c r="S150" i="351"/>
  <c r="S151" i="351"/>
  <c r="S157" i="351"/>
  <c r="S156" i="351"/>
  <c r="S161" i="351"/>
  <c r="S155" i="351"/>
  <c r="S149" i="351"/>
  <c r="W149" i="351" s="1"/>
  <c r="S148" i="351"/>
  <c r="W148" i="351" s="1"/>
  <c r="T127" i="351"/>
  <c r="Q148" i="351"/>
  <c r="W160" i="351"/>
  <c r="P160" i="351"/>
  <c r="Q160" i="351"/>
  <c r="X162" i="351" l="1"/>
  <c r="V185" i="351" s="1"/>
  <c r="X148" i="351"/>
  <c r="V171" i="351" s="1"/>
  <c r="W171" i="351" s="1"/>
  <c r="X164" i="351"/>
  <c r="V187" i="351" s="1"/>
  <c r="X160" i="351"/>
  <c r="V183" i="351" s="1"/>
  <c r="X149" i="351"/>
  <c r="V172" i="351" s="1"/>
  <c r="X159" i="351"/>
  <c r="V182" i="351" s="1"/>
  <c r="X152" i="351"/>
  <c r="V175" i="351" s="1"/>
  <c r="X154" i="351"/>
  <c r="V177" i="351" s="1"/>
  <c r="P147" i="351"/>
  <c r="L35" i="351" s="1"/>
  <c r="Q147" i="351"/>
  <c r="M35" i="351" s="1"/>
  <c r="Q103" i="351"/>
  <c r="P103" i="351"/>
  <c r="S103" i="351"/>
  <c r="U103" i="351" s="1"/>
  <c r="U149" i="351"/>
  <c r="Q149" i="351"/>
  <c r="Q164" i="351"/>
  <c r="Q162" i="351"/>
  <c r="P162" i="351"/>
  <c r="P149" i="351"/>
  <c r="P154" i="351"/>
  <c r="U126" i="351"/>
  <c r="C37" i="351" s="1"/>
  <c r="S158" i="351"/>
  <c r="W158" i="351" s="1"/>
  <c r="Q159" i="351"/>
  <c r="Q152" i="351"/>
  <c r="P159" i="351"/>
  <c r="S163" i="351"/>
  <c r="W163" i="351" s="1"/>
  <c r="P152" i="351"/>
  <c r="U148" i="351"/>
  <c r="Q154" i="351"/>
  <c r="P164" i="351"/>
  <c r="E35" i="351"/>
  <c r="W101" i="351"/>
  <c r="X101" i="351" s="1"/>
  <c r="V124" i="351" s="1"/>
  <c r="Q101" i="351"/>
  <c r="F35" i="351" s="1"/>
  <c r="C36" i="351"/>
  <c r="K35" i="351"/>
  <c r="G32" i="1" s="1"/>
  <c r="W155" i="351"/>
  <c r="Q155" i="351"/>
  <c r="W157" i="351"/>
  <c r="Q157" i="351"/>
  <c r="P157" i="351"/>
  <c r="W151" i="351"/>
  <c r="P151" i="351"/>
  <c r="W156" i="351"/>
  <c r="Q156" i="351"/>
  <c r="P156" i="351"/>
  <c r="W150" i="351"/>
  <c r="Q150" i="351"/>
  <c r="P150" i="351"/>
  <c r="W161" i="351"/>
  <c r="P161" i="351"/>
  <c r="Q161" i="351"/>
  <c r="Q153" i="351"/>
  <c r="W153" i="351"/>
  <c r="P153" i="351"/>
  <c r="Q151" i="351"/>
  <c r="S102" i="351"/>
  <c r="Q102" i="351"/>
  <c r="F36" i="351" s="1"/>
  <c r="P102" i="351"/>
  <c r="E36" i="351" s="1"/>
  <c r="P155" i="351"/>
  <c r="H118" i="351" l="1"/>
  <c r="L118" i="351"/>
  <c r="M118" i="351" s="1"/>
  <c r="H106" i="351"/>
  <c r="L106" i="351"/>
  <c r="M106" i="351" s="1"/>
  <c r="X161" i="351"/>
  <c r="V184" i="351" s="1"/>
  <c r="X151" i="351"/>
  <c r="V174" i="351" s="1"/>
  <c r="X156" i="351"/>
  <c r="V179" i="351" s="1"/>
  <c r="X153" i="351"/>
  <c r="V176" i="351" s="1"/>
  <c r="G36" i="351"/>
  <c r="U102" i="351"/>
  <c r="H36" i="351" s="1"/>
  <c r="X155" i="351"/>
  <c r="V178" i="351" s="1"/>
  <c r="X150" i="351"/>
  <c r="V173" i="351" s="1"/>
  <c r="X157" i="351"/>
  <c r="V180" i="351" s="1"/>
  <c r="X163" i="351"/>
  <c r="V186" i="351" s="1"/>
  <c r="X158" i="351"/>
  <c r="V181" i="351" s="1"/>
  <c r="N35" i="351"/>
  <c r="I32" i="1" s="1"/>
  <c r="W172" i="351"/>
  <c r="O35" i="351"/>
  <c r="K32" i="1" s="1"/>
  <c r="H37" i="351"/>
  <c r="W103" i="351"/>
  <c r="X103" i="351" s="1"/>
  <c r="W187" i="351"/>
  <c r="W175" i="351"/>
  <c r="L105" i="351"/>
  <c r="M105" i="351" s="1"/>
  <c r="L104" i="351"/>
  <c r="M104" i="351" s="1"/>
  <c r="L116" i="351"/>
  <c r="M116" i="351" s="1"/>
  <c r="G37" i="351"/>
  <c r="P158" i="351"/>
  <c r="E37" i="351"/>
  <c r="F37" i="351"/>
  <c r="Q158" i="351"/>
  <c r="Q163" i="351"/>
  <c r="P163" i="351"/>
  <c r="G35" i="351"/>
  <c r="H35" i="351"/>
  <c r="W124" i="351"/>
  <c r="D36" i="351"/>
  <c r="D37" i="351"/>
  <c r="N36" i="351"/>
  <c r="I33" i="1" s="1"/>
  <c r="J36" i="351"/>
  <c r="E33" i="1" s="1"/>
  <c r="M36" i="351"/>
  <c r="O36" i="351"/>
  <c r="K33" i="1" s="1"/>
  <c r="K36" i="351"/>
  <c r="G33" i="1" s="1"/>
  <c r="L36" i="351"/>
  <c r="D35" i="351"/>
  <c r="W102" i="351"/>
  <c r="H107" i="351" l="1"/>
  <c r="L107" i="351"/>
  <c r="M107" i="351" s="1"/>
  <c r="H111" i="351"/>
  <c r="L111" i="351"/>
  <c r="M111" i="351" s="1"/>
  <c r="H117" i="351"/>
  <c r="L117" i="351"/>
  <c r="M117" i="351" s="1"/>
  <c r="H115" i="351"/>
  <c r="L115" i="351"/>
  <c r="M115" i="351" s="1"/>
  <c r="O106" i="351"/>
  <c r="R106" i="351" s="1"/>
  <c r="N106" i="351"/>
  <c r="U129" i="351" s="1"/>
  <c r="C40" i="351" s="1"/>
  <c r="H112" i="351"/>
  <c r="L112" i="351"/>
  <c r="M112" i="351" s="1"/>
  <c r="H113" i="351"/>
  <c r="L113" i="351"/>
  <c r="M113" i="351" s="1"/>
  <c r="N105" i="351"/>
  <c r="U128" i="351" s="1"/>
  <c r="C39" i="351" s="1"/>
  <c r="O105" i="351"/>
  <c r="R105" i="351" s="1"/>
  <c r="H110" i="351"/>
  <c r="L110" i="351"/>
  <c r="M110" i="351" s="1"/>
  <c r="N104" i="351"/>
  <c r="O104" i="351"/>
  <c r="R104" i="351" s="1"/>
  <c r="H114" i="351"/>
  <c r="L114" i="351"/>
  <c r="M114" i="351" s="1"/>
  <c r="O118" i="351"/>
  <c r="R118" i="351" s="1"/>
  <c r="N118" i="351"/>
  <c r="O116" i="351"/>
  <c r="R116" i="351" s="1"/>
  <c r="N116" i="351"/>
  <c r="H108" i="351"/>
  <c r="L108" i="351"/>
  <c r="M108" i="351" s="1"/>
  <c r="H109" i="351"/>
  <c r="L109" i="351"/>
  <c r="M109" i="351" s="1"/>
  <c r="X102" i="351"/>
  <c r="V125" i="351" s="1"/>
  <c r="W125" i="351" s="1"/>
  <c r="I36" i="351" s="1"/>
  <c r="V170" i="351"/>
  <c r="W170" i="351" s="1"/>
  <c r="P35" i="351" s="1"/>
  <c r="M32" i="1" s="1"/>
  <c r="V126" i="351"/>
  <c r="W126" i="351" s="1"/>
  <c r="N52" i="351"/>
  <c r="K43" i="351"/>
  <c r="G40" i="1" s="1"/>
  <c r="K52" i="351"/>
  <c r="U164" i="351"/>
  <c r="M52" i="351"/>
  <c r="L52" i="351"/>
  <c r="W174" i="351"/>
  <c r="L40" i="351"/>
  <c r="J40" i="351"/>
  <c r="E37" i="1" s="1"/>
  <c r="M40" i="351"/>
  <c r="N40" i="351"/>
  <c r="I37" i="1" s="1"/>
  <c r="K40" i="351"/>
  <c r="G37" i="1" s="1"/>
  <c r="W179" i="351"/>
  <c r="W184" i="351"/>
  <c r="W173" i="351"/>
  <c r="W183" i="351"/>
  <c r="W177" i="351"/>
  <c r="H105" i="351"/>
  <c r="W182" i="351"/>
  <c r="P47" i="351" s="1"/>
  <c r="M44" i="1" s="1"/>
  <c r="H104" i="351"/>
  <c r="H116" i="351"/>
  <c r="W186" i="351"/>
  <c r="W181" i="351"/>
  <c r="W176" i="351"/>
  <c r="J52" i="351"/>
  <c r="P40" i="351"/>
  <c r="M37" i="1" s="1"/>
  <c r="P52" i="351"/>
  <c r="L37" i="351"/>
  <c r="O37" i="351"/>
  <c r="K37" i="351"/>
  <c r="M37" i="351"/>
  <c r="N37" i="351"/>
  <c r="J37" i="351"/>
  <c r="E34" i="1" s="1"/>
  <c r="O52" i="351"/>
  <c r="P36" i="351"/>
  <c r="M33" i="1" s="1"/>
  <c r="O108" i="351" l="1"/>
  <c r="R108" i="351" s="1"/>
  <c r="N108" i="351"/>
  <c r="U131" i="351" s="1"/>
  <c r="C42" i="351" s="1"/>
  <c r="N112" i="351"/>
  <c r="U135" i="351" s="1"/>
  <c r="O112" i="351"/>
  <c r="R112" i="351" s="1"/>
  <c r="N109" i="351"/>
  <c r="O109" i="351"/>
  <c r="R109" i="351" s="1"/>
  <c r="O114" i="351"/>
  <c r="R114" i="351" s="1"/>
  <c r="N114" i="351"/>
  <c r="O110" i="351"/>
  <c r="R110" i="351" s="1"/>
  <c r="N110" i="351"/>
  <c r="N113" i="351"/>
  <c r="U136" i="351" s="1"/>
  <c r="O113" i="351"/>
  <c r="R113" i="351" s="1"/>
  <c r="N117" i="351"/>
  <c r="U140" i="351" s="1"/>
  <c r="C51" i="351" s="1"/>
  <c r="O117" i="351"/>
  <c r="R117" i="351" s="1"/>
  <c r="O107" i="351"/>
  <c r="R107" i="351" s="1"/>
  <c r="N107" i="351"/>
  <c r="U130" i="351" s="1"/>
  <c r="O115" i="351"/>
  <c r="R115" i="351" s="1"/>
  <c r="N115" i="351"/>
  <c r="U138" i="351" s="1"/>
  <c r="C49" i="351" s="1"/>
  <c r="O111" i="351"/>
  <c r="R111" i="351" s="1"/>
  <c r="N111" i="351"/>
  <c r="G34" i="1"/>
  <c r="K34" i="1"/>
  <c r="I34" i="1"/>
  <c r="U139" i="351"/>
  <c r="S105" i="351"/>
  <c r="U105" i="351" s="1"/>
  <c r="Q105" i="351"/>
  <c r="F39" i="351" s="1"/>
  <c r="P105" i="351"/>
  <c r="E39" i="351" s="1"/>
  <c r="Q106" i="351"/>
  <c r="F40" i="351" s="1"/>
  <c r="P106" i="351"/>
  <c r="E40" i="351" s="1"/>
  <c r="S106" i="351"/>
  <c r="U106" i="351" s="1"/>
  <c r="I35" i="351"/>
  <c r="U155" i="351"/>
  <c r="O43" i="351" s="1"/>
  <c r="K40" i="1" s="1"/>
  <c r="N43" i="351"/>
  <c r="I40" i="1" s="1"/>
  <c r="M43" i="351"/>
  <c r="W178" i="351"/>
  <c r="P43" i="351" s="1"/>
  <c r="M40" i="1" s="1"/>
  <c r="L43" i="351"/>
  <c r="L39" i="351"/>
  <c r="U151" i="351"/>
  <c r="O39" i="351" s="1"/>
  <c r="K36" i="1" s="1"/>
  <c r="M39" i="351"/>
  <c r="K39" i="351"/>
  <c r="G36" i="1" s="1"/>
  <c r="N39" i="351"/>
  <c r="I36" i="1" s="1"/>
  <c r="U152" i="351"/>
  <c r="O40" i="351" s="1"/>
  <c r="K37" i="1" s="1"/>
  <c r="U150" i="351"/>
  <c r="O38" i="351" s="1"/>
  <c r="K35" i="1" s="1"/>
  <c r="U156" i="351"/>
  <c r="O44" i="351" s="1"/>
  <c r="K41" i="1" s="1"/>
  <c r="N49" i="351"/>
  <c r="U161" i="351"/>
  <c r="O49" i="351" s="1"/>
  <c r="M49" i="351"/>
  <c r="M42" i="351"/>
  <c r="L49" i="351"/>
  <c r="K49" i="351"/>
  <c r="U160" i="351"/>
  <c r="O48" i="351" s="1"/>
  <c r="K45" i="1" s="1"/>
  <c r="K42" i="351"/>
  <c r="G39" i="1" s="1"/>
  <c r="L42" i="351"/>
  <c r="U154" i="351"/>
  <c r="O42" i="351" s="1"/>
  <c r="K39" i="1" s="1"/>
  <c r="N42" i="351"/>
  <c r="I39" i="1" s="1"/>
  <c r="M47" i="351"/>
  <c r="K47" i="351"/>
  <c r="G44" i="1" s="1"/>
  <c r="N47" i="351"/>
  <c r="I44" i="1" s="1"/>
  <c r="U159" i="351"/>
  <c r="O47" i="351" s="1"/>
  <c r="K44" i="1" s="1"/>
  <c r="L47" i="351"/>
  <c r="U162" i="351"/>
  <c r="U157" i="351"/>
  <c r="D39" i="351"/>
  <c r="D40" i="351"/>
  <c r="J43" i="351"/>
  <c r="E40" i="1" s="1"/>
  <c r="U163" i="351"/>
  <c r="O51" i="351" s="1"/>
  <c r="M46" i="351"/>
  <c r="L46" i="351"/>
  <c r="U153" i="351"/>
  <c r="U158" i="351"/>
  <c r="O46" i="351" s="1"/>
  <c r="K43" i="1" s="1"/>
  <c r="K46" i="351"/>
  <c r="G43" i="1" s="1"/>
  <c r="N46" i="351"/>
  <c r="I43" i="1" s="1"/>
  <c r="J39" i="351"/>
  <c r="E36" i="1" s="1"/>
  <c r="P49" i="351"/>
  <c r="P42" i="351"/>
  <c r="M39" i="1" s="1"/>
  <c r="P46" i="351"/>
  <c r="M43" i="1" s="1"/>
  <c r="P37" i="351"/>
  <c r="N38" i="351"/>
  <c r="I35" i="1" s="1"/>
  <c r="M38" i="351"/>
  <c r="K38" i="351"/>
  <c r="G35" i="1" s="1"/>
  <c r="L38" i="351"/>
  <c r="P39" i="351"/>
  <c r="M36" i="1" s="1"/>
  <c r="N44" i="351"/>
  <c r="I41" i="1" s="1"/>
  <c r="L44" i="351"/>
  <c r="M44" i="351"/>
  <c r="K44" i="351"/>
  <c r="G41" i="1" s="1"/>
  <c r="L51" i="351"/>
  <c r="K51" i="351"/>
  <c r="N51" i="351"/>
  <c r="M51" i="351"/>
  <c r="L41" i="351"/>
  <c r="N41" i="351"/>
  <c r="I38" i="1" s="1"/>
  <c r="O41" i="351"/>
  <c r="K38" i="1" s="1"/>
  <c r="K41" i="351"/>
  <c r="G38" i="1" s="1"/>
  <c r="J41" i="351"/>
  <c r="E38" i="1" s="1"/>
  <c r="M41" i="351"/>
  <c r="N48" i="351"/>
  <c r="I45" i="1" s="1"/>
  <c r="M48" i="351"/>
  <c r="L48" i="351"/>
  <c r="K48" i="351"/>
  <c r="G45" i="1" s="1"/>
  <c r="I37" i="351"/>
  <c r="G40" i="351" l="1"/>
  <c r="G39" i="351"/>
  <c r="S113" i="351"/>
  <c r="U113" i="351" s="1"/>
  <c r="G47" i="351"/>
  <c r="C47" i="351"/>
  <c r="S115" i="351"/>
  <c r="U115" i="351" s="1"/>
  <c r="P113" i="351"/>
  <c r="E47" i="351" s="1"/>
  <c r="Q113" i="351"/>
  <c r="F47" i="351" s="1"/>
  <c r="M34" i="1"/>
  <c r="W106" i="351"/>
  <c r="X106" i="351" s="1"/>
  <c r="W105" i="351"/>
  <c r="X105" i="351" s="1"/>
  <c r="Q111" i="351"/>
  <c r="P111" i="351"/>
  <c r="S111" i="351"/>
  <c r="U111" i="351" s="1"/>
  <c r="Q115" i="351"/>
  <c r="P115" i="351"/>
  <c r="Q110" i="351"/>
  <c r="P110" i="351"/>
  <c r="S110" i="351"/>
  <c r="U110" i="351" s="1"/>
  <c r="Q104" i="351"/>
  <c r="P104" i="351"/>
  <c r="S104" i="351"/>
  <c r="U104" i="351" s="1"/>
  <c r="P114" i="351"/>
  <c r="Q114" i="351"/>
  <c r="S114" i="351"/>
  <c r="U114" i="351" s="1"/>
  <c r="U141" i="351"/>
  <c r="S109" i="351"/>
  <c r="U109" i="351" s="1"/>
  <c r="P109" i="351"/>
  <c r="Q109" i="351"/>
  <c r="Q116" i="351"/>
  <c r="P116" i="351"/>
  <c r="S116" i="351"/>
  <c r="U116" i="351" s="1"/>
  <c r="U127" i="351"/>
  <c r="Q108" i="351"/>
  <c r="F42" i="351" s="1"/>
  <c r="P108" i="351"/>
  <c r="E42" i="351" s="1"/>
  <c r="S108" i="351"/>
  <c r="U108" i="351" s="1"/>
  <c r="P118" i="351"/>
  <c r="Q118" i="351"/>
  <c r="S118" i="351"/>
  <c r="U118" i="351" s="1"/>
  <c r="S117" i="351"/>
  <c r="U117" i="351" s="1"/>
  <c r="Q117" i="351"/>
  <c r="P117" i="351"/>
  <c r="Q107" i="351"/>
  <c r="F41" i="351" s="1"/>
  <c r="P107" i="351"/>
  <c r="E41" i="351" s="1"/>
  <c r="S107" i="351"/>
  <c r="U107" i="351" s="1"/>
  <c r="H41" i="351" s="1"/>
  <c r="U132" i="351"/>
  <c r="C43" i="351" s="1"/>
  <c r="U133" i="351"/>
  <c r="Q112" i="351"/>
  <c r="P112" i="351"/>
  <c r="S112" i="351"/>
  <c r="U112" i="351" s="1"/>
  <c r="H40" i="351"/>
  <c r="J38" i="351"/>
  <c r="E35" i="1" s="1"/>
  <c r="J44" i="351"/>
  <c r="E41" i="1" s="1"/>
  <c r="E49" i="351"/>
  <c r="J48" i="351"/>
  <c r="E45" i="1" s="1"/>
  <c r="D49" i="351"/>
  <c r="E51" i="351"/>
  <c r="H49" i="351"/>
  <c r="F49" i="351"/>
  <c r="G42" i="351"/>
  <c r="J49" i="351"/>
  <c r="H39" i="351"/>
  <c r="F51" i="351"/>
  <c r="D51" i="351"/>
  <c r="J42" i="351"/>
  <c r="E39" i="1" s="1"/>
  <c r="U137" i="351"/>
  <c r="J47" i="351"/>
  <c r="E44" i="1" s="1"/>
  <c r="O50" i="351"/>
  <c r="U134" i="351"/>
  <c r="E50" i="351"/>
  <c r="G50" i="351"/>
  <c r="F50" i="351"/>
  <c r="C50" i="351"/>
  <c r="D50" i="351"/>
  <c r="W180" i="351"/>
  <c r="P45" i="351" s="1"/>
  <c r="M42" i="1" s="1"/>
  <c r="N45" i="351"/>
  <c r="I42" i="1" s="1"/>
  <c r="M45" i="351"/>
  <c r="O45" i="351"/>
  <c r="K42" i="1" s="1"/>
  <c r="K45" i="351"/>
  <c r="G42" i="1" s="1"/>
  <c r="L45" i="351"/>
  <c r="J45" i="351"/>
  <c r="E42" i="1" s="1"/>
  <c r="W185" i="351"/>
  <c r="P50" i="351" s="1"/>
  <c r="M50" i="351"/>
  <c r="L50" i="351"/>
  <c r="K50" i="351"/>
  <c r="N50" i="351"/>
  <c r="J50" i="351"/>
  <c r="D47" i="351"/>
  <c r="J51" i="351"/>
  <c r="D42" i="351"/>
  <c r="J46" i="351"/>
  <c r="E43" i="1" s="1"/>
  <c r="C46" i="351"/>
  <c r="H47" i="351"/>
  <c r="E46" i="351"/>
  <c r="F46" i="351"/>
  <c r="C41" i="351"/>
  <c r="D41" i="351"/>
  <c r="P41" i="351"/>
  <c r="M38" i="1" s="1"/>
  <c r="P48" i="351"/>
  <c r="M45" i="1" s="1"/>
  <c r="P44" i="351"/>
  <c r="M41" i="1" s="1"/>
  <c r="P38" i="351"/>
  <c r="M35" i="1" s="1"/>
  <c r="P51" i="351"/>
  <c r="G46" i="351" l="1"/>
  <c r="G41" i="351"/>
  <c r="W113" i="351"/>
  <c r="X113" i="351" s="1"/>
  <c r="V136" i="351" s="1"/>
  <c r="W136" i="351" s="1"/>
  <c r="I47" i="351" s="1"/>
  <c r="F43" i="351"/>
  <c r="D38" i="351"/>
  <c r="W116" i="351"/>
  <c r="X116" i="351" s="1"/>
  <c r="W114" i="351"/>
  <c r="X114" i="351" s="1"/>
  <c r="W110" i="351"/>
  <c r="W112" i="351"/>
  <c r="X112" i="351" s="1"/>
  <c r="W108" i="351"/>
  <c r="X108" i="351" s="1"/>
  <c r="W109" i="351"/>
  <c r="W104" i="351"/>
  <c r="H38" i="351"/>
  <c r="W118" i="351"/>
  <c r="G38" i="351"/>
  <c r="D43" i="351"/>
  <c r="W115" i="351"/>
  <c r="X115" i="351" s="1"/>
  <c r="W117" i="351"/>
  <c r="W111" i="351"/>
  <c r="X111" i="351" s="1"/>
  <c r="C44" i="351"/>
  <c r="E44" i="351"/>
  <c r="F44" i="351"/>
  <c r="D44" i="351"/>
  <c r="H44" i="351"/>
  <c r="G44" i="351"/>
  <c r="W107" i="351"/>
  <c r="X107" i="351" s="1"/>
  <c r="E43" i="351"/>
  <c r="C38" i="351"/>
  <c r="E38" i="351"/>
  <c r="F38" i="351"/>
  <c r="C52" i="351"/>
  <c r="G52" i="351"/>
  <c r="H52" i="351"/>
  <c r="E52" i="351"/>
  <c r="F52" i="351"/>
  <c r="D52" i="351"/>
  <c r="V129" i="351"/>
  <c r="W129" i="351" s="1"/>
  <c r="I40" i="351" s="1"/>
  <c r="V128" i="351"/>
  <c r="W128" i="351" s="1"/>
  <c r="I39" i="351" s="1"/>
  <c r="H51" i="351"/>
  <c r="G51" i="351"/>
  <c r="G49" i="351"/>
  <c r="H42" i="351"/>
  <c r="G43" i="351"/>
  <c r="H43" i="351"/>
  <c r="H48" i="351"/>
  <c r="C48" i="351"/>
  <c r="D48" i="351"/>
  <c r="F48" i="351"/>
  <c r="E48" i="351"/>
  <c r="G48" i="351"/>
  <c r="H45" i="351"/>
  <c r="C45" i="351"/>
  <c r="E45" i="351"/>
  <c r="D45" i="351"/>
  <c r="F45" i="351"/>
  <c r="G45" i="351"/>
  <c r="H50" i="351"/>
  <c r="D46" i="351"/>
  <c r="H46" i="351"/>
  <c r="X109" i="351" l="1"/>
  <c r="V132" i="351" s="1"/>
  <c r="W132" i="351" s="1"/>
  <c r="I43" i="351" s="1"/>
  <c r="X117" i="351"/>
  <c r="V140" i="351" s="1"/>
  <c r="W140" i="351" s="1"/>
  <c r="I51" i="351" s="1"/>
  <c r="X118" i="351"/>
  <c r="V141" i="351" s="1"/>
  <c r="W141" i="351" s="1"/>
  <c r="I52" i="351" s="1"/>
  <c r="X104" i="351"/>
  <c r="V127" i="351" s="1"/>
  <c r="W127" i="351" s="1"/>
  <c r="I38" i="351" s="1"/>
  <c r="X110" i="351"/>
  <c r="V133" i="351" s="1"/>
  <c r="W133" i="351" s="1"/>
  <c r="I44" i="351" s="1"/>
  <c r="V138" i="351"/>
  <c r="W138" i="351" s="1"/>
  <c r="I49" i="351" s="1"/>
  <c r="V135" i="351"/>
  <c r="W135" i="351" s="1"/>
  <c r="I46" i="351" s="1"/>
  <c r="V131" i="351"/>
  <c r="W131" i="351" s="1"/>
  <c r="I42" i="351" s="1"/>
  <c r="V130" i="351"/>
  <c r="W130" i="351" s="1"/>
  <c r="I41" i="351" s="1"/>
  <c r="V137" i="351"/>
  <c r="W137" i="351" s="1"/>
  <c r="I48" i="351" s="1"/>
  <c r="V134" i="351"/>
  <c r="W134" i="351" s="1"/>
  <c r="I45" i="351" s="1"/>
  <c r="V139" i="351"/>
  <c r="W139" i="351" s="1"/>
  <c r="I50" i="351" s="1"/>
  <c r="B12" i="1"/>
  <c r="B21" i="1" l="1"/>
  <c r="B14" i="1"/>
  <c r="B16" i="1"/>
  <c r="B23" i="1"/>
  <c r="B26" i="1" l="1"/>
  <c r="B19" i="1"/>
  <c r="B15" i="1"/>
  <c r="B17" i="1"/>
  <c r="B22" i="1"/>
  <c r="B13" i="1"/>
  <c r="B25" i="1"/>
  <c r="B24" i="1"/>
  <c r="B27" i="1"/>
  <c r="B18" i="1"/>
  <c r="B20" i="1" l="1"/>
  <c r="G11" i="1" l="1"/>
  <c r="I11" i="1"/>
  <c r="K11" i="1"/>
  <c r="M11" i="1"/>
  <c r="E23" i="1" l="1"/>
  <c r="I23" i="1"/>
  <c r="G23" i="1" l="1"/>
  <c r="E25" i="1"/>
  <c r="I25" i="1"/>
  <c r="G25" i="1"/>
  <c r="I13" i="1"/>
  <c r="G13" i="1"/>
  <c r="E27" i="1"/>
  <c r="I27" i="1"/>
  <c r="G27" i="1"/>
  <c r="G20" i="1"/>
  <c r="S20" i="1" s="1"/>
  <c r="Q20" i="1" s="1"/>
  <c r="E20" i="1"/>
  <c r="I20" i="1"/>
  <c r="E21" i="1"/>
  <c r="I21" i="1"/>
  <c r="G21" i="1"/>
  <c r="E24" i="1"/>
  <c r="G24" i="1"/>
  <c r="I24" i="1"/>
  <c r="E17" i="1"/>
  <c r="I17" i="1"/>
  <c r="G17" i="1"/>
  <c r="G18" i="1"/>
  <c r="E18" i="1"/>
  <c r="I18" i="1"/>
  <c r="I19" i="1"/>
  <c r="G19" i="1"/>
  <c r="E19" i="1"/>
  <c r="E16" i="1"/>
  <c r="G16" i="1"/>
  <c r="I16" i="1"/>
  <c r="G22" i="1"/>
  <c r="E22" i="1"/>
  <c r="I22" i="1"/>
  <c r="E15" i="1"/>
  <c r="G15" i="1"/>
  <c r="I15" i="1"/>
  <c r="G14" i="1"/>
  <c r="S14" i="1" s="1"/>
  <c r="E14" i="1"/>
  <c r="I14" i="1"/>
  <c r="G26" i="1"/>
  <c r="E26" i="1"/>
  <c r="I26" i="1"/>
  <c r="M16" i="1"/>
  <c r="K16" i="1"/>
  <c r="K25" i="1"/>
  <c r="K21" i="1"/>
  <c r="K17" i="1"/>
  <c r="K24" i="1"/>
  <c r="K20" i="1"/>
  <c r="K27" i="1"/>
  <c r="K26" i="1"/>
  <c r="K19" i="1"/>
  <c r="M14" i="1"/>
  <c r="K14" i="1"/>
  <c r="K22" i="1"/>
  <c r="K18" i="1"/>
  <c r="M23" i="1"/>
  <c r="K23" i="1"/>
  <c r="K13" i="1"/>
  <c r="K15" i="1"/>
  <c r="G12" i="1"/>
  <c r="E12" i="1"/>
  <c r="I12" i="1"/>
  <c r="P18" i="1" l="1"/>
  <c r="P19" i="1"/>
  <c r="P25" i="1"/>
  <c r="P16" i="1"/>
  <c r="K12" i="1"/>
  <c r="Y22" i="1"/>
  <c r="Y25" i="1"/>
  <c r="S15" i="1"/>
  <c r="U15" i="1" s="1"/>
  <c r="P14" i="1"/>
  <c r="V14" i="1" s="1"/>
  <c r="S25" i="1"/>
  <c r="Q25" i="1" s="1"/>
  <c r="P20" i="1"/>
  <c r="V20" i="1" s="1"/>
  <c r="Y26" i="1"/>
  <c r="P17" i="1"/>
  <c r="Y19" i="1"/>
  <c r="S13" i="1"/>
  <c r="U13" i="1" s="1"/>
  <c r="S19" i="1"/>
  <c r="U19" i="1" s="1"/>
  <c r="S26" i="1"/>
  <c r="Q26" i="1" s="1"/>
  <c r="P12" i="1"/>
  <c r="Y12" i="1"/>
  <c r="S12" i="1"/>
  <c r="Q12" i="1" s="1"/>
  <c r="Q14" i="1"/>
  <c r="U14" i="1"/>
  <c r="S24" i="1"/>
  <c r="Q24" i="1" s="1"/>
  <c r="P27" i="1"/>
  <c r="S27" i="1"/>
  <c r="Y27" i="1"/>
  <c r="Y24" i="1"/>
  <c r="Y20" i="1"/>
  <c r="P22" i="1"/>
  <c r="S18" i="1"/>
  <c r="Q18" i="1" s="1"/>
  <c r="S16" i="1"/>
  <c r="Q16" i="1" s="1"/>
  <c r="Y17" i="1"/>
  <c r="X17" i="1" s="1"/>
  <c r="S17" i="1"/>
  <c r="U17" i="1" s="1"/>
  <c r="P24" i="1"/>
  <c r="Y16" i="1"/>
  <c r="X16" i="1" s="1"/>
  <c r="U20" i="1"/>
  <c r="S22" i="1"/>
  <c r="P26" i="1"/>
  <c r="Y18" i="1"/>
  <c r="P21" i="1"/>
  <c r="Y21" i="1"/>
  <c r="X21" i="1" s="1"/>
  <c r="S21" i="1"/>
  <c r="S23" i="1"/>
  <c r="U23" i="1" s="1"/>
  <c r="P23" i="1"/>
  <c r="Y23" i="1"/>
  <c r="P15" i="1"/>
  <c r="Y15" i="1"/>
  <c r="Y14" i="1"/>
  <c r="M21" i="1"/>
  <c r="M20" i="1"/>
  <c r="M15" i="1"/>
  <c r="E13" i="1"/>
  <c r="Q19" i="1" l="1"/>
  <c r="W19" i="1"/>
  <c r="U25" i="1"/>
  <c r="W25" i="1" s="1"/>
  <c r="W14" i="1"/>
  <c r="V24" i="1"/>
  <c r="W15" i="1"/>
  <c r="U26" i="1"/>
  <c r="W26" i="1" s="1"/>
  <c r="V26" i="1"/>
  <c r="AA26" i="1" s="1"/>
  <c r="X25" i="1"/>
  <c r="Q17" i="1"/>
  <c r="W17" i="1"/>
  <c r="Z17" i="1" s="1"/>
  <c r="Q15" i="1"/>
  <c r="X20" i="1"/>
  <c r="V27" i="1"/>
  <c r="X22" i="1"/>
  <c r="AA14" i="1"/>
  <c r="X18" i="1"/>
  <c r="V17" i="1"/>
  <c r="V15" i="1"/>
  <c r="U16" i="1"/>
  <c r="W16" i="1" s="1"/>
  <c r="X27" i="1"/>
  <c r="W20" i="1"/>
  <c r="X26" i="1"/>
  <c r="Q13" i="1"/>
  <c r="V16" i="1"/>
  <c r="V25" i="1"/>
  <c r="Q27" i="1"/>
  <c r="U27" i="1"/>
  <c r="W27" i="1" s="1"/>
  <c r="V19" i="1"/>
  <c r="AA20" i="1"/>
  <c r="X19" i="1"/>
  <c r="U21" i="1"/>
  <c r="W21" i="1" s="1"/>
  <c r="Q21" i="1"/>
  <c r="Q23" i="1"/>
  <c r="U18" i="1"/>
  <c r="W18" i="1" s="1"/>
  <c r="V18" i="1"/>
  <c r="X24" i="1"/>
  <c r="X12" i="1"/>
  <c r="U12" i="1"/>
  <c r="W12" i="1" s="1"/>
  <c r="X23" i="1"/>
  <c r="Q22" i="1"/>
  <c r="U22" i="1"/>
  <c r="W22" i="1" s="1"/>
  <c r="V22" i="1"/>
  <c r="V12" i="1"/>
  <c r="U24" i="1"/>
  <c r="W24" i="1" s="1"/>
  <c r="W23" i="1"/>
  <c r="V23" i="1"/>
  <c r="V21" i="1"/>
  <c r="P13" i="1"/>
  <c r="Y13" i="1"/>
  <c r="X15" i="1"/>
  <c r="X14" i="1"/>
  <c r="M13" i="1"/>
  <c r="M27" i="1"/>
  <c r="M25" i="1"/>
  <c r="M24" i="1"/>
  <c r="M19" i="1"/>
  <c r="M18" i="1"/>
  <c r="M22" i="1"/>
  <c r="M12" i="1"/>
  <c r="Z19" i="1" l="1"/>
  <c r="Z25" i="1"/>
  <c r="AA24" i="1"/>
  <c r="Z15" i="1"/>
  <c r="Z14" i="1"/>
  <c r="AA15" i="1"/>
  <c r="AA27" i="1"/>
  <c r="AA19" i="1"/>
  <c r="Z18" i="1"/>
  <c r="Z20" i="1"/>
  <c r="AA17" i="1"/>
  <c r="AA16" i="1"/>
  <c r="Z16" i="1"/>
  <c r="AA25" i="1"/>
  <c r="Z12" i="1"/>
  <c r="AA21" i="1"/>
  <c r="Z26" i="1"/>
  <c r="Z23" i="1"/>
  <c r="Z27" i="1"/>
  <c r="Z21" i="1"/>
  <c r="AA12" i="1"/>
  <c r="Z24" i="1"/>
  <c r="AA22" i="1"/>
  <c r="AA18" i="1"/>
  <c r="AA23" i="1"/>
  <c r="Z22" i="1"/>
  <c r="V13" i="1"/>
  <c r="W13" i="1"/>
  <c r="X13" i="1"/>
  <c r="M26" i="1"/>
  <c r="M17" i="1"/>
  <c r="Z13" i="1" l="1"/>
  <c r="AA13" i="1"/>
</calcChain>
</file>

<file path=xl/sharedStrings.xml><?xml version="1.0" encoding="utf-8"?>
<sst xmlns="http://schemas.openxmlformats.org/spreadsheetml/2006/main" count="1072" uniqueCount="635">
  <si>
    <t>lm/W</t>
  </si>
  <si>
    <t>Series</t>
  </si>
  <si>
    <t>Parallel</t>
  </si>
  <si>
    <t>Judgement</t>
  </si>
  <si>
    <t>IF Limit</t>
  </si>
  <si>
    <t>Tj Limit</t>
  </si>
  <si>
    <t>Tj</t>
  </si>
  <si>
    <t>CCT,Ra</t>
    <phoneticPr fontId="9"/>
  </si>
  <si>
    <t>Tc (C)</t>
    <phoneticPr fontId="9"/>
  </si>
  <si>
    <t>Code</t>
    <phoneticPr fontId="9"/>
  </si>
  <si>
    <t>Series</t>
    <phoneticPr fontId="9"/>
  </si>
  <si>
    <t>CCT&amp;Ra</t>
    <phoneticPr fontId="9"/>
  </si>
  <si>
    <t>Luminous flux</t>
    <phoneticPr fontId="9"/>
  </si>
  <si>
    <t>If (mA)</t>
    <phoneticPr fontId="9"/>
  </si>
  <si>
    <t>Pd (W)</t>
    <phoneticPr fontId="9"/>
  </si>
  <si>
    <t>lm/W</t>
    <phoneticPr fontId="9"/>
  </si>
  <si>
    <t>lm</t>
    <phoneticPr fontId="9"/>
  </si>
  <si>
    <t>Forward current</t>
    <phoneticPr fontId="9"/>
  </si>
  <si>
    <t>φv (lm)</t>
    <phoneticPr fontId="9"/>
  </si>
  <si>
    <t>mA</t>
    <phoneticPr fontId="9"/>
  </si>
  <si>
    <t>Vf</t>
    <phoneticPr fontId="9"/>
  </si>
  <si>
    <t>W</t>
    <phoneticPr fontId="9"/>
  </si>
  <si>
    <t>[Luminous flux]</t>
    <phoneticPr fontId="9"/>
  </si>
  <si>
    <t>[Forward current]</t>
    <phoneticPr fontId="9"/>
  </si>
  <si>
    <t>IF Limit</t>
    <phoneticPr fontId="9"/>
  </si>
  <si>
    <t>L/L</t>
    <phoneticPr fontId="9"/>
  </si>
  <si>
    <t>U/L</t>
    <phoneticPr fontId="9"/>
  </si>
  <si>
    <t>Tj Limit</t>
    <phoneticPr fontId="9"/>
  </si>
  <si>
    <t>IF(x)-lm%(y)</t>
    <phoneticPr fontId="9"/>
  </si>
  <si>
    <t>lm%(x)-IF(y)</t>
    <phoneticPr fontId="9"/>
  </si>
  <si>
    <t>IF(x)-VF%(y)</t>
    <phoneticPr fontId="9"/>
  </si>
  <si>
    <t>Tc(x)-lm%(y)</t>
    <phoneticPr fontId="9"/>
  </si>
  <si>
    <t>Tc(x)-VF%(y)</t>
    <phoneticPr fontId="9"/>
  </si>
  <si>
    <t>a</t>
    <phoneticPr fontId="9"/>
  </si>
  <si>
    <t>b</t>
    <phoneticPr fontId="9"/>
  </si>
  <si>
    <t>c</t>
    <phoneticPr fontId="9"/>
  </si>
  <si>
    <t>VF</t>
    <phoneticPr fontId="9"/>
  </si>
  <si>
    <t>Tc</t>
    <phoneticPr fontId="9"/>
  </si>
  <si>
    <t>lm Tc-compensation</t>
    <phoneticPr fontId="9"/>
  </si>
  <si>
    <t>lm/die</t>
    <phoneticPr fontId="9"/>
  </si>
  <si>
    <t>lm%</t>
    <phoneticPr fontId="9"/>
  </si>
  <si>
    <t>IF/die</t>
    <phoneticPr fontId="9"/>
  </si>
  <si>
    <t>IF/PKG</t>
    <phoneticPr fontId="9"/>
  </si>
  <si>
    <t>VF Tc-compensation</t>
    <phoneticPr fontId="9"/>
  </si>
  <si>
    <t>Rj-c</t>
    <phoneticPr fontId="9"/>
  </si>
  <si>
    <t>Tj</t>
    <phoneticPr fontId="9"/>
  </si>
  <si>
    <t>Judgement</t>
    <phoneticPr fontId="9"/>
  </si>
  <si>
    <t>Shown</t>
    <phoneticPr fontId="9"/>
  </si>
  <si>
    <t>d</t>
    <phoneticPr fontId="9"/>
  </si>
  <si>
    <t>d</t>
    <phoneticPr fontId="9"/>
  </si>
  <si>
    <t>Tc Limit</t>
    <phoneticPr fontId="9"/>
  </si>
  <si>
    <t>IF Limit</t>
    <phoneticPr fontId="9"/>
  </si>
  <si>
    <t>Vf_min (V)</t>
  </si>
  <si>
    <t>Vf_max (V)</t>
  </si>
  <si>
    <t>Vfmin</t>
  </si>
  <si>
    <t>Vfmin</t>
    <phoneticPr fontId="9"/>
  </si>
  <si>
    <t>Vfmax</t>
  </si>
  <si>
    <t>Vfmax</t>
    <phoneticPr fontId="9"/>
  </si>
  <si>
    <t>Vftyp</t>
    <phoneticPr fontId="9"/>
  </si>
  <si>
    <t>Vf</t>
  </si>
  <si>
    <t>If</t>
  </si>
  <si>
    <t>Vf (V)</t>
    <phoneticPr fontId="9"/>
  </si>
  <si>
    <t>NA</t>
    <phoneticPr fontId="9"/>
  </si>
  <si>
    <t>lumen</t>
    <phoneticPr fontId="9"/>
  </si>
  <si>
    <t>Tc-VF係数</t>
    <rPh sb="5" eb="7">
      <t>ケイスウ</t>
    </rPh>
    <phoneticPr fontId="9"/>
  </si>
  <si>
    <t>Tc-LM係数</t>
    <rPh sb="5" eb="7">
      <t>ケイスウ</t>
    </rPh>
    <phoneticPr fontId="9"/>
  </si>
  <si>
    <t>S</t>
    <phoneticPr fontId="21"/>
  </si>
  <si>
    <t>P</t>
    <phoneticPr fontId="21"/>
  </si>
  <si>
    <t>Tj</t>
    <phoneticPr fontId="21"/>
  </si>
  <si>
    <t>IF(mA)</t>
    <phoneticPr fontId="21"/>
  </si>
  <si>
    <t>VF(V)</t>
    <phoneticPr fontId="21"/>
  </si>
  <si>
    <t>Rjc(℃/W)</t>
    <phoneticPr fontId="21"/>
  </si>
  <si>
    <t>Tc</t>
    <phoneticPr fontId="21"/>
  </si>
  <si>
    <t>VF@Tc=25C</t>
    <phoneticPr fontId="21"/>
  </si>
  <si>
    <t>φv@Tc=25C</t>
    <phoneticPr fontId="21"/>
  </si>
  <si>
    <t>Tc=25C定格Lm係数</t>
    <rPh sb="6" eb="8">
      <t>テイカク</t>
    </rPh>
    <rPh sb="10" eb="12">
      <t>ケイスウ</t>
    </rPh>
    <phoneticPr fontId="18"/>
  </si>
  <si>
    <t>⊿T j-c</t>
    <phoneticPr fontId="9"/>
  </si>
  <si>
    <t>ディレーティングカーブ</t>
    <phoneticPr fontId="9"/>
  </si>
  <si>
    <t>傾き</t>
    <rPh sb="0" eb="1">
      <t>カタム</t>
    </rPh>
    <phoneticPr fontId="9"/>
  </si>
  <si>
    <t>切片</t>
    <rPh sb="0" eb="2">
      <t>セッペン</t>
    </rPh>
    <phoneticPr fontId="9"/>
  </si>
  <si>
    <r>
      <t>y=ax</t>
    </r>
    <r>
      <rPr>
        <b/>
        <vertAlign val="superscript"/>
        <sz val="10"/>
        <rFont val="メイリオ"/>
        <family val="3"/>
        <charset val="128"/>
      </rPr>
      <t>3</t>
    </r>
    <r>
      <rPr>
        <b/>
        <sz val="10"/>
        <rFont val="メイリオ"/>
        <family val="3"/>
        <charset val="128"/>
      </rPr>
      <t>+bx</t>
    </r>
    <r>
      <rPr>
        <b/>
        <vertAlign val="superscript"/>
        <sz val="10"/>
        <rFont val="メイリオ"/>
        <family val="3"/>
        <charset val="128"/>
      </rPr>
      <t>2</t>
    </r>
    <r>
      <rPr>
        <b/>
        <sz val="10"/>
        <rFont val="メイリオ"/>
        <family val="3"/>
        <charset val="128"/>
      </rPr>
      <t>+cx+d/y=ax</t>
    </r>
    <r>
      <rPr>
        <b/>
        <vertAlign val="superscript"/>
        <sz val="10"/>
        <rFont val="メイリオ"/>
        <family val="3"/>
        <charset val="128"/>
      </rPr>
      <t>2</t>
    </r>
    <r>
      <rPr>
        <b/>
        <sz val="10"/>
        <rFont val="メイリオ"/>
        <family val="3"/>
        <charset val="128"/>
      </rPr>
      <t>+bx+c</t>
    </r>
    <phoneticPr fontId="9"/>
  </si>
  <si>
    <t>Product code</t>
    <phoneticPr fontId="9"/>
  </si>
  <si>
    <t>Tj (C)</t>
    <phoneticPr fontId="9"/>
  </si>
  <si>
    <t>N/A</t>
  </si>
  <si>
    <t>★</t>
    <phoneticPr fontId="9"/>
  </si>
  <si>
    <t>A number of LEDs</t>
    <phoneticPr fontId="9"/>
  </si>
  <si>
    <t>Total Q'ty</t>
    <phoneticPr fontId="9"/>
  </si>
  <si>
    <t>Reference</t>
    <phoneticPr fontId="9"/>
  </si>
  <si>
    <t>If [mA]</t>
    <phoneticPr fontId="9"/>
  </si>
  <si>
    <t>Vf [V]</t>
    <phoneticPr fontId="9"/>
  </si>
  <si>
    <t>Pd [W]</t>
    <phoneticPr fontId="9"/>
  </si>
  <si>
    <t>φv (lm)</t>
    <phoneticPr fontId="9"/>
  </si>
  <si>
    <t>lm/W</t>
    <phoneticPr fontId="9"/>
  </si>
  <si>
    <t>min</t>
    <phoneticPr fontId="9"/>
  </si>
  <si>
    <t>Vf rate</t>
    <phoneticPr fontId="9"/>
  </si>
  <si>
    <t>typ</t>
    <phoneticPr fontId="9"/>
  </si>
  <si>
    <t>max</t>
    <phoneticPr fontId="9"/>
  </si>
  <si>
    <t>IF/die</t>
    <phoneticPr fontId="9"/>
  </si>
  <si>
    <t>CITILED is a registered trademark of CITIZEN ELECTRONICS CO., LTD. Japan.</t>
    <phoneticPr fontId="9"/>
  </si>
  <si>
    <t>This selection tool is the reference material for selecting suitable products.</t>
  </si>
  <si>
    <t>When electing to use a product, please be sure to request a delivery and specifications manual and check the contents.</t>
  </si>
  <si>
    <t>CITIZEN ELECTRONICS CO., LTD. shall not be liable for any disadvantages or damages, which your company may receive, resulting from the use of selection tool.</t>
  </si>
  <si>
    <t>Product names and specifications in this selection tool are subject to change without notice for the purpose of improvement, or manufacturing may be discontinued.</t>
  </si>
  <si>
    <t>VF@Tc=25C</t>
    <phoneticPr fontId="21"/>
  </si>
  <si>
    <t>IF(x)-VF%(y)で算出</t>
    <rPh sb="13" eb="15">
      <t>サンシュツ</t>
    </rPh>
    <phoneticPr fontId="9"/>
  </si>
  <si>
    <t>4000K,80Min</t>
  </si>
  <si>
    <t>3000K,80Min</t>
  </si>
  <si>
    <t>2700K,80Min</t>
  </si>
  <si>
    <t>4000K,90Min On BBL</t>
  </si>
  <si>
    <t>3000K,90Min On BBL</t>
  </si>
  <si>
    <t>2700K,90Min On BBL</t>
  </si>
  <si>
    <t>CLU702-1202C9</t>
    <phoneticPr fontId="9"/>
  </si>
  <si>
    <t>CLU712-1204C9</t>
    <phoneticPr fontId="9"/>
  </si>
  <si>
    <t>ディレーティング(暫定)</t>
    <rPh sb="9" eb="11">
      <t>ザンテイ</t>
    </rPh>
    <phoneticPr fontId="9"/>
  </si>
  <si>
    <t>CLU7A2-1201C9</t>
    <phoneticPr fontId="9"/>
  </si>
  <si>
    <t>Tc[℃]</t>
    <phoneticPr fontId="9"/>
  </si>
  <si>
    <t>IF[mA]</t>
    <phoneticPr fontId="9"/>
  </si>
  <si>
    <t>Color code &amp; Phosphor</t>
    <phoneticPr fontId="9"/>
  </si>
  <si>
    <t>No.</t>
    <phoneticPr fontId="9"/>
  </si>
  <si>
    <t>-</t>
    <phoneticPr fontId="55"/>
  </si>
  <si>
    <t>a</t>
    <phoneticPr fontId="9"/>
  </si>
  <si>
    <t>CLU7A2,702,712</t>
    <phoneticPr fontId="9"/>
  </si>
  <si>
    <t>IF-Φv</t>
    <phoneticPr fontId="9"/>
  </si>
  <si>
    <t>Φv-IF</t>
    <phoneticPr fontId="9"/>
  </si>
  <si>
    <t>IF-VF</t>
    <phoneticPr fontId="9"/>
  </si>
  <si>
    <t>Tc-Φv</t>
    <phoneticPr fontId="9"/>
  </si>
  <si>
    <t>Tc-VF</t>
    <phoneticPr fontId="9"/>
  </si>
  <si>
    <t>d</t>
    <phoneticPr fontId="9"/>
  </si>
  <si>
    <t>①機種情報</t>
    <rPh sb="1" eb="3">
      <t>キシュ</t>
    </rPh>
    <rPh sb="3" eb="5">
      <t>ジョウホウ</t>
    </rPh>
    <phoneticPr fontId="9"/>
  </si>
  <si>
    <t>②Limit</t>
    <phoneticPr fontId="9"/>
  </si>
  <si>
    <t>③代表特性</t>
    <rPh sb="1" eb="3">
      <t>ダイヒョウ</t>
    </rPh>
    <rPh sb="3" eb="5">
      <t>トクセイ</t>
    </rPh>
    <phoneticPr fontId="9"/>
  </si>
  <si>
    <t>IF-VF係数</t>
    <rPh sb="5" eb="7">
      <t>ケイスウ</t>
    </rPh>
    <phoneticPr fontId="9"/>
  </si>
  <si>
    <t>CLU7B2-0701C4</t>
    <phoneticPr fontId="9"/>
  </si>
  <si>
    <t>④全光束(Tj=85℃,定格駆動)</t>
    <rPh sb="1" eb="2">
      <t>ゼン</t>
    </rPh>
    <rPh sb="2" eb="3">
      <t>コウ</t>
    </rPh>
    <rPh sb="3" eb="4">
      <t>ソク</t>
    </rPh>
    <rPh sb="12" eb="14">
      <t>テイカク</t>
    </rPh>
    <rPh sb="14" eb="16">
      <t>クドウ</t>
    </rPh>
    <phoneticPr fontId="9"/>
  </si>
  <si>
    <t>⑤全光束(Tc=25℃,定格駆動)</t>
    <rPh sb="1" eb="2">
      <t>ゼン</t>
    </rPh>
    <rPh sb="2" eb="3">
      <t>コウ</t>
    </rPh>
    <rPh sb="3" eb="4">
      <t>ソク</t>
    </rPh>
    <rPh sb="12" eb="14">
      <t>テイカク</t>
    </rPh>
    <rPh sb="14" eb="16">
      <t>クドウ</t>
    </rPh>
    <phoneticPr fontId="9"/>
  </si>
  <si>
    <t>Product</t>
    <phoneticPr fontId="9"/>
  </si>
  <si>
    <t>Parallel</t>
    <phoneticPr fontId="9"/>
  </si>
  <si>
    <t>01</t>
    <phoneticPr fontId="9"/>
  </si>
  <si>
    <t>04</t>
    <phoneticPr fontId="9"/>
  </si>
  <si>
    <t>chip</t>
    <phoneticPr fontId="9"/>
  </si>
  <si>
    <t>C9</t>
    <phoneticPr fontId="9"/>
  </si>
  <si>
    <t>C9</t>
    <phoneticPr fontId="9"/>
  </si>
  <si>
    <t>02</t>
    <phoneticPr fontId="9"/>
  </si>
  <si>
    <t>03</t>
    <phoneticPr fontId="9"/>
  </si>
  <si>
    <t>05</t>
    <phoneticPr fontId="9"/>
  </si>
  <si>
    <t>06</t>
    <phoneticPr fontId="9"/>
  </si>
  <si>
    <t>08</t>
    <phoneticPr fontId="9"/>
  </si>
  <si>
    <t>C9</t>
    <phoneticPr fontId="9"/>
  </si>
  <si>
    <t>6500K,80Min</t>
  </si>
  <si>
    <t>5700K,80Min</t>
  </si>
  <si>
    <t>5000K,80Min</t>
  </si>
  <si>
    <t>3500K,80Min</t>
  </si>
  <si>
    <t>5700K,90Min On BBL</t>
  </si>
  <si>
    <t>3500K,90Min On BBL</t>
  </si>
  <si>
    <t>3500K,90Min B. BBL</t>
  </si>
  <si>
    <t>3000K,90Min B. BBL</t>
  </si>
  <si>
    <t>2700K,90Min B. BBL</t>
  </si>
  <si>
    <t>4000K,97Typ</t>
  </si>
  <si>
    <t>3000K,97Typ</t>
  </si>
  <si>
    <t>2700K,97Typ</t>
  </si>
  <si>
    <t>※製品型番未決定、蛍光体組み合わせ記号未取得</t>
    <rPh sb="1" eb="3">
      <t>セイヒン</t>
    </rPh>
    <rPh sb="3" eb="5">
      <t>カタバン</t>
    </rPh>
    <rPh sb="5" eb="8">
      <t>ミケッテイ</t>
    </rPh>
    <rPh sb="9" eb="12">
      <t>ケイコウタイ</t>
    </rPh>
    <rPh sb="12" eb="13">
      <t>ク</t>
    </rPh>
    <rPh sb="14" eb="15">
      <t>ア</t>
    </rPh>
    <rPh sb="17" eb="19">
      <t>キゴウ</t>
    </rPh>
    <rPh sb="19" eb="20">
      <t>ミ</t>
    </rPh>
    <rPh sb="20" eb="22">
      <t>シュトク</t>
    </rPh>
    <phoneticPr fontId="9"/>
  </si>
  <si>
    <t>90mA/die,Tj=85C</t>
    <phoneticPr fontId="9"/>
  </si>
  <si>
    <t>HI-ver.3の係数を暫定使用</t>
    <rPh sb="9" eb="11">
      <t>ケイスウ</t>
    </rPh>
    <rPh sb="12" eb="14">
      <t>ザンテイ</t>
    </rPh>
    <rPh sb="14" eb="16">
      <t>シヨウ</t>
    </rPh>
    <phoneticPr fontId="9"/>
  </si>
  <si>
    <t>CLU7A2-1201C9</t>
    <phoneticPr fontId="9"/>
  </si>
  <si>
    <t>Ver.6 Ver.8 熱抵抗測定</t>
    <rPh sb="12" eb="13">
      <t>ネツ</t>
    </rPh>
    <rPh sb="13" eb="15">
      <t>テイコウ</t>
    </rPh>
    <rPh sb="15" eb="17">
      <t>ソクテイ</t>
    </rPh>
    <phoneticPr fontId="9"/>
  </si>
  <si>
    <t>Tc(℃)</t>
    <phoneticPr fontId="9"/>
  </si>
  <si>
    <t>IF(mA)</t>
    <phoneticPr fontId="9"/>
  </si>
  <si>
    <t>VF(V)</t>
    <phoneticPr fontId="9"/>
  </si>
  <si>
    <t>W</t>
    <phoneticPr fontId="9"/>
  </si>
  <si>
    <t>熱抵抗(℃/W)</t>
    <rPh sb="0" eb="1">
      <t>ネツ</t>
    </rPh>
    <rPh sb="1" eb="3">
      <t>テイコウ</t>
    </rPh>
    <phoneticPr fontId="9"/>
  </si>
  <si>
    <t>Tj(℃）</t>
    <phoneticPr fontId="9"/>
  </si>
  <si>
    <t>Ver.6 ①</t>
    <phoneticPr fontId="9"/>
  </si>
  <si>
    <t>Tj</t>
    <phoneticPr fontId="9"/>
  </si>
  <si>
    <t>Ver.6 ①</t>
    <phoneticPr fontId="9"/>
  </si>
  <si>
    <t>v6</t>
    <phoneticPr fontId="9"/>
  </si>
  <si>
    <t>Ver.6 ②</t>
    <phoneticPr fontId="9"/>
  </si>
  <si>
    <t>v8</t>
    <phoneticPr fontId="9"/>
  </si>
  <si>
    <t>Ver.6 ②</t>
    <phoneticPr fontId="9"/>
  </si>
  <si>
    <t>※熱抵抗は変わらない</t>
    <rPh sb="1" eb="2">
      <t>ネツ</t>
    </rPh>
    <rPh sb="2" eb="4">
      <t>テイコウ</t>
    </rPh>
    <rPh sb="5" eb="6">
      <t>カ</t>
    </rPh>
    <phoneticPr fontId="9"/>
  </si>
  <si>
    <t>Ver.8 ①</t>
    <phoneticPr fontId="9"/>
  </si>
  <si>
    <t>Ver.8 ②</t>
    <phoneticPr fontId="9"/>
  </si>
  <si>
    <t>CLU7A2-1201C9</t>
    <phoneticPr fontId="9"/>
  </si>
  <si>
    <t>CW23, 2018.5</t>
    <phoneticPr fontId="55"/>
  </si>
  <si>
    <t>Chip</t>
    <phoneticPr fontId="55"/>
  </si>
  <si>
    <t>Lot</t>
    <phoneticPr fontId="55"/>
  </si>
  <si>
    <t>VF</t>
    <phoneticPr fontId="55"/>
  </si>
  <si>
    <t>VL</t>
    <phoneticPr fontId="55"/>
  </si>
  <si>
    <t>λd</t>
    <phoneticPr fontId="55"/>
  </si>
  <si>
    <t>Φv</t>
    <phoneticPr fontId="55"/>
  </si>
  <si>
    <t>Max</t>
    <phoneticPr fontId="55"/>
  </si>
  <si>
    <t>Ave</t>
    <phoneticPr fontId="55"/>
  </si>
  <si>
    <t>Min</t>
    <phoneticPr fontId="55"/>
  </si>
  <si>
    <t>CW23(C4)</t>
    <phoneticPr fontId="55"/>
  </si>
  <si>
    <t>量産実力</t>
    <rPh sb="0" eb="2">
      <t>リョウサン</t>
    </rPh>
    <rPh sb="2" eb="4">
      <t>ジツリョク</t>
    </rPh>
    <phoneticPr fontId="55"/>
  </si>
  <si>
    <t>181B00R50S</t>
    <phoneticPr fontId="55"/>
  </si>
  <si>
    <t>CW28(C9)</t>
    <phoneticPr fontId="55"/>
  </si>
  <si>
    <t>181R05I00S</t>
    <phoneticPr fontId="55"/>
  </si>
  <si>
    <t>Tc=25℃</t>
    <phoneticPr fontId="55"/>
  </si>
  <si>
    <t>CCT(K)</t>
    <phoneticPr fontId="55"/>
  </si>
  <si>
    <t>Ra</t>
    <phoneticPr fontId="55"/>
  </si>
  <si>
    <t>Version.</t>
    <phoneticPr fontId="55"/>
  </si>
  <si>
    <t>蛍光体配置</t>
    <rPh sb="0" eb="3">
      <t>ケイコウタイ</t>
    </rPh>
    <rPh sb="3" eb="5">
      <t>ハイチ</t>
    </rPh>
    <phoneticPr fontId="55"/>
  </si>
  <si>
    <t>IF(mA)</t>
    <phoneticPr fontId="55"/>
  </si>
  <si>
    <t>VF(V)</t>
    <phoneticPr fontId="55"/>
  </si>
  <si>
    <t>Φv(lm)</t>
    <phoneticPr fontId="55"/>
  </si>
  <si>
    <t>lm/W</t>
    <phoneticPr fontId="55"/>
  </si>
  <si>
    <t>x</t>
    <phoneticPr fontId="55"/>
  </si>
  <si>
    <t>y</t>
    <phoneticPr fontId="55"/>
  </si>
  <si>
    <t>Ra</t>
    <phoneticPr fontId="55"/>
  </si>
  <si>
    <t>R9</t>
    <phoneticPr fontId="55"/>
  </si>
  <si>
    <t>RΦv</t>
    <phoneticPr fontId="55"/>
  </si>
  <si>
    <t>Rlm/W</t>
    <phoneticPr fontId="55"/>
  </si>
  <si>
    <t>n</t>
    <phoneticPr fontId="55"/>
  </si>
  <si>
    <t>半沈降</t>
    <rPh sb="0" eb="1">
      <t>ハン</t>
    </rPh>
    <rPh sb="1" eb="3">
      <t>チンコウ</t>
    </rPh>
    <phoneticPr fontId="55"/>
  </si>
  <si>
    <t>分散</t>
    <rPh sb="0" eb="2">
      <t>ブンサン</t>
    </rPh>
    <phoneticPr fontId="55"/>
  </si>
  <si>
    <t>沈降</t>
    <rPh sb="0" eb="2">
      <t>チンコウ</t>
    </rPh>
    <phoneticPr fontId="55"/>
  </si>
  <si>
    <t>v6</t>
    <phoneticPr fontId="55"/>
  </si>
  <si>
    <t>←量産実力値に補正</t>
    <rPh sb="1" eb="3">
      <t>リョウサン</t>
    </rPh>
    <rPh sb="3" eb="5">
      <t>ジツリョク</t>
    </rPh>
    <rPh sb="5" eb="6">
      <t>チ</t>
    </rPh>
    <rPh sb="7" eb="9">
      <t>ホセイ</t>
    </rPh>
    <phoneticPr fontId="55"/>
  </si>
  <si>
    <t>補正後</t>
    <rPh sb="0" eb="2">
      <t>ホセイ</t>
    </rPh>
    <rPh sb="2" eb="3">
      <t>ゴ</t>
    </rPh>
    <phoneticPr fontId="55"/>
  </si>
  <si>
    <t>※左積分球</t>
    <rPh sb="1" eb="2">
      <t>ヒダリ</t>
    </rPh>
    <rPh sb="2" eb="4">
      <t>セキブン</t>
    </rPh>
    <rPh sb="4" eb="5">
      <t>キュウ</t>
    </rPh>
    <phoneticPr fontId="55"/>
  </si>
  <si>
    <t>v8</t>
    <phoneticPr fontId="55"/>
  </si>
  <si>
    <t>Tc=25℃</t>
    <phoneticPr fontId="55"/>
  </si>
  <si>
    <t>※Ra調整：1%＠Ra1</t>
    <rPh sb="3" eb="5">
      <t>チョウセイ</t>
    </rPh>
    <phoneticPr fontId="55"/>
  </si>
  <si>
    <t>CCT(K)</t>
    <phoneticPr fontId="55"/>
  </si>
  <si>
    <t>Ra</t>
    <phoneticPr fontId="55"/>
  </si>
  <si>
    <t>Version.</t>
    <phoneticPr fontId="55"/>
  </si>
  <si>
    <t>IF(mA)</t>
    <phoneticPr fontId="55"/>
  </si>
  <si>
    <t>VF(V)</t>
    <phoneticPr fontId="55"/>
  </si>
  <si>
    <t>Φv(lm)</t>
    <phoneticPr fontId="55"/>
  </si>
  <si>
    <t>lm/W</t>
    <phoneticPr fontId="55"/>
  </si>
  <si>
    <t>x</t>
    <phoneticPr fontId="55"/>
  </si>
  <si>
    <t>y</t>
    <phoneticPr fontId="55"/>
  </si>
  <si>
    <t>R9</t>
    <phoneticPr fontId="55"/>
  </si>
  <si>
    <t>RΦv</t>
    <phoneticPr fontId="55"/>
  </si>
  <si>
    <t>Rlm/W</t>
    <phoneticPr fontId="55"/>
  </si>
  <si>
    <t>Selector_1.5</t>
    <phoneticPr fontId="55"/>
  </si>
  <si>
    <t>評価品</t>
    <rPh sb="0" eb="2">
      <t>ヒョウカ</t>
    </rPh>
    <rPh sb="2" eb="3">
      <t>ヒン</t>
    </rPh>
    <phoneticPr fontId="55"/>
  </si>
  <si>
    <t>沈む</t>
    <rPh sb="0" eb="1">
      <t>シズ</t>
    </rPh>
    <phoneticPr fontId="55"/>
  </si>
  <si>
    <t>Ave</t>
    <phoneticPr fontId="55"/>
  </si>
  <si>
    <t>v6</t>
    <phoneticPr fontId="55"/>
  </si>
  <si>
    <t>v8</t>
    <phoneticPr fontId="55"/>
  </si>
  <si>
    <t>項目</t>
    <rPh sb="0" eb="2">
      <t>コウモク</t>
    </rPh>
    <phoneticPr fontId="55"/>
  </si>
  <si>
    <t>結果</t>
    <rPh sb="0" eb="2">
      <t>ケッカ</t>
    </rPh>
    <phoneticPr fontId="55"/>
  </si>
  <si>
    <t>リンク</t>
    <phoneticPr fontId="55"/>
  </si>
  <si>
    <t>備考</t>
    <rPh sb="0" eb="2">
      <t>ビコウ</t>
    </rPh>
    <phoneticPr fontId="55"/>
  </si>
  <si>
    <t>Al</t>
    <phoneticPr fontId="55"/>
  </si>
  <si>
    <t>MS17CoM</t>
    <phoneticPr fontId="55"/>
  </si>
  <si>
    <t>VLB-O98</t>
    <phoneticPr fontId="55"/>
  </si>
  <si>
    <t>基板反射率</t>
    <rPh sb="0" eb="2">
      <t>キバン</t>
    </rPh>
    <rPh sb="2" eb="4">
      <t>ハンシャ</t>
    </rPh>
    <rPh sb="4" eb="5">
      <t>リツ</t>
    </rPh>
    <phoneticPr fontId="55"/>
  </si>
  <si>
    <t>問題無し</t>
    <rPh sb="0" eb="2">
      <t>モンダイ</t>
    </rPh>
    <rPh sb="2" eb="3">
      <t>ナ</t>
    </rPh>
    <phoneticPr fontId="55"/>
  </si>
  <si>
    <t>●</t>
    <phoneticPr fontId="55"/>
  </si>
  <si>
    <t>Chip</t>
    <phoneticPr fontId="55"/>
  </si>
  <si>
    <t>CW23</t>
    <phoneticPr fontId="55"/>
  </si>
  <si>
    <t>CW28</t>
    <phoneticPr fontId="55"/>
  </si>
  <si>
    <t>素子性能差</t>
    <rPh sb="0" eb="2">
      <t>ソシ</t>
    </rPh>
    <rPh sb="2" eb="4">
      <t>セイノウ</t>
    </rPh>
    <rPh sb="4" eb="5">
      <t>サ</t>
    </rPh>
    <phoneticPr fontId="55"/>
  </si>
  <si>
    <t>CW23 vs CW28
全光束差0%
(試算上は2%)</t>
    <rPh sb="13" eb="14">
      <t>ゼン</t>
    </rPh>
    <rPh sb="14" eb="15">
      <t>コウ</t>
    </rPh>
    <rPh sb="15" eb="16">
      <t>ソク</t>
    </rPh>
    <rPh sb="16" eb="17">
      <t>サ</t>
    </rPh>
    <rPh sb="21" eb="23">
      <t>シサン</t>
    </rPh>
    <rPh sb="23" eb="24">
      <t>ジョウ</t>
    </rPh>
    <phoneticPr fontId="55"/>
  </si>
  <si>
    <t>n増し評価</t>
    <rPh sb="1" eb="2">
      <t>マ</t>
    </rPh>
    <rPh sb="3" eb="5">
      <t>ヒョウカ</t>
    </rPh>
    <phoneticPr fontId="55"/>
  </si>
  <si>
    <t>蛍光体</t>
    <rPh sb="0" eb="3">
      <t>ケイコウタイ</t>
    </rPh>
    <phoneticPr fontId="55"/>
  </si>
  <si>
    <t>v6</t>
    <phoneticPr fontId="55"/>
  </si>
  <si>
    <t>v8</t>
    <phoneticPr fontId="55"/>
  </si>
  <si>
    <t>Tc</t>
  </si>
  <si>
    <t>ver.6</t>
  </si>
  <si>
    <t>ver.7 S</t>
    <phoneticPr fontId="21"/>
  </si>
  <si>
    <t>ver.7 P</t>
    <phoneticPr fontId="21"/>
  </si>
  <si>
    <t>セレクターディレーティング傾き&amp;切片</t>
    <rPh sb="13" eb="14">
      <t>カタム</t>
    </rPh>
    <rPh sb="16" eb="18">
      <t>セッペン</t>
    </rPh>
    <phoneticPr fontId="21"/>
  </si>
  <si>
    <t>ver.7 S</t>
    <phoneticPr fontId="21"/>
  </si>
  <si>
    <t>ver.7 P</t>
    <phoneticPr fontId="21"/>
  </si>
  <si>
    <t>◆算出条件</t>
    <rPh sb="1" eb="3">
      <t>サンシュツ</t>
    </rPh>
    <rPh sb="3" eb="5">
      <t>ジョウケン</t>
    </rPh>
    <phoneticPr fontId="21"/>
  </si>
  <si>
    <t>VF/die</t>
    <phoneticPr fontId="21"/>
  </si>
  <si>
    <t>※IF定格&amp;Tc=25C</t>
    <rPh sb="3" eb="5">
      <t>テイカク</t>
    </rPh>
    <phoneticPr fontId="21"/>
  </si>
  <si>
    <t>1201-1203 Ifmax UP分</t>
    <phoneticPr fontId="21"/>
  </si>
  <si>
    <t>IF max/die</t>
    <phoneticPr fontId="21"/>
  </si>
  <si>
    <t>Tc max</t>
    <phoneticPr fontId="21"/>
  </si>
  <si>
    <t>Tj max</t>
    <phoneticPr fontId="21"/>
  </si>
  <si>
    <t>樹脂温度Max</t>
    <rPh sb="0" eb="2">
      <t>ジュシ</t>
    </rPh>
    <rPh sb="2" eb="4">
      <t>オンド</t>
    </rPh>
    <phoneticPr fontId="21"/>
  </si>
  <si>
    <t>樹脂温度マージン</t>
    <rPh sb="0" eb="2">
      <t>ジュシ</t>
    </rPh>
    <rPh sb="2" eb="4">
      <t>オンド</t>
    </rPh>
    <phoneticPr fontId="21"/>
  </si>
  <si>
    <t>Rjc</t>
    <phoneticPr fontId="21"/>
  </si>
  <si>
    <t>←ver6からの低減率</t>
    <rPh sb="8" eb="10">
      <t>テイゲン</t>
    </rPh>
    <rPh sb="10" eb="11">
      <t>リツ</t>
    </rPh>
    <phoneticPr fontId="21"/>
  </si>
  <si>
    <t>ver.7 S</t>
    <phoneticPr fontId="21"/>
  </si>
  <si>
    <t>ver.7 P</t>
    <phoneticPr fontId="21"/>
  </si>
  <si>
    <t>ver.7 S</t>
    <phoneticPr fontId="21"/>
  </si>
  <si>
    <t>ver.7 P</t>
    <phoneticPr fontId="21"/>
  </si>
  <si>
    <t>ver.6 光束UP率(vs. ver.5)</t>
    <rPh sb="6" eb="7">
      <t>コウ</t>
    </rPh>
    <rPh sb="7" eb="8">
      <t>ソク</t>
    </rPh>
    <rPh sb="10" eb="11">
      <t>リツ</t>
    </rPh>
    <phoneticPr fontId="21"/>
  </si>
  <si>
    <t>*nano 0.5%添加</t>
    <rPh sb="10" eb="12">
      <t>テンカ</t>
    </rPh>
    <phoneticPr fontId="21"/>
  </si>
  <si>
    <t>ver.7 光束UP率(vs. ver.6)</t>
    <rPh sb="6" eb="7">
      <t>コウ</t>
    </rPh>
    <rPh sb="7" eb="8">
      <t>ソク</t>
    </rPh>
    <rPh sb="10" eb="11">
      <t>リツ</t>
    </rPh>
    <phoneticPr fontId="21"/>
  </si>
  <si>
    <t>CRI</t>
    <phoneticPr fontId="21"/>
  </si>
  <si>
    <t>2700K</t>
    <phoneticPr fontId="21"/>
  </si>
  <si>
    <t>3000K</t>
    <phoneticPr fontId="21"/>
  </si>
  <si>
    <t>3500K</t>
    <phoneticPr fontId="21"/>
  </si>
  <si>
    <t>4000K</t>
    <phoneticPr fontId="21"/>
  </si>
  <si>
    <t>5000K</t>
    <phoneticPr fontId="21"/>
  </si>
  <si>
    <t>5700K</t>
    <phoneticPr fontId="21"/>
  </si>
  <si>
    <t>6500K</t>
    <phoneticPr fontId="21"/>
  </si>
  <si>
    <t>CRI</t>
    <phoneticPr fontId="21"/>
  </si>
  <si>
    <t>2700K</t>
    <phoneticPr fontId="21"/>
  </si>
  <si>
    <t>3000K</t>
    <phoneticPr fontId="21"/>
  </si>
  <si>
    <t>3500K</t>
    <phoneticPr fontId="21"/>
  </si>
  <si>
    <t>On_90</t>
    <phoneticPr fontId="21"/>
  </si>
  <si>
    <t>Below_90</t>
    <phoneticPr fontId="21"/>
  </si>
  <si>
    <t>Below_90</t>
    <phoneticPr fontId="21"/>
  </si>
  <si>
    <t>※2016.7.7時点</t>
    <rPh sb="9" eb="11">
      <t>ジテン</t>
    </rPh>
    <phoneticPr fontId="21"/>
  </si>
  <si>
    <t>※2017.9.6時点</t>
    <rPh sb="9" eb="11">
      <t>ジテン</t>
    </rPh>
    <phoneticPr fontId="21"/>
  </si>
  <si>
    <t>赤字のみ確認、その他推測</t>
    <rPh sb="0" eb="2">
      <t>アカジ</t>
    </rPh>
    <rPh sb="4" eb="6">
      <t>カクニン</t>
    </rPh>
    <rPh sb="9" eb="10">
      <t>タ</t>
    </rPh>
    <rPh sb="10" eb="12">
      <t>スイソク</t>
    </rPh>
    <phoneticPr fontId="21"/>
  </si>
  <si>
    <t>VFは-1.7%</t>
    <phoneticPr fontId="21"/>
  </si>
  <si>
    <t>効率2~7%UP</t>
    <rPh sb="0" eb="2">
      <t>コウリツ</t>
    </rPh>
    <phoneticPr fontId="21"/>
  </si>
  <si>
    <t>ver.7 光束UP率(vs. ver.5)</t>
    <rPh sb="6" eb="7">
      <t>コウ</t>
    </rPh>
    <rPh sb="7" eb="8">
      <t>ソク</t>
    </rPh>
    <rPh sb="10" eb="11">
      <t>リツ</t>
    </rPh>
    <phoneticPr fontId="21"/>
  </si>
  <si>
    <t>Ra80 3%程度、Ra90 6~8%程度</t>
    <rPh sb="7" eb="9">
      <t>テイド</t>
    </rPh>
    <rPh sb="19" eb="21">
      <t>テイド</t>
    </rPh>
    <phoneticPr fontId="21"/>
  </si>
  <si>
    <t>熱抵抗5%down</t>
    <rPh sb="0" eb="1">
      <t>ネツ</t>
    </rPh>
    <rPh sb="1" eb="3">
      <t>テイコウ</t>
    </rPh>
    <phoneticPr fontId="21"/>
  </si>
  <si>
    <t>4000K</t>
    <phoneticPr fontId="21"/>
  </si>
  <si>
    <t>5000K</t>
    <phoneticPr fontId="21"/>
  </si>
  <si>
    <t>5700K</t>
    <phoneticPr fontId="21"/>
  </si>
  <si>
    <t>6500K</t>
    <phoneticPr fontId="21"/>
  </si>
  <si>
    <t>On_90</t>
    <phoneticPr fontId="21"/>
  </si>
  <si>
    <t>蛍光体UP率⇒</t>
    <rPh sb="0" eb="3">
      <t>ケイコウタイ</t>
    </rPh>
    <rPh sb="5" eb="6">
      <t>リツ</t>
    </rPh>
    <phoneticPr fontId="9"/>
  </si>
  <si>
    <t>カタログ値</t>
    <rPh sb="4" eb="5">
      <t>チ</t>
    </rPh>
    <phoneticPr fontId="55"/>
  </si>
  <si>
    <t>比較(実績/カタログ値)</t>
    <rPh sb="0" eb="2">
      <t>ヒカク</t>
    </rPh>
    <rPh sb="3" eb="5">
      <t>ジッセキ</t>
    </rPh>
    <rPh sb="10" eb="11">
      <t>チ</t>
    </rPh>
    <phoneticPr fontId="55"/>
  </si>
  <si>
    <t>機種</t>
    <rPh sb="0" eb="2">
      <t>キシュ</t>
    </rPh>
    <phoneticPr fontId="55"/>
  </si>
  <si>
    <t>IF(mA)</t>
    <phoneticPr fontId="55"/>
  </si>
  <si>
    <t>VF(V)</t>
    <phoneticPr fontId="55"/>
  </si>
  <si>
    <t>Φv(lm)</t>
    <phoneticPr fontId="55"/>
  </si>
  <si>
    <t>Ra</t>
    <phoneticPr fontId="55"/>
  </si>
  <si>
    <t>R9</t>
    <phoneticPr fontId="55"/>
  </si>
  <si>
    <t>N(pcs)</t>
    <phoneticPr fontId="55"/>
  </si>
  <si>
    <t>VF[V]</t>
    <phoneticPr fontId="55"/>
  </si>
  <si>
    <t>Φv[lm]</t>
    <phoneticPr fontId="55"/>
  </si>
  <si>
    <t>RVF</t>
    <phoneticPr fontId="55"/>
  </si>
  <si>
    <t>RΦv</t>
    <phoneticPr fontId="55"/>
  </si>
  <si>
    <t>CHU02CH1201C4-30AL7M4</t>
    <phoneticPr fontId="55"/>
  </si>
  <si>
    <t>CHU02CH1201C4-40AL7M4</t>
    <phoneticPr fontId="55"/>
  </si>
  <si>
    <t>CHU02CH1201C4-50AL7M4</t>
    <phoneticPr fontId="55"/>
  </si>
  <si>
    <t>CHU02CH1201C4-273M2M2</t>
    <phoneticPr fontId="55"/>
  </si>
  <si>
    <t>CHU02CH1201C4-303M2M2</t>
    <phoneticPr fontId="55"/>
  </si>
  <si>
    <t>CHU02CH1201C4-353M2M2</t>
    <phoneticPr fontId="55"/>
  </si>
  <si>
    <t>CHU02CH1201C4-403M2M2</t>
    <phoneticPr fontId="55"/>
  </si>
  <si>
    <t>CHU02CH1201C4-503M2M2</t>
    <phoneticPr fontId="55"/>
  </si>
  <si>
    <t>CHU02CH1201C4-653M2M2</t>
    <phoneticPr fontId="55"/>
  </si>
  <si>
    <t>CHU02CH1201C4-273H5M3</t>
    <phoneticPr fontId="55"/>
  </si>
  <si>
    <t>CHU02CH1201C4-303H5M3</t>
    <phoneticPr fontId="55"/>
  </si>
  <si>
    <t>CHU02CH1201C4-353H5M3</t>
    <phoneticPr fontId="55"/>
  </si>
  <si>
    <t>CHU02CH1201C4-403H5M3</t>
    <phoneticPr fontId="55"/>
  </si>
  <si>
    <t>CHU02CH1201C4-273H7M5</t>
    <phoneticPr fontId="55"/>
  </si>
  <si>
    <t>CHU02CH1201C4-303H7M5</t>
    <phoneticPr fontId="55"/>
  </si>
  <si>
    <t>CHU02CH1201C4-403H7M5</t>
    <phoneticPr fontId="55"/>
  </si>
  <si>
    <t>IF(mA)</t>
    <phoneticPr fontId="55"/>
  </si>
  <si>
    <t>VF(V)</t>
    <phoneticPr fontId="55"/>
  </si>
  <si>
    <t>Φv(lm)</t>
    <phoneticPr fontId="55"/>
  </si>
  <si>
    <t>Ra</t>
    <phoneticPr fontId="55"/>
  </si>
  <si>
    <t>R9</t>
    <phoneticPr fontId="55"/>
  </si>
  <si>
    <t>N(pcs)</t>
    <phoneticPr fontId="55"/>
  </si>
  <si>
    <t>CHU02CH1202C4-30AL7M4</t>
    <phoneticPr fontId="55"/>
  </si>
  <si>
    <t>CHU02CH1202C4-40AL7M4</t>
    <phoneticPr fontId="55"/>
  </si>
  <si>
    <t>CHU02CH1202C4-50AL7M4</t>
    <phoneticPr fontId="55"/>
  </si>
  <si>
    <t>CHU02CH1202C4-273M2M2</t>
    <phoneticPr fontId="55"/>
  </si>
  <si>
    <t>CHU02CH1202C4-303M2M2</t>
    <phoneticPr fontId="55"/>
  </si>
  <si>
    <t>CHU02CH1202C4-353M2M2</t>
    <phoneticPr fontId="55"/>
  </si>
  <si>
    <t>CHU02CH1202C4-403M2M2</t>
    <phoneticPr fontId="55"/>
  </si>
  <si>
    <t>CHU02CH1202C4-503M2M2</t>
    <phoneticPr fontId="55"/>
  </si>
  <si>
    <t>CHU02CH1202C4-653M2M2</t>
    <phoneticPr fontId="55"/>
  </si>
  <si>
    <t>CHU02CH1202C4-273H5M3</t>
    <phoneticPr fontId="55"/>
  </si>
  <si>
    <t>CHU02CH1202C4-303H5M3</t>
    <phoneticPr fontId="55"/>
  </si>
  <si>
    <t>CHU02CH1202C4-353H5M3</t>
    <phoneticPr fontId="55"/>
  </si>
  <si>
    <t>CHU02CH1202C4-403H5M3</t>
    <phoneticPr fontId="55"/>
  </si>
  <si>
    <t>CHU02CH1202C4-273H7M5</t>
    <phoneticPr fontId="55"/>
  </si>
  <si>
    <t>CHU02CH1202C4-303H7M5</t>
    <phoneticPr fontId="55"/>
  </si>
  <si>
    <t>CHU02CH1202C4-403H7M5</t>
    <phoneticPr fontId="55"/>
  </si>
  <si>
    <t>CHU02CH1203C4-30AL7M4</t>
    <phoneticPr fontId="55"/>
  </si>
  <si>
    <t>CHU02CH1203C4-40AL7M4</t>
    <phoneticPr fontId="55"/>
  </si>
  <si>
    <t>2017年実績多</t>
    <rPh sb="4" eb="5">
      <t>ネン</t>
    </rPh>
    <rPh sb="5" eb="7">
      <t>ジッセキ</t>
    </rPh>
    <rPh sb="7" eb="8">
      <t>タ</t>
    </rPh>
    <phoneticPr fontId="55"/>
  </si>
  <si>
    <t>CHU02CH1203C4-50AL7M4</t>
    <phoneticPr fontId="55"/>
  </si>
  <si>
    <t>CHU02CH1203C4-273M2M2</t>
    <phoneticPr fontId="55"/>
  </si>
  <si>
    <t>CHU02CH1203C4-303M2M2</t>
    <phoneticPr fontId="55"/>
  </si>
  <si>
    <t>CHU02CH1203C4-353M2M2</t>
    <phoneticPr fontId="55"/>
  </si>
  <si>
    <t>CHU02CH1203C4-403M2M2</t>
    <phoneticPr fontId="55"/>
  </si>
  <si>
    <t>CHU02CH1203C4-503M2M2</t>
    <phoneticPr fontId="55"/>
  </si>
  <si>
    <t>CHU02CH1203C4-653M2M2</t>
    <phoneticPr fontId="55"/>
  </si>
  <si>
    <t>CHU02CH1203C4-273H5M3</t>
    <phoneticPr fontId="55"/>
  </si>
  <si>
    <t>CHU02CH1203C4-303H5M3</t>
    <phoneticPr fontId="55"/>
  </si>
  <si>
    <t>CHU02CH1203C4-353H5M3</t>
    <phoneticPr fontId="55"/>
  </si>
  <si>
    <t>CHU02CH1203C4-403H5M3</t>
    <phoneticPr fontId="55"/>
  </si>
  <si>
    <t>CHU02CH1203C4-273H7M5</t>
    <phoneticPr fontId="55"/>
  </si>
  <si>
    <t>CHU02CH1203C4-303H7M5</t>
    <phoneticPr fontId="55"/>
  </si>
  <si>
    <t>CHU02CH1203C4-403H7M5</t>
    <phoneticPr fontId="55"/>
  </si>
  <si>
    <t>CHU02CH1204C4-30AL7M4</t>
    <phoneticPr fontId="55"/>
  </si>
  <si>
    <t>CHU02CH1204C4-40AL7M4</t>
    <phoneticPr fontId="55"/>
  </si>
  <si>
    <t>CHU02CH1204C4-50AL7M4</t>
    <phoneticPr fontId="55"/>
  </si>
  <si>
    <t>CHU02CH1204C4-273M2M2</t>
    <phoneticPr fontId="55"/>
  </si>
  <si>
    <t>CHU02CH1204C4-303M2M2</t>
    <phoneticPr fontId="55"/>
  </si>
  <si>
    <t>CHU02CH1204C4-353M2M2</t>
    <phoneticPr fontId="55"/>
  </si>
  <si>
    <t>CHU02CH1204C4-403M2M2</t>
    <phoneticPr fontId="55"/>
  </si>
  <si>
    <t>CHU02CH1204C4-503M2M2</t>
    <phoneticPr fontId="55"/>
  </si>
  <si>
    <t>CHU02CH1204C4-653M2M2</t>
    <phoneticPr fontId="55"/>
  </si>
  <si>
    <t>CHU02CH1204C4-273H5M3</t>
    <phoneticPr fontId="55"/>
  </si>
  <si>
    <t>CHU02CH1204C4-303H5M3</t>
    <phoneticPr fontId="55"/>
  </si>
  <si>
    <t>CHU02CH1204C4-353H5M3</t>
    <phoneticPr fontId="55"/>
  </si>
  <si>
    <t>CHU02CH1204C4-403H5M3</t>
    <phoneticPr fontId="55"/>
  </si>
  <si>
    <t>CHU02CH1204C4-273H7M5</t>
    <phoneticPr fontId="55"/>
  </si>
  <si>
    <t>CHU02CH1204C4-303H7M5</t>
    <phoneticPr fontId="55"/>
  </si>
  <si>
    <t>CHU02CH1204C4-403H7M5</t>
    <phoneticPr fontId="55"/>
  </si>
  <si>
    <t>B-BBL</t>
    <phoneticPr fontId="55"/>
  </si>
  <si>
    <t>CHU02CH1203C4-273H6M3</t>
    <phoneticPr fontId="55"/>
  </si>
  <si>
    <t>CHU02CH1203C4-303H6M3</t>
    <phoneticPr fontId="55"/>
  </si>
  <si>
    <t>CHU02CH1203C4-353H6M3</t>
    <phoneticPr fontId="55"/>
  </si>
  <si>
    <t>CHU02CH1204C4-273H6M3</t>
    <phoneticPr fontId="55"/>
  </si>
  <si>
    <t>CHU02CH1204C4-303H6M3</t>
    <phoneticPr fontId="55"/>
  </si>
  <si>
    <t>CHU02CH1204C4-353H6M3</t>
    <phoneticPr fontId="55"/>
  </si>
  <si>
    <t>IF(mA)</t>
    <phoneticPr fontId="55"/>
  </si>
  <si>
    <t>Φv(lm)</t>
    <phoneticPr fontId="55"/>
  </si>
  <si>
    <t>Ra</t>
    <phoneticPr fontId="55"/>
  </si>
  <si>
    <t>R9</t>
    <phoneticPr fontId="55"/>
  </si>
  <si>
    <t>N(pcs)</t>
    <phoneticPr fontId="55"/>
  </si>
  <si>
    <t>VF[V]</t>
    <phoneticPr fontId="55"/>
  </si>
  <si>
    <t>Φv[lm]</t>
    <phoneticPr fontId="55"/>
  </si>
  <si>
    <t>RVF</t>
    <phoneticPr fontId="55"/>
  </si>
  <si>
    <t>RΦv</t>
    <phoneticPr fontId="55"/>
  </si>
  <si>
    <t>CHU03CH1205C4-30AL7M4</t>
    <phoneticPr fontId="55"/>
  </si>
  <si>
    <t>CHU03CH1205C4-40AL7M4</t>
    <phoneticPr fontId="55"/>
  </si>
  <si>
    <t>CHU03CH1205C4-50AL7M4</t>
    <phoneticPr fontId="55"/>
  </si>
  <si>
    <t>CHU03CH1205C4-273M2M2</t>
    <phoneticPr fontId="55"/>
  </si>
  <si>
    <t>CHU03CH1205C4-303M2M2</t>
    <phoneticPr fontId="55"/>
  </si>
  <si>
    <t>CHU03CH1205C4-353M2M2</t>
    <phoneticPr fontId="55"/>
  </si>
  <si>
    <t>CHU03CH1205C4-403M2M2</t>
    <phoneticPr fontId="55"/>
  </si>
  <si>
    <t>CHU03CH1205C4-503M2M2</t>
    <phoneticPr fontId="55"/>
  </si>
  <si>
    <t>CHU03CH1205C4-653M2M2</t>
    <phoneticPr fontId="55"/>
  </si>
  <si>
    <t>CHU03CH1205C4-273H5M3</t>
    <phoneticPr fontId="55"/>
  </si>
  <si>
    <t>CHU03CH1205C4-303H5M3</t>
    <phoneticPr fontId="55"/>
  </si>
  <si>
    <t>CHU03CH1205C4-353H5M3</t>
    <phoneticPr fontId="55"/>
  </si>
  <si>
    <t>CHU03CH1205C4-403H5M3</t>
    <phoneticPr fontId="55"/>
  </si>
  <si>
    <t>CHU03CH1205C4-273H7M5</t>
    <phoneticPr fontId="55"/>
  </si>
  <si>
    <t>CHU03CH1205C4-303H7M5</t>
    <phoneticPr fontId="55"/>
  </si>
  <si>
    <t>CHU03CH1205C4-403H7M5</t>
    <phoneticPr fontId="55"/>
  </si>
  <si>
    <t>IF(mA)</t>
    <phoneticPr fontId="55"/>
  </si>
  <si>
    <t>VF(V)</t>
    <phoneticPr fontId="55"/>
  </si>
  <si>
    <t>Φv(lm)</t>
    <phoneticPr fontId="55"/>
  </si>
  <si>
    <t>R9</t>
    <phoneticPr fontId="55"/>
  </si>
  <si>
    <t>N(pcs)</t>
    <phoneticPr fontId="55"/>
  </si>
  <si>
    <t>VF[V]</t>
    <phoneticPr fontId="55"/>
  </si>
  <si>
    <t>Φv[lm]</t>
    <phoneticPr fontId="55"/>
  </si>
  <si>
    <t>RΦv</t>
    <phoneticPr fontId="55"/>
  </si>
  <si>
    <t>CHU03CH1206C4-30AL7M4</t>
    <phoneticPr fontId="55"/>
  </si>
  <si>
    <t>CHU03CH1206C4-40AL7M4</t>
    <phoneticPr fontId="55"/>
  </si>
  <si>
    <t>CHU03CH1206C4-50AL7M4</t>
    <phoneticPr fontId="55"/>
  </si>
  <si>
    <t>CHU03CH1206C4-273M2M2</t>
    <phoneticPr fontId="55"/>
  </si>
  <si>
    <t>CHU03CH1206C4-303M2M2</t>
    <phoneticPr fontId="55"/>
  </si>
  <si>
    <t>CHU03CH1206C4-353M2M2</t>
    <phoneticPr fontId="55"/>
  </si>
  <si>
    <t>CHU03CH1206C4-403M2M2</t>
    <phoneticPr fontId="55"/>
  </si>
  <si>
    <t>CHU03CH1206C4-503M2M2</t>
    <phoneticPr fontId="55"/>
  </si>
  <si>
    <t>CHU03CH1206C4-653M2M2</t>
    <phoneticPr fontId="55"/>
  </si>
  <si>
    <t>CHU03CH1206C4-273H5M3</t>
    <phoneticPr fontId="55"/>
  </si>
  <si>
    <t>CHU03CH1206C4-303H5M3</t>
    <phoneticPr fontId="55"/>
  </si>
  <si>
    <t>CHU03CH1206C4-353H5M3</t>
    <phoneticPr fontId="55"/>
  </si>
  <si>
    <t>CHU03CH1206C4-403H5M3</t>
    <phoneticPr fontId="55"/>
  </si>
  <si>
    <t>CHU03CH1206C4-273H7M5</t>
    <phoneticPr fontId="55"/>
  </si>
  <si>
    <t>CHU03CH1206C4-303H7M5</t>
    <phoneticPr fontId="55"/>
  </si>
  <si>
    <t>CHU03CH1206C4-403H7M5</t>
    <phoneticPr fontId="55"/>
  </si>
  <si>
    <t>CHU03CH1208C4-30AL7M4</t>
    <phoneticPr fontId="55"/>
  </si>
  <si>
    <t>CHU03CH1208C4-40AL7M4</t>
    <phoneticPr fontId="55"/>
  </si>
  <si>
    <t>CHU03CH1208C4-50AL7M4</t>
    <phoneticPr fontId="55"/>
  </si>
  <si>
    <t>CHU03CH1208C4-273M2M2</t>
    <phoneticPr fontId="55"/>
  </si>
  <si>
    <t>CHU03CH1208C4-303M2M2</t>
    <phoneticPr fontId="55"/>
  </si>
  <si>
    <t>CHU03CH1208C4-353M2M2</t>
    <phoneticPr fontId="55"/>
  </si>
  <si>
    <t>CHU03CH1208C4-403M2M2</t>
    <phoneticPr fontId="55"/>
  </si>
  <si>
    <t>CHU03CH1208C4-503M2M2</t>
    <phoneticPr fontId="55"/>
  </si>
  <si>
    <t>CHU03CH1208C4-573M2M2</t>
    <phoneticPr fontId="55"/>
  </si>
  <si>
    <t>CHU03CH1208C4-653M2M2</t>
    <phoneticPr fontId="55"/>
  </si>
  <si>
    <t>CHU03CH1208C4-273H5M3</t>
    <phoneticPr fontId="55"/>
  </si>
  <si>
    <t>CHU03CH1208C4-303H5M3</t>
    <phoneticPr fontId="55"/>
  </si>
  <si>
    <t>CHU03CH1208C4-353H5M3</t>
    <phoneticPr fontId="55"/>
  </si>
  <si>
    <t>CHU03CH1208C4-403H5M3</t>
    <phoneticPr fontId="55"/>
  </si>
  <si>
    <t>CHU03CH1208C4-573H5M3</t>
    <phoneticPr fontId="55"/>
  </si>
  <si>
    <t>CHU03CH1208C4-273H7M5</t>
    <phoneticPr fontId="55"/>
  </si>
  <si>
    <t>CHU03CH1208C4-303H7M5</t>
    <phoneticPr fontId="55"/>
  </si>
  <si>
    <t>CHU03CH1208C4-403H7M5</t>
    <phoneticPr fontId="55"/>
  </si>
  <si>
    <t>VF[V]</t>
    <phoneticPr fontId="55"/>
  </si>
  <si>
    <t>Φv[lm]</t>
    <phoneticPr fontId="55"/>
  </si>
  <si>
    <t>RVF</t>
    <phoneticPr fontId="55"/>
  </si>
  <si>
    <t>RΦv</t>
    <phoneticPr fontId="55"/>
  </si>
  <si>
    <t>CHU03CH1210C4-30AL7M4</t>
    <phoneticPr fontId="55"/>
  </si>
  <si>
    <t>CHU03CH1210C4-40AL7M4</t>
    <phoneticPr fontId="55"/>
  </si>
  <si>
    <t>2017年</t>
    <rPh sb="4" eb="5">
      <t>ネン</t>
    </rPh>
    <phoneticPr fontId="55"/>
  </si>
  <si>
    <t>CHU03CH1210C4-50AL7M4</t>
    <phoneticPr fontId="55"/>
  </si>
  <si>
    <t>CHU03CH1210C4-273M2M2</t>
    <phoneticPr fontId="55"/>
  </si>
  <si>
    <t>CHU03CH1210C4-303M2M2</t>
    <phoneticPr fontId="55"/>
  </si>
  <si>
    <t>CHU03CH1210C4-353M2M2</t>
    <phoneticPr fontId="55"/>
  </si>
  <si>
    <t>CHU03CH1210C4-403M2M2</t>
    <phoneticPr fontId="55"/>
  </si>
  <si>
    <t>CHU03CH1210C4-503M2M2</t>
    <phoneticPr fontId="55"/>
  </si>
  <si>
    <t>CHU03CH1210C4-573M2M2</t>
    <phoneticPr fontId="55"/>
  </si>
  <si>
    <t>CHU03CH1210C4-653M2M2</t>
    <phoneticPr fontId="55"/>
  </si>
  <si>
    <t>CHU03CH1210C4-273H5M3</t>
    <phoneticPr fontId="55"/>
  </si>
  <si>
    <t>CHU03CH1210C4-303H5M3</t>
    <phoneticPr fontId="55"/>
  </si>
  <si>
    <t>CHU03CH1210C4-353H5M3</t>
    <phoneticPr fontId="55"/>
  </si>
  <si>
    <t>CHU03CH1210C4-403H5M3</t>
    <phoneticPr fontId="55"/>
  </si>
  <si>
    <t>CHU03CH1210C4-573H5M3</t>
    <phoneticPr fontId="55"/>
  </si>
  <si>
    <t>B-BBL</t>
    <phoneticPr fontId="55"/>
  </si>
  <si>
    <t>CHU03CH1205C4-273H6M3</t>
    <phoneticPr fontId="55"/>
  </si>
  <si>
    <t>CHU03CH1205C4-303H6M3</t>
    <phoneticPr fontId="55"/>
  </si>
  <si>
    <t>CHU03CH1205C4-353H6M3</t>
    <phoneticPr fontId="55"/>
  </si>
  <si>
    <t>CHU03CH1206C4-273H6M3</t>
    <phoneticPr fontId="55"/>
  </si>
  <si>
    <t>CHU03CH1206C4-303H6M3</t>
    <phoneticPr fontId="55"/>
  </si>
  <si>
    <t>CHU03CH1206C4-353H6M3</t>
    <phoneticPr fontId="55"/>
  </si>
  <si>
    <t>×</t>
    <phoneticPr fontId="55"/>
  </si>
  <si>
    <t>CHU03CH1208C4-273H6M3</t>
    <phoneticPr fontId="55"/>
  </si>
  <si>
    <t>CHU03CH1208C4-303H6M3</t>
    <phoneticPr fontId="55"/>
  </si>
  <si>
    <t>CHU03CH1208C4-353H6M3</t>
    <phoneticPr fontId="55"/>
  </si>
  <si>
    <t>N(pcs)</t>
    <phoneticPr fontId="55"/>
  </si>
  <si>
    <t>VF[V]</t>
    <phoneticPr fontId="55"/>
  </si>
  <si>
    <t>Φv[lm]</t>
    <phoneticPr fontId="55"/>
  </si>
  <si>
    <t>RVF</t>
    <phoneticPr fontId="55"/>
  </si>
  <si>
    <t>RΦv</t>
    <phoneticPr fontId="55"/>
  </si>
  <si>
    <t>CHU04CH1211C4-30AL7M4</t>
    <phoneticPr fontId="55"/>
  </si>
  <si>
    <t>CHU04CH1211C4-40AL7M4</t>
    <phoneticPr fontId="55"/>
  </si>
  <si>
    <t>CHU04CH1211C4-50AL7M4</t>
    <phoneticPr fontId="55"/>
  </si>
  <si>
    <t>CHU04CH1211C4-273M2M2</t>
    <phoneticPr fontId="55"/>
  </si>
  <si>
    <t>CHU04CH1211C4-303M2M2</t>
    <phoneticPr fontId="55"/>
  </si>
  <si>
    <t>CHU04CH1211C4-353M2M2</t>
    <phoneticPr fontId="55"/>
  </si>
  <si>
    <t>CHU04CH1211C4-403M2M2</t>
    <phoneticPr fontId="55"/>
  </si>
  <si>
    <t>CHU04CH1211C4-503M2M2</t>
    <phoneticPr fontId="55"/>
  </si>
  <si>
    <t>CHU04CH1211C4-653M2M2</t>
    <phoneticPr fontId="55"/>
  </si>
  <si>
    <t>CHU04CH1211C4-273H5M3</t>
    <phoneticPr fontId="55"/>
  </si>
  <si>
    <t>CHU04CH1211C4-303H5M3</t>
    <phoneticPr fontId="55"/>
  </si>
  <si>
    <t>CHU04CH1211C4-353H5M3</t>
    <phoneticPr fontId="55"/>
  </si>
  <si>
    <t>CHU04CH1211C4-403H5M3</t>
    <phoneticPr fontId="55"/>
  </si>
  <si>
    <t>CHU04CH1211C4-273H7M5</t>
    <phoneticPr fontId="55"/>
  </si>
  <si>
    <t>CHU04CH1211C4-303H7M5</t>
    <phoneticPr fontId="55"/>
  </si>
  <si>
    <t>CHU04CH1211C4-403H7M5</t>
    <phoneticPr fontId="55"/>
  </si>
  <si>
    <t>CHU04CH1212C4-30AL7M4</t>
    <phoneticPr fontId="55"/>
  </si>
  <si>
    <t>CHU04CH1212C4-40AL7M4</t>
    <phoneticPr fontId="55"/>
  </si>
  <si>
    <t>CHU04CH1212C4-50AL7M4</t>
    <phoneticPr fontId="55"/>
  </si>
  <si>
    <t>CHU04CH1212C4-273M2M2</t>
    <phoneticPr fontId="55"/>
  </si>
  <si>
    <t>CHU04CH1212C4-303M2M2</t>
    <phoneticPr fontId="55"/>
  </si>
  <si>
    <t>CHU04CH1212C4-353M2M2</t>
    <phoneticPr fontId="55"/>
  </si>
  <si>
    <t>CHU04CH1212C4-403M2M2</t>
    <phoneticPr fontId="55"/>
  </si>
  <si>
    <t>CHU04CH1212C4-503M2M2</t>
    <phoneticPr fontId="55"/>
  </si>
  <si>
    <t>CHU04CH1212C4-653M2M2</t>
    <phoneticPr fontId="55"/>
  </si>
  <si>
    <t>CHU04CH1212C4-273H5M3</t>
    <phoneticPr fontId="55"/>
  </si>
  <si>
    <t>CHU04CH1212C4-303H5M3</t>
    <phoneticPr fontId="55"/>
  </si>
  <si>
    <t>CHU04CH1212C4-353H5M3</t>
    <phoneticPr fontId="55"/>
  </si>
  <si>
    <t>CHU04CH1212C4-403H5M3</t>
    <phoneticPr fontId="55"/>
  </si>
  <si>
    <t>CHU04CH1212C4-573H5M3</t>
    <phoneticPr fontId="55"/>
  </si>
  <si>
    <t>CHU04CH1212C4-273H7M5</t>
    <phoneticPr fontId="55"/>
  </si>
  <si>
    <t>CHU04CH1212C4-303H7M5</t>
    <phoneticPr fontId="55"/>
  </si>
  <si>
    <t>CHU04CH1212C4-403H7M5</t>
    <phoneticPr fontId="55"/>
  </si>
  <si>
    <t>CHU04CH1812C4-30AL7M4</t>
    <phoneticPr fontId="55"/>
  </si>
  <si>
    <t>CHU04CH1812C4-40AL7M4</t>
    <phoneticPr fontId="55"/>
  </si>
  <si>
    <t>CHU04CH1812C4-50AL7M4</t>
    <phoneticPr fontId="55"/>
  </si>
  <si>
    <t>CHU04CH1812C4-273M2M2</t>
    <phoneticPr fontId="55"/>
  </si>
  <si>
    <t>CHU04CH1812C4-303M2M2</t>
    <phoneticPr fontId="55"/>
  </si>
  <si>
    <t>CHU04CH1812C4-353M2M2</t>
    <phoneticPr fontId="55"/>
  </si>
  <si>
    <t>CHU04CH1812C4-403M2M2</t>
    <phoneticPr fontId="55"/>
  </si>
  <si>
    <t>CHU04CH1812C4-503M2M2</t>
    <phoneticPr fontId="55"/>
  </si>
  <si>
    <t>CHU04CH1812C4-653M2M2</t>
    <phoneticPr fontId="55"/>
  </si>
  <si>
    <t>CHU04CH1812C4-273H5M3</t>
    <phoneticPr fontId="55"/>
  </si>
  <si>
    <t>CHU04CH1812C4-303H5M3</t>
    <phoneticPr fontId="55"/>
  </si>
  <si>
    <t>CHU04CH1812C4-353H5M3</t>
    <phoneticPr fontId="55"/>
  </si>
  <si>
    <t>CHU04CH1812C4-403H5M3</t>
    <phoneticPr fontId="55"/>
  </si>
  <si>
    <t>CHU04CH1812C4-573H5M3</t>
    <phoneticPr fontId="55"/>
  </si>
  <si>
    <t>CHU04CH1812C4-273H7M5</t>
    <phoneticPr fontId="55"/>
  </si>
  <si>
    <t>CHU04CH1812C4-303H7M5</t>
    <phoneticPr fontId="55"/>
  </si>
  <si>
    <t>CHU04CH1812C4-403H7M5</t>
    <phoneticPr fontId="55"/>
  </si>
  <si>
    <t>2017年多</t>
    <rPh sb="4" eb="5">
      <t>ネン</t>
    </rPh>
    <rPh sb="5" eb="6">
      <t>オオ</t>
    </rPh>
    <phoneticPr fontId="55"/>
  </si>
  <si>
    <t>CHU04CH1818C4-30AL7M4</t>
    <phoneticPr fontId="55"/>
  </si>
  <si>
    <t>CHU04CH1818C4-40AL7M4</t>
    <phoneticPr fontId="55"/>
  </si>
  <si>
    <t>CHU04CH1818C4-50AL7M4</t>
    <phoneticPr fontId="55"/>
  </si>
  <si>
    <t>CHU04CH1818C4-273M2M2</t>
    <phoneticPr fontId="55"/>
  </si>
  <si>
    <t>CHU04CH1818C4-303M2M2</t>
    <phoneticPr fontId="55"/>
  </si>
  <si>
    <t>CHU04CH1818C4-353M2M2</t>
    <phoneticPr fontId="55"/>
  </si>
  <si>
    <t>CHU04CH1818C4-403M2M2</t>
    <phoneticPr fontId="55"/>
  </si>
  <si>
    <t>CHU04CH1818C4-503M2M2</t>
    <phoneticPr fontId="55"/>
  </si>
  <si>
    <t>CHU04CH1818C4-653M2M2</t>
    <phoneticPr fontId="55"/>
  </si>
  <si>
    <t>CHU04CH1818C4-273H5M3</t>
    <phoneticPr fontId="55"/>
  </si>
  <si>
    <t>CHU04CH1818C4-303H5M3</t>
    <phoneticPr fontId="55"/>
  </si>
  <si>
    <t>CHU04CH1818C4-353H5M3</t>
    <phoneticPr fontId="55"/>
  </si>
  <si>
    <t>CHU04CH1818C4-403H5M3</t>
    <phoneticPr fontId="55"/>
  </si>
  <si>
    <t>CHU04CH1818C4-573H5M3</t>
    <phoneticPr fontId="55"/>
  </si>
  <si>
    <t>CHU04CH1211C4-273H6M3</t>
    <phoneticPr fontId="55"/>
  </si>
  <si>
    <t>CHU04CH1211C4-303H6M3</t>
    <phoneticPr fontId="55"/>
  </si>
  <si>
    <t>CHU04CH1211C4-353H6M3</t>
    <phoneticPr fontId="55"/>
  </si>
  <si>
    <t>CHU04CH1212C4-273H6M3</t>
    <phoneticPr fontId="55"/>
  </si>
  <si>
    <t>CHU04CH1212C4-303H6M3</t>
    <phoneticPr fontId="55"/>
  </si>
  <si>
    <t>CHU04CH1212C4-353H6M3</t>
    <phoneticPr fontId="55"/>
  </si>
  <si>
    <t>CHU05CH1825C4-30AL7M4</t>
    <phoneticPr fontId="55"/>
  </si>
  <si>
    <t>CHU05CH1825C4-40AL7M4</t>
    <phoneticPr fontId="55"/>
  </si>
  <si>
    <t>CHU05CH1825C4-50AL7M4</t>
    <phoneticPr fontId="55"/>
  </si>
  <si>
    <t>CHU05CH1825C4-273M2M2</t>
    <phoneticPr fontId="55"/>
  </si>
  <si>
    <t>CHU05CH1825C4-303M2M2</t>
    <phoneticPr fontId="55"/>
  </si>
  <si>
    <t>CHU05CH1825C4-353M2M2</t>
    <phoneticPr fontId="55"/>
  </si>
  <si>
    <t>CHU05CH1825C4-403M2M2</t>
    <phoneticPr fontId="55"/>
  </si>
  <si>
    <t>CHU05CH1825C4-503M2M2</t>
    <phoneticPr fontId="55"/>
  </si>
  <si>
    <t>CHU05CH1825C4-573M2M2</t>
    <phoneticPr fontId="55"/>
  </si>
  <si>
    <t>CHU05CH1825C4-653M2M2</t>
    <phoneticPr fontId="55"/>
  </si>
  <si>
    <t>CHU05CH1825C4-273H5M3</t>
    <phoneticPr fontId="55"/>
  </si>
  <si>
    <t>CHU05CH1825C4-303H5M3</t>
    <phoneticPr fontId="55"/>
  </si>
  <si>
    <t>CHU05CH1825C4-353H5M3</t>
    <phoneticPr fontId="55"/>
  </si>
  <si>
    <t>CHU05CH1825C4-403H5M3</t>
    <phoneticPr fontId="55"/>
  </si>
  <si>
    <t>CHU05CH1825C4-573H5M3</t>
    <phoneticPr fontId="55"/>
  </si>
  <si>
    <t>CHU05CH3618C4-30AL7M4</t>
    <phoneticPr fontId="55"/>
  </si>
  <si>
    <t>CHU05CH3618C4-40AL7M4</t>
    <phoneticPr fontId="55"/>
  </si>
  <si>
    <t>CHU05CH3618C4-50AL7M4</t>
    <phoneticPr fontId="55"/>
  </si>
  <si>
    <t>CHU05CH3618C4-273M2M2</t>
    <phoneticPr fontId="55"/>
  </si>
  <si>
    <t>CHU05CH3618C4-303M2M2</t>
    <phoneticPr fontId="55"/>
  </si>
  <si>
    <t>CHU05CH3618C4-403M2M2</t>
    <phoneticPr fontId="55"/>
  </si>
  <si>
    <t>CHU05CH3618C4-503M2M2</t>
    <phoneticPr fontId="55"/>
  </si>
  <si>
    <t>CHU05CH3618C4-573M2M2</t>
    <phoneticPr fontId="55"/>
  </si>
  <si>
    <t>CHU05CH3618C4-653M2M2</t>
    <phoneticPr fontId="55"/>
  </si>
  <si>
    <t>CHU05CH3618C4-273H5M3</t>
    <phoneticPr fontId="55"/>
  </si>
  <si>
    <t>CHU05CH3618C4-303H5M3</t>
    <phoneticPr fontId="55"/>
  </si>
  <si>
    <t>CHU05CH3618C4-353H5M3</t>
    <phoneticPr fontId="55"/>
  </si>
  <si>
    <t>CHU05CH3618C4-403H5M3</t>
    <phoneticPr fontId="55"/>
  </si>
  <si>
    <t>CHU05CH3618C4-573H5M3</t>
    <phoneticPr fontId="55"/>
  </si>
  <si>
    <t>確定値</t>
    <rPh sb="0" eb="3">
      <t>カクテイチ</t>
    </rPh>
    <phoneticPr fontId="79"/>
  </si>
  <si>
    <t>A009分類機データおかしい</t>
    <rPh sb="4" eb="6">
      <t>ブンルイ</t>
    </rPh>
    <rPh sb="6" eb="7">
      <t>キ</t>
    </rPh>
    <phoneticPr fontId="79"/>
  </si>
  <si>
    <t>CLU02J</t>
    <phoneticPr fontId="9"/>
  </si>
  <si>
    <t>CLU02J</t>
    <phoneticPr fontId="9"/>
  </si>
  <si>
    <t>CLU03J</t>
    <phoneticPr fontId="9"/>
  </si>
  <si>
    <t>CLU03J</t>
    <phoneticPr fontId="9"/>
  </si>
  <si>
    <t>CLU04J</t>
    <phoneticPr fontId="9"/>
  </si>
  <si>
    <t>CLU04J</t>
    <phoneticPr fontId="9"/>
  </si>
  <si>
    <t>652M2U1</t>
    <phoneticPr fontId="9"/>
  </si>
  <si>
    <t>572M2U1</t>
    <phoneticPr fontId="9"/>
  </si>
  <si>
    <t>502M2U1</t>
    <phoneticPr fontId="9"/>
  </si>
  <si>
    <t>402M2U1</t>
    <phoneticPr fontId="9"/>
  </si>
  <si>
    <t>352M2U1</t>
    <phoneticPr fontId="9"/>
  </si>
  <si>
    <t>302M2U1</t>
    <phoneticPr fontId="9"/>
  </si>
  <si>
    <t>272M2U1</t>
    <phoneticPr fontId="9"/>
  </si>
  <si>
    <t>572H5U2</t>
    <phoneticPr fontId="9"/>
  </si>
  <si>
    <t>402H5U2</t>
    <phoneticPr fontId="9"/>
  </si>
  <si>
    <t>352H5U2</t>
    <phoneticPr fontId="9"/>
  </si>
  <si>
    <t>302H5U2</t>
    <phoneticPr fontId="9"/>
  </si>
  <si>
    <t>272H5U2</t>
    <phoneticPr fontId="9"/>
  </si>
  <si>
    <t>352H6U2</t>
    <phoneticPr fontId="9"/>
  </si>
  <si>
    <t>302H6U2</t>
    <phoneticPr fontId="9"/>
  </si>
  <si>
    <t>272H6U2</t>
    <phoneticPr fontId="9"/>
  </si>
  <si>
    <t>402H7U4</t>
    <phoneticPr fontId="9"/>
  </si>
  <si>
    <t>302H7U4</t>
    <phoneticPr fontId="9"/>
  </si>
  <si>
    <t>272H7U4</t>
    <phoneticPr fontId="9"/>
  </si>
  <si>
    <t>Ref_CE-0621P-201910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</si>
</sst>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76" formatCode="#&quot;℃&quot;"/>
    <numFmt numFmtId="177" formatCode="0.0%"/>
    <numFmt numFmtId="178" formatCode="0.0"/>
    <numFmt numFmtId="179" formatCode="0.0000"/>
    <numFmt numFmtId="180" formatCode="0.000"/>
    <numFmt numFmtId="181" formatCode="0.000%"/>
    <numFmt numFmtId="182" formatCode="0.0_ "/>
    <numFmt numFmtId="183" formatCode="0.0_);[Red]\(0.0\)"/>
    <numFmt numFmtId="184" formatCode="0_ "/>
    <numFmt numFmtId="185" formatCode="0_);[Red]\(0\)"/>
    <numFmt numFmtId="186" formatCode="0.0000E+00"/>
    <numFmt numFmtId="187" formatCode="0.0000.E+00"/>
    <numFmt numFmtId="188" formatCode="0_ ;[Red]\-0\ "/>
    <numFmt numFmtId="189" formatCode="0.000000"/>
    <numFmt numFmtId="190" formatCode="0.00_);[Red]\(0.00\)"/>
    <numFmt numFmtId="191" formatCode="0.000_ "/>
    <numFmt numFmtId="192" formatCode="0.00000000"/>
    <numFmt numFmtId="193" formatCode="0.00000E+00"/>
    <numFmt numFmtId="194" formatCode="#,##0_ "/>
    <numFmt numFmtId="195" formatCode="_(* #,##0.00_);_(* \(#,##0.00\);_(* &quot;-&quot;??_);_(@_)"/>
    <numFmt numFmtId="196" formatCode="_-* #,##0_-;\-* #,##0_-;_-* &quot;-&quot;_-;_-@_-"/>
    <numFmt numFmtId="197" formatCode="_(* #,##0_);_(* \(#,##0\);_(* &quot;-&quot;_);_(@_)"/>
  </numFmts>
  <fonts count="105">
    <font>
      <sz val="11"/>
      <name val="ＭＳ Ｐゴシック"/>
      <charset val="128"/>
    </font>
    <font>
      <sz val="11"/>
      <color theme="1"/>
      <name val="メイリオ"/>
      <family val="2"/>
      <charset val="128"/>
    </font>
    <font>
      <sz val="11"/>
      <color theme="1"/>
      <name val="メイリオ"/>
      <family val="2"/>
      <charset val="128"/>
    </font>
    <font>
      <sz val="11"/>
      <color theme="1"/>
      <name val="メイリオ"/>
      <family val="2"/>
      <charset val="128"/>
    </font>
    <font>
      <sz val="11"/>
      <color theme="1"/>
      <name val="メイリオ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Arial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9"/>
      <name val="Arial"/>
      <family val="2"/>
    </font>
    <font>
      <b/>
      <sz val="11"/>
      <color indexed="18"/>
      <name val="Arial"/>
      <family val="2"/>
    </font>
    <font>
      <b/>
      <sz val="10"/>
      <color theme="0"/>
      <name val="メイリオ"/>
      <family val="3"/>
      <charset val="128"/>
    </font>
    <font>
      <sz val="6"/>
      <name val="Arial"/>
      <family val="2"/>
      <charset val="128"/>
    </font>
    <font>
      <sz val="9"/>
      <name val="メイリオ"/>
      <family val="3"/>
      <charset val="128"/>
    </font>
    <font>
      <sz val="9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0"/>
      <name val="メイリオ"/>
      <family val="3"/>
      <charset val="128"/>
    </font>
    <font>
      <sz val="10"/>
      <name val="メイリオ"/>
      <family val="3"/>
      <charset val="128"/>
    </font>
    <font>
      <b/>
      <vertAlign val="superscript"/>
      <sz val="10"/>
      <name val="メイリオ"/>
      <family val="3"/>
      <charset val="128"/>
    </font>
    <font>
      <b/>
      <i/>
      <sz val="10"/>
      <name val="メイリオ"/>
      <family val="3"/>
      <charset val="128"/>
    </font>
    <font>
      <strike/>
      <sz val="10"/>
      <name val="メイリオ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rgb="FFFF0000"/>
      <name val="Arial"/>
      <family val="2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0"/>
      <color theme="0" tint="-0.499984740745262"/>
      <name val="Arial"/>
      <family val="2"/>
    </font>
    <font>
      <b/>
      <sz val="10"/>
      <color rgb="FFFF0000"/>
      <name val="Arial"/>
      <family val="2"/>
    </font>
    <font>
      <b/>
      <sz val="6"/>
      <name val="Arial"/>
      <family val="2"/>
    </font>
    <font>
      <sz val="9"/>
      <name val="ＭＳ Ｐゴシック"/>
      <family val="3"/>
      <charset val="128"/>
    </font>
    <font>
      <sz val="10"/>
      <color rgb="FFFF0000"/>
      <name val="メイリオ"/>
      <family val="3"/>
      <charset val="128"/>
    </font>
    <font>
      <sz val="11"/>
      <color theme="0"/>
      <name val="Arial"/>
      <family val="2"/>
    </font>
    <font>
      <sz val="6"/>
      <name val="メイリオ"/>
      <family val="2"/>
      <charset val="128"/>
    </font>
    <font>
      <sz val="11"/>
      <name val="Meiryo UI"/>
      <family val="3"/>
      <charset val="128"/>
    </font>
    <font>
      <sz val="11"/>
      <color rgb="FFFF0000"/>
      <name val="メイリオ"/>
      <family val="2"/>
      <charset val="128"/>
    </font>
    <font>
      <b/>
      <sz val="10"/>
      <color rgb="FFFF0000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sz val="11"/>
      <color rgb="FFFF0000"/>
      <name val="Meiryo UI"/>
      <family val="3"/>
      <charset val="128"/>
    </font>
    <font>
      <sz val="11"/>
      <name val="メイリオ"/>
      <family val="2"/>
      <charset val="128"/>
    </font>
    <font>
      <sz val="9"/>
      <color rgb="FFFF0000"/>
      <name val="メイリオ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0"/>
      <color rgb="FFFF0000"/>
      <name val="Meiryo UI"/>
      <family val="3"/>
      <charset val="128"/>
    </font>
    <font>
      <sz val="11"/>
      <name val="メイリオ"/>
      <family val="3"/>
      <charset val="128"/>
    </font>
    <font>
      <sz val="11"/>
      <color rgb="FFFF0000"/>
      <name val="メイリオ"/>
      <family val="3"/>
      <charset val="128"/>
    </font>
    <font>
      <u/>
      <sz val="11"/>
      <color theme="10"/>
      <name val="メイリオ"/>
      <family val="2"/>
      <charset val="128"/>
    </font>
    <font>
      <sz val="10"/>
      <color theme="1"/>
      <name val="メイリオ"/>
      <family val="3"/>
      <charset val="128"/>
    </font>
    <font>
      <sz val="10"/>
      <color theme="0" tint="-0.249977111117893"/>
      <name val="メイリオ"/>
      <family val="3"/>
      <charset val="128"/>
    </font>
    <font>
      <sz val="10"/>
      <color theme="0" tint="-0.499984740745262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9"/>
      <color theme="3"/>
      <name val="メイリオ"/>
      <family val="3"/>
      <charset val="128"/>
    </font>
    <font>
      <sz val="10"/>
      <color theme="3" tint="-0.249977111117893"/>
      <name val="メイリオ"/>
      <family val="3"/>
      <charset val="128"/>
    </font>
    <font>
      <b/>
      <sz val="16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1"/>
      <color theme="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u/>
      <sz val="11"/>
      <color indexed="12"/>
      <name val="ＭＳ Ｐゴシック"/>
      <family val="3"/>
      <charset val="128"/>
    </font>
    <font>
      <sz val="11"/>
      <color rgb="FFFA7D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2"/>
      <name val="新細明體"/>
      <family val="1"/>
      <charset val="136"/>
    </font>
    <font>
      <b/>
      <sz val="11"/>
      <color rgb="FFFA7D0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2"/>
      <name val="宋体"/>
      <family val="3"/>
      <charset val="128"/>
    </font>
    <font>
      <sz val="12"/>
      <name val="宋体"/>
      <charset val="128"/>
    </font>
    <font>
      <sz val="11"/>
      <color theme="1"/>
      <name val="Arial"/>
      <family val="2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sz val="11"/>
      <color rgb="FF000000"/>
      <name val="Calibri"/>
      <family val="2"/>
    </font>
    <font>
      <sz val="14"/>
      <name val="ＭＳ 明朝"/>
      <family val="1"/>
      <charset val="128"/>
    </font>
    <font>
      <sz val="11"/>
      <color rgb="FF006100"/>
      <name val="ＭＳ Ｐゴシック"/>
      <family val="2"/>
      <charset val="128"/>
      <scheme val="minor"/>
    </font>
  </fonts>
  <fills count="8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5"/>
        <bgColor indexed="10"/>
      </patternFill>
    </fill>
    <fill>
      <patternFill patternType="solid">
        <fgColor indexed="14"/>
        <bgColor indexed="33"/>
      </patternFill>
    </fill>
    <fill>
      <patternFill patternType="solid">
        <fgColor indexed="15"/>
        <bgColor indexed="40"/>
      </patternFill>
    </fill>
    <fill>
      <patternFill patternType="solid">
        <fgColor indexed="35"/>
        <bgColor indexed="11"/>
      </patternFill>
    </fill>
    <fill>
      <patternFill patternType="solid">
        <fgColor indexed="29"/>
        <bgColor indexed="45"/>
      </patternFill>
    </fill>
    <fill>
      <patternFill patternType="solid">
        <fgColor indexed="40"/>
        <bgColor indexed="15"/>
      </patternFill>
    </fill>
    <fill>
      <patternFill patternType="solid">
        <fgColor indexed="11"/>
        <bgColor indexed="35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</fills>
  <borders count="10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0"/>
      </left>
      <right/>
      <top/>
      <bottom style="medium">
        <color indexed="64"/>
      </bottom>
      <diagonal/>
    </border>
    <border>
      <left/>
      <right style="medium">
        <color theme="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theme="0"/>
      </left>
      <right/>
      <top style="medium">
        <color indexed="64"/>
      </top>
      <bottom/>
      <diagonal/>
    </border>
    <border>
      <left/>
      <right style="medium">
        <color theme="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/>
      <bottom/>
      <diagonal/>
    </border>
    <border>
      <left style="medium">
        <color indexed="64"/>
      </left>
      <right style="medium">
        <color rgb="FF0000FF"/>
      </right>
      <top style="medium">
        <color indexed="64"/>
      </top>
      <bottom style="medium">
        <color indexed="64"/>
      </bottom>
      <diagonal/>
    </border>
    <border>
      <left style="medium">
        <color rgb="FF0000FF"/>
      </left>
      <right style="medium">
        <color rgb="FF0000FF"/>
      </right>
      <top style="medium">
        <color indexed="64"/>
      </top>
      <bottom style="medium">
        <color indexed="64"/>
      </bottom>
      <diagonal/>
    </border>
    <border>
      <left style="medium">
        <color rgb="FF0000F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242">
    <xf numFmtId="0" fontId="0" fillId="0" borderId="0"/>
    <xf numFmtId="9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/>
    <xf numFmtId="0" fontId="7" fillId="0" borderId="0">
      <alignment vertical="center"/>
    </xf>
    <xf numFmtId="0" fontId="8" fillId="0" borderId="0"/>
    <xf numFmtId="9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8" fillId="0" borderId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36" borderId="29" applyNumberFormat="0" applyAlignment="0" applyProtection="0">
      <alignment vertical="center"/>
    </xf>
    <xf numFmtId="0" fontId="29" fillId="37" borderId="30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0" borderId="31" applyNumberFormat="0" applyFill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23" borderId="29" applyNumberFormat="0" applyAlignment="0" applyProtection="0">
      <alignment vertical="center"/>
    </xf>
    <xf numFmtId="0" fontId="40" fillId="0" borderId="34" applyNumberFormat="0" applyFill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8" fillId="39" borderId="35" applyNumberFormat="0" applyFont="0" applyAlignment="0" applyProtection="0">
      <alignment vertical="center"/>
    </xf>
    <xf numFmtId="0" fontId="42" fillId="36" borderId="36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68" fillId="0" borderId="0" applyNumberForma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56" fontId="80" fillId="0" borderId="12"/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5" fillId="55" borderId="0" applyNumberFormat="0" applyBorder="0" applyAlignment="0" applyProtection="0">
      <alignment vertical="center"/>
    </xf>
    <xf numFmtId="0" fontId="5" fillId="55" borderId="0" applyNumberFormat="0" applyBorder="0" applyAlignment="0" applyProtection="0">
      <alignment vertical="center"/>
    </xf>
    <xf numFmtId="0" fontId="5" fillId="55" borderId="0" applyNumberFormat="0" applyBorder="0" applyAlignment="0" applyProtection="0">
      <alignment vertical="center"/>
    </xf>
    <xf numFmtId="0" fontId="5" fillId="55" borderId="0" applyNumberFormat="0" applyBorder="0" applyAlignment="0" applyProtection="0">
      <alignment vertical="center"/>
    </xf>
    <xf numFmtId="0" fontId="5" fillId="55" borderId="0" applyNumberFormat="0" applyBorder="0" applyAlignment="0" applyProtection="0">
      <alignment vertical="center"/>
    </xf>
    <xf numFmtId="0" fontId="5" fillId="55" borderId="0" applyNumberFormat="0" applyBorder="0" applyAlignment="0" applyProtection="0">
      <alignment vertical="center"/>
    </xf>
    <xf numFmtId="0" fontId="5" fillId="55" borderId="0" applyNumberFormat="0" applyBorder="0" applyAlignment="0" applyProtection="0">
      <alignment vertical="center"/>
    </xf>
    <xf numFmtId="0" fontId="5" fillId="55" borderId="0" applyNumberFormat="0" applyBorder="0" applyAlignment="0" applyProtection="0">
      <alignment vertical="center"/>
    </xf>
    <xf numFmtId="0" fontId="5" fillId="55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5" fillId="59" borderId="0" applyNumberFormat="0" applyBorder="0" applyAlignment="0" applyProtection="0">
      <alignment vertical="center"/>
    </xf>
    <xf numFmtId="0" fontId="5" fillId="59" borderId="0" applyNumberFormat="0" applyBorder="0" applyAlignment="0" applyProtection="0">
      <alignment vertical="center"/>
    </xf>
    <xf numFmtId="0" fontId="5" fillId="59" borderId="0" applyNumberFormat="0" applyBorder="0" applyAlignment="0" applyProtection="0">
      <alignment vertical="center"/>
    </xf>
    <xf numFmtId="0" fontId="5" fillId="59" borderId="0" applyNumberFormat="0" applyBorder="0" applyAlignment="0" applyProtection="0">
      <alignment vertical="center"/>
    </xf>
    <xf numFmtId="0" fontId="5" fillId="59" borderId="0" applyNumberFormat="0" applyBorder="0" applyAlignment="0" applyProtection="0">
      <alignment vertical="center"/>
    </xf>
    <xf numFmtId="0" fontId="5" fillId="59" borderId="0" applyNumberFormat="0" applyBorder="0" applyAlignment="0" applyProtection="0">
      <alignment vertical="center"/>
    </xf>
    <xf numFmtId="0" fontId="5" fillId="59" borderId="0" applyNumberFormat="0" applyBorder="0" applyAlignment="0" applyProtection="0">
      <alignment vertical="center"/>
    </xf>
    <xf numFmtId="0" fontId="5" fillId="59" borderId="0" applyNumberFormat="0" applyBorder="0" applyAlignment="0" applyProtection="0">
      <alignment vertical="center"/>
    </xf>
    <xf numFmtId="0" fontId="5" fillId="5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5" fillId="63" borderId="0" applyNumberFormat="0" applyBorder="0" applyAlignment="0" applyProtection="0">
      <alignment vertical="center"/>
    </xf>
    <xf numFmtId="0" fontId="5" fillId="63" borderId="0" applyNumberFormat="0" applyBorder="0" applyAlignment="0" applyProtection="0">
      <alignment vertical="center"/>
    </xf>
    <xf numFmtId="0" fontId="5" fillId="63" borderId="0" applyNumberFormat="0" applyBorder="0" applyAlignment="0" applyProtection="0">
      <alignment vertical="center"/>
    </xf>
    <xf numFmtId="0" fontId="5" fillId="63" borderId="0" applyNumberFormat="0" applyBorder="0" applyAlignment="0" applyProtection="0">
      <alignment vertical="center"/>
    </xf>
    <xf numFmtId="0" fontId="5" fillId="63" borderId="0" applyNumberFormat="0" applyBorder="0" applyAlignment="0" applyProtection="0">
      <alignment vertical="center"/>
    </xf>
    <xf numFmtId="0" fontId="5" fillId="63" borderId="0" applyNumberFormat="0" applyBorder="0" applyAlignment="0" applyProtection="0">
      <alignment vertical="center"/>
    </xf>
    <xf numFmtId="0" fontId="5" fillId="63" borderId="0" applyNumberFormat="0" applyBorder="0" applyAlignment="0" applyProtection="0">
      <alignment vertical="center"/>
    </xf>
    <xf numFmtId="0" fontId="5" fillId="63" borderId="0" applyNumberFormat="0" applyBorder="0" applyAlignment="0" applyProtection="0">
      <alignment vertical="center"/>
    </xf>
    <xf numFmtId="0" fontId="5" fillId="63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5" fillId="6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5" fillId="71" borderId="0" applyNumberFormat="0" applyBorder="0" applyAlignment="0" applyProtection="0">
      <alignment vertical="center"/>
    </xf>
    <xf numFmtId="0" fontId="5" fillId="71" borderId="0" applyNumberFormat="0" applyBorder="0" applyAlignment="0" applyProtection="0">
      <alignment vertical="center"/>
    </xf>
    <xf numFmtId="0" fontId="5" fillId="71" borderId="0" applyNumberFormat="0" applyBorder="0" applyAlignment="0" applyProtection="0">
      <alignment vertical="center"/>
    </xf>
    <xf numFmtId="0" fontId="5" fillId="71" borderId="0" applyNumberFormat="0" applyBorder="0" applyAlignment="0" applyProtection="0">
      <alignment vertical="center"/>
    </xf>
    <xf numFmtId="0" fontId="5" fillId="71" borderId="0" applyNumberFormat="0" applyBorder="0" applyAlignment="0" applyProtection="0">
      <alignment vertical="center"/>
    </xf>
    <xf numFmtId="0" fontId="5" fillId="71" borderId="0" applyNumberFormat="0" applyBorder="0" applyAlignment="0" applyProtection="0">
      <alignment vertical="center"/>
    </xf>
    <xf numFmtId="0" fontId="5" fillId="71" borderId="0" applyNumberFormat="0" applyBorder="0" applyAlignment="0" applyProtection="0">
      <alignment vertical="center"/>
    </xf>
    <xf numFmtId="0" fontId="5" fillId="71" borderId="0" applyNumberFormat="0" applyBorder="0" applyAlignment="0" applyProtection="0">
      <alignment vertical="center"/>
    </xf>
    <xf numFmtId="0" fontId="5" fillId="7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5" fillId="75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5" fillId="56" borderId="0" applyNumberFormat="0" applyBorder="0" applyAlignment="0" applyProtection="0">
      <alignment vertical="center"/>
    </xf>
    <xf numFmtId="0" fontId="5" fillId="56" borderId="0" applyNumberFormat="0" applyBorder="0" applyAlignment="0" applyProtection="0">
      <alignment vertical="center"/>
    </xf>
    <xf numFmtId="0" fontId="5" fillId="56" borderId="0" applyNumberFormat="0" applyBorder="0" applyAlignment="0" applyProtection="0">
      <alignment vertical="center"/>
    </xf>
    <xf numFmtId="0" fontId="5" fillId="56" borderId="0" applyNumberFormat="0" applyBorder="0" applyAlignment="0" applyProtection="0">
      <alignment vertical="center"/>
    </xf>
    <xf numFmtId="0" fontId="5" fillId="56" borderId="0" applyNumberFormat="0" applyBorder="0" applyAlignment="0" applyProtection="0">
      <alignment vertical="center"/>
    </xf>
    <xf numFmtId="0" fontId="5" fillId="56" borderId="0" applyNumberFormat="0" applyBorder="0" applyAlignment="0" applyProtection="0">
      <alignment vertical="center"/>
    </xf>
    <xf numFmtId="0" fontId="5" fillId="56" borderId="0" applyNumberFormat="0" applyBorder="0" applyAlignment="0" applyProtection="0">
      <alignment vertical="center"/>
    </xf>
    <xf numFmtId="0" fontId="5" fillId="56" borderId="0" applyNumberFormat="0" applyBorder="0" applyAlignment="0" applyProtection="0">
      <alignment vertical="center"/>
    </xf>
    <xf numFmtId="0" fontId="5" fillId="56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5" fillId="60" borderId="0" applyNumberFormat="0" applyBorder="0" applyAlignment="0" applyProtection="0">
      <alignment vertical="center"/>
    </xf>
    <xf numFmtId="0" fontId="5" fillId="60" borderId="0" applyNumberFormat="0" applyBorder="0" applyAlignment="0" applyProtection="0">
      <alignment vertical="center"/>
    </xf>
    <xf numFmtId="0" fontId="5" fillId="60" borderId="0" applyNumberFormat="0" applyBorder="0" applyAlignment="0" applyProtection="0">
      <alignment vertical="center"/>
    </xf>
    <xf numFmtId="0" fontId="5" fillId="60" borderId="0" applyNumberFormat="0" applyBorder="0" applyAlignment="0" applyProtection="0">
      <alignment vertical="center"/>
    </xf>
    <xf numFmtId="0" fontId="5" fillId="60" borderId="0" applyNumberFormat="0" applyBorder="0" applyAlignment="0" applyProtection="0">
      <alignment vertical="center"/>
    </xf>
    <xf numFmtId="0" fontId="5" fillId="60" borderId="0" applyNumberFormat="0" applyBorder="0" applyAlignment="0" applyProtection="0">
      <alignment vertical="center"/>
    </xf>
    <xf numFmtId="0" fontId="5" fillId="60" borderId="0" applyNumberFormat="0" applyBorder="0" applyAlignment="0" applyProtection="0">
      <alignment vertical="center"/>
    </xf>
    <xf numFmtId="0" fontId="5" fillId="60" borderId="0" applyNumberFormat="0" applyBorder="0" applyAlignment="0" applyProtection="0">
      <alignment vertical="center"/>
    </xf>
    <xf numFmtId="0" fontId="5" fillId="60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5" fillId="64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5" fillId="68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5" fillId="72" borderId="0" applyNumberFormat="0" applyBorder="0" applyAlignment="0" applyProtection="0">
      <alignment vertical="center"/>
    </xf>
    <xf numFmtId="0" fontId="5" fillId="72" borderId="0" applyNumberFormat="0" applyBorder="0" applyAlignment="0" applyProtection="0">
      <alignment vertical="center"/>
    </xf>
    <xf numFmtId="0" fontId="5" fillId="72" borderId="0" applyNumberFormat="0" applyBorder="0" applyAlignment="0" applyProtection="0">
      <alignment vertical="center"/>
    </xf>
    <xf numFmtId="0" fontId="5" fillId="72" borderId="0" applyNumberFormat="0" applyBorder="0" applyAlignment="0" applyProtection="0">
      <alignment vertical="center"/>
    </xf>
    <xf numFmtId="0" fontId="5" fillId="72" borderId="0" applyNumberFormat="0" applyBorder="0" applyAlignment="0" applyProtection="0">
      <alignment vertical="center"/>
    </xf>
    <xf numFmtId="0" fontId="5" fillId="72" borderId="0" applyNumberFormat="0" applyBorder="0" applyAlignment="0" applyProtection="0">
      <alignment vertical="center"/>
    </xf>
    <xf numFmtId="0" fontId="5" fillId="72" borderId="0" applyNumberFormat="0" applyBorder="0" applyAlignment="0" applyProtection="0">
      <alignment vertical="center"/>
    </xf>
    <xf numFmtId="0" fontId="5" fillId="72" borderId="0" applyNumberFormat="0" applyBorder="0" applyAlignment="0" applyProtection="0">
      <alignment vertical="center"/>
    </xf>
    <xf numFmtId="0" fontId="5" fillId="72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5" fillId="76" borderId="0" applyNumberFormat="0" applyBorder="0" applyAlignment="0" applyProtection="0">
      <alignment vertical="center"/>
    </xf>
    <xf numFmtId="0" fontId="5" fillId="76" borderId="0" applyNumberFormat="0" applyBorder="0" applyAlignment="0" applyProtection="0">
      <alignment vertical="center"/>
    </xf>
    <xf numFmtId="0" fontId="5" fillId="76" borderId="0" applyNumberFormat="0" applyBorder="0" applyAlignment="0" applyProtection="0">
      <alignment vertical="center"/>
    </xf>
    <xf numFmtId="0" fontId="5" fillId="76" borderId="0" applyNumberFormat="0" applyBorder="0" applyAlignment="0" applyProtection="0">
      <alignment vertical="center"/>
    </xf>
    <xf numFmtId="0" fontId="5" fillId="76" borderId="0" applyNumberFormat="0" applyBorder="0" applyAlignment="0" applyProtection="0">
      <alignment vertical="center"/>
    </xf>
    <xf numFmtId="0" fontId="5" fillId="76" borderId="0" applyNumberFormat="0" applyBorder="0" applyAlignment="0" applyProtection="0">
      <alignment vertical="center"/>
    </xf>
    <xf numFmtId="0" fontId="5" fillId="76" borderId="0" applyNumberFormat="0" applyBorder="0" applyAlignment="0" applyProtection="0">
      <alignment vertical="center"/>
    </xf>
    <xf numFmtId="0" fontId="5" fillId="76" borderId="0" applyNumberFormat="0" applyBorder="0" applyAlignment="0" applyProtection="0">
      <alignment vertical="center"/>
    </xf>
    <xf numFmtId="0" fontId="5" fillId="7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81" fillId="5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81" fillId="61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81" fillId="6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81" fillId="6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81" fillId="73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81" fillId="77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42" fillId="36" borderId="36" applyNumberFormat="0" applyAlignment="0" applyProtection="0">
      <alignment vertical="center"/>
    </xf>
    <xf numFmtId="0" fontId="33" fillId="36" borderId="29" applyNumberFormat="0" applyAlignment="0" applyProtection="0">
      <alignment vertical="center"/>
    </xf>
    <xf numFmtId="38" fontId="8" fillId="0" borderId="0" applyFont="0" applyFill="0" applyBorder="0" applyAlignment="0" applyProtection="0"/>
    <xf numFmtId="0" fontId="39" fillId="23" borderId="29" applyNumberFormat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8" fillId="0" borderId="0"/>
    <xf numFmtId="0" fontId="8" fillId="39" borderId="35" applyNumberFormat="0" applyFont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6" fillId="0" borderId="31" applyNumberFormat="0" applyFill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0" fillId="0" borderId="3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7" borderId="30" applyNumberFormat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81" fillId="54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81" fillId="58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81" fillId="62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81" fillId="66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81" fillId="7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81" fillId="7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4" fillId="0" borderId="0"/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37" borderId="30" applyNumberFormat="0" applyAlignment="0" applyProtection="0">
      <alignment vertical="center"/>
    </xf>
    <xf numFmtId="0" fontId="29" fillId="37" borderId="30" applyNumberFormat="0" applyAlignment="0" applyProtection="0">
      <alignment vertical="center"/>
    </xf>
    <xf numFmtId="0" fontId="29" fillId="37" borderId="30" applyNumberFormat="0" applyAlignment="0" applyProtection="0">
      <alignment vertical="center"/>
    </xf>
    <xf numFmtId="0" fontId="29" fillId="37" borderId="30" applyNumberFormat="0" applyAlignment="0" applyProtection="0">
      <alignment vertical="center"/>
    </xf>
    <xf numFmtId="0" fontId="29" fillId="37" borderId="30" applyNumberFormat="0" applyAlignment="0" applyProtection="0">
      <alignment vertical="center"/>
    </xf>
    <xf numFmtId="0" fontId="29" fillId="37" borderId="30" applyNumberFormat="0" applyAlignment="0" applyProtection="0">
      <alignment vertical="center"/>
    </xf>
    <xf numFmtId="0" fontId="29" fillId="37" borderId="30" applyNumberFormat="0" applyAlignment="0" applyProtection="0">
      <alignment vertical="center"/>
    </xf>
    <xf numFmtId="0" fontId="29" fillId="37" borderId="30" applyNumberFormat="0" applyAlignment="0" applyProtection="0">
      <alignment vertical="center"/>
    </xf>
    <xf numFmtId="0" fontId="82" fillId="52" borderId="101" applyNumberFormat="0" applyAlignment="0" applyProtection="0">
      <alignment vertical="center"/>
    </xf>
    <xf numFmtId="0" fontId="29" fillId="37" borderId="30" applyNumberFormat="0" applyAlignment="0" applyProtection="0">
      <alignment vertical="center"/>
    </xf>
    <xf numFmtId="0" fontId="29" fillId="37" borderId="30" applyNumberFormat="0" applyAlignment="0" applyProtection="0">
      <alignment vertical="center"/>
    </xf>
    <xf numFmtId="0" fontId="29" fillId="37" borderId="30" applyNumberFormat="0" applyAlignment="0" applyProtection="0">
      <alignment vertical="center"/>
    </xf>
    <xf numFmtId="0" fontId="29" fillId="37" borderId="30" applyNumberFormat="0" applyAlignment="0" applyProtection="0">
      <alignment vertical="center"/>
    </xf>
    <xf numFmtId="0" fontId="29" fillId="37" borderId="30" applyNumberFormat="0" applyAlignment="0" applyProtection="0">
      <alignment vertical="center"/>
    </xf>
    <xf numFmtId="0" fontId="29" fillId="37" borderId="30" applyNumberFormat="0" applyAlignment="0" applyProtection="0">
      <alignment vertical="center"/>
    </xf>
    <xf numFmtId="0" fontId="29" fillId="37" borderId="30" applyNumberFormat="0" applyAlignment="0" applyProtection="0">
      <alignment vertical="center"/>
    </xf>
    <xf numFmtId="0" fontId="29" fillId="37" borderId="30" applyNumberFormat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83" fillId="49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22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8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0" fontId="86" fillId="0" borderId="0" applyNumberFormat="0" applyFill="0" applyBorder="0" applyAlignment="0" applyProtection="0">
      <alignment vertical="top"/>
      <protection locked="0"/>
    </xf>
    <xf numFmtId="0" fontId="8" fillId="39" borderId="35" applyNumberFormat="0" applyFont="0" applyAlignment="0" applyProtection="0">
      <alignment vertical="center"/>
    </xf>
    <xf numFmtId="0" fontId="8" fillId="39" borderId="35" applyNumberFormat="0" applyFont="0" applyAlignment="0" applyProtection="0">
      <alignment vertical="center"/>
    </xf>
    <xf numFmtId="0" fontId="8" fillId="39" borderId="35" applyNumberFormat="0" applyFont="0" applyAlignment="0" applyProtection="0">
      <alignment vertical="center"/>
    </xf>
    <xf numFmtId="0" fontId="8" fillId="39" borderId="35" applyNumberFormat="0" applyFont="0" applyAlignment="0" applyProtection="0">
      <alignment vertical="center"/>
    </xf>
    <xf numFmtId="0" fontId="8" fillId="39" borderId="35" applyNumberFormat="0" applyFont="0" applyAlignment="0" applyProtection="0">
      <alignment vertical="center"/>
    </xf>
    <xf numFmtId="0" fontId="8" fillId="39" borderId="35" applyNumberFormat="0" applyFont="0" applyAlignment="0" applyProtection="0">
      <alignment vertical="center"/>
    </xf>
    <xf numFmtId="0" fontId="8" fillId="39" borderId="35" applyNumberFormat="0" applyFont="0" applyAlignment="0" applyProtection="0">
      <alignment vertical="center"/>
    </xf>
    <xf numFmtId="0" fontId="84" fillId="39" borderId="35" applyNumberFormat="0" applyFont="0" applyAlignment="0" applyProtection="0">
      <alignment vertical="center"/>
    </xf>
    <xf numFmtId="0" fontId="5" fillId="53" borderId="102" applyNumberFormat="0" applyFont="0" applyAlignment="0" applyProtection="0">
      <alignment vertical="center"/>
    </xf>
    <xf numFmtId="0" fontId="5" fillId="53" borderId="102" applyNumberFormat="0" applyFont="0" applyAlignment="0" applyProtection="0">
      <alignment vertical="center"/>
    </xf>
    <xf numFmtId="0" fontId="5" fillId="53" borderId="102" applyNumberFormat="0" applyFont="0" applyAlignment="0" applyProtection="0">
      <alignment vertical="center"/>
    </xf>
    <xf numFmtId="0" fontId="5" fillId="53" borderId="102" applyNumberFormat="0" applyFont="0" applyAlignment="0" applyProtection="0">
      <alignment vertical="center"/>
    </xf>
    <xf numFmtId="0" fontId="5" fillId="53" borderId="102" applyNumberFormat="0" applyFont="0" applyAlignment="0" applyProtection="0">
      <alignment vertical="center"/>
    </xf>
    <xf numFmtId="0" fontId="5" fillId="53" borderId="102" applyNumberFormat="0" applyFont="0" applyAlignment="0" applyProtection="0">
      <alignment vertical="center"/>
    </xf>
    <xf numFmtId="0" fontId="5" fillId="53" borderId="102" applyNumberFormat="0" applyFont="0" applyAlignment="0" applyProtection="0">
      <alignment vertical="center"/>
    </xf>
    <xf numFmtId="0" fontId="5" fillId="53" borderId="102" applyNumberFormat="0" applyFont="0" applyAlignment="0" applyProtection="0">
      <alignment vertical="center"/>
    </xf>
    <xf numFmtId="0" fontId="5" fillId="53" borderId="102" applyNumberFormat="0" applyFont="0" applyAlignment="0" applyProtection="0">
      <alignment vertical="center"/>
    </xf>
    <xf numFmtId="0" fontId="84" fillId="39" borderId="35" applyNumberFormat="0" applyFont="0" applyAlignment="0" applyProtection="0">
      <alignment vertical="center"/>
    </xf>
    <xf numFmtId="0" fontId="8" fillId="39" borderId="35" applyNumberFormat="0" applyFont="0" applyAlignment="0" applyProtection="0">
      <alignment vertical="center"/>
    </xf>
    <xf numFmtId="0" fontId="8" fillId="39" borderId="35" applyNumberFormat="0" applyFont="0" applyAlignment="0" applyProtection="0">
      <alignment vertical="center"/>
    </xf>
    <xf numFmtId="0" fontId="84" fillId="39" borderId="35" applyNumberFormat="0" applyFont="0" applyAlignment="0" applyProtection="0">
      <alignment vertical="center"/>
    </xf>
    <xf numFmtId="0" fontId="5" fillId="53" borderId="102" applyNumberFormat="0" applyFont="0" applyAlignment="0" applyProtection="0">
      <alignment vertical="center"/>
    </xf>
    <xf numFmtId="0" fontId="8" fillId="39" borderId="35" applyNumberFormat="0" applyFont="0" applyAlignment="0" applyProtection="0">
      <alignment vertical="center"/>
    </xf>
    <xf numFmtId="0" fontId="8" fillId="39" borderId="35" applyNumberFormat="0" applyFont="0" applyAlignment="0" applyProtection="0">
      <alignment vertical="center"/>
    </xf>
    <xf numFmtId="0" fontId="8" fillId="39" borderId="35" applyNumberFormat="0" applyFont="0" applyAlignment="0" applyProtection="0">
      <alignment vertical="center"/>
    </xf>
    <xf numFmtId="0" fontId="8" fillId="39" borderId="35" applyNumberFormat="0" applyFont="0" applyAlignment="0" applyProtection="0">
      <alignment vertical="center"/>
    </xf>
    <xf numFmtId="0" fontId="8" fillId="39" borderId="35" applyNumberFormat="0" applyFont="0" applyAlignment="0" applyProtection="0">
      <alignment vertical="center"/>
    </xf>
    <xf numFmtId="0" fontId="8" fillId="39" borderId="35" applyNumberFormat="0" applyFont="0" applyAlignment="0" applyProtection="0">
      <alignment vertical="center"/>
    </xf>
    <xf numFmtId="0" fontId="8" fillId="39" borderId="35" applyNumberFormat="0" applyFont="0" applyAlignment="0" applyProtection="0">
      <alignment vertical="center"/>
    </xf>
    <xf numFmtId="0" fontId="40" fillId="0" borderId="34" applyNumberFormat="0" applyFill="0" applyAlignment="0" applyProtection="0">
      <alignment vertical="center"/>
    </xf>
    <xf numFmtId="0" fontId="40" fillId="0" borderId="34" applyNumberFormat="0" applyFill="0" applyAlignment="0" applyProtection="0">
      <alignment vertical="center"/>
    </xf>
    <xf numFmtId="0" fontId="40" fillId="0" borderId="34" applyNumberFormat="0" applyFill="0" applyAlignment="0" applyProtection="0">
      <alignment vertical="center"/>
    </xf>
    <xf numFmtId="0" fontId="40" fillId="0" borderId="34" applyNumberFormat="0" applyFill="0" applyAlignment="0" applyProtection="0">
      <alignment vertical="center"/>
    </xf>
    <xf numFmtId="0" fontId="40" fillId="0" borderId="34" applyNumberFormat="0" applyFill="0" applyAlignment="0" applyProtection="0">
      <alignment vertical="center"/>
    </xf>
    <xf numFmtId="0" fontId="40" fillId="0" borderId="34" applyNumberFormat="0" applyFill="0" applyAlignment="0" applyProtection="0">
      <alignment vertical="center"/>
    </xf>
    <xf numFmtId="0" fontId="40" fillId="0" borderId="34" applyNumberFormat="0" applyFill="0" applyAlignment="0" applyProtection="0">
      <alignment vertical="center"/>
    </xf>
    <xf numFmtId="0" fontId="40" fillId="0" borderId="34" applyNumberFormat="0" applyFill="0" applyAlignment="0" applyProtection="0">
      <alignment vertical="center"/>
    </xf>
    <xf numFmtId="0" fontId="87" fillId="0" borderId="100" applyNumberFormat="0" applyFill="0" applyAlignment="0" applyProtection="0">
      <alignment vertical="center"/>
    </xf>
    <xf numFmtId="0" fontId="40" fillId="0" borderId="34" applyNumberFormat="0" applyFill="0" applyAlignment="0" applyProtection="0">
      <alignment vertical="center"/>
    </xf>
    <xf numFmtId="0" fontId="40" fillId="0" borderId="34" applyNumberFormat="0" applyFill="0" applyAlignment="0" applyProtection="0">
      <alignment vertical="center"/>
    </xf>
    <xf numFmtId="0" fontId="40" fillId="0" borderId="34" applyNumberFormat="0" applyFill="0" applyAlignment="0" applyProtection="0">
      <alignment vertical="center"/>
    </xf>
    <xf numFmtId="0" fontId="40" fillId="0" borderId="34" applyNumberFormat="0" applyFill="0" applyAlignment="0" applyProtection="0">
      <alignment vertical="center"/>
    </xf>
    <xf numFmtId="0" fontId="40" fillId="0" borderId="34" applyNumberFormat="0" applyFill="0" applyAlignment="0" applyProtection="0">
      <alignment vertical="center"/>
    </xf>
    <xf numFmtId="0" fontId="40" fillId="0" borderId="34" applyNumberFormat="0" applyFill="0" applyAlignment="0" applyProtection="0">
      <alignment vertical="center"/>
    </xf>
    <xf numFmtId="0" fontId="40" fillId="0" borderId="34" applyNumberFormat="0" applyFill="0" applyAlignment="0" applyProtection="0">
      <alignment vertical="center"/>
    </xf>
    <xf numFmtId="0" fontId="40" fillId="0" borderId="34" applyNumberFormat="0" applyFill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88" fillId="4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89" fillId="0" borderId="0"/>
    <xf numFmtId="0" fontId="33" fillId="36" borderId="29" applyNumberFormat="0" applyAlignment="0" applyProtection="0">
      <alignment vertical="center"/>
    </xf>
    <xf numFmtId="0" fontId="33" fillId="36" borderId="29" applyNumberFormat="0" applyAlignment="0" applyProtection="0">
      <alignment vertical="center"/>
    </xf>
    <xf numFmtId="0" fontId="33" fillId="36" borderId="29" applyNumberFormat="0" applyAlignment="0" applyProtection="0">
      <alignment vertical="center"/>
    </xf>
    <xf numFmtId="0" fontId="33" fillId="36" borderId="29" applyNumberFormat="0" applyAlignment="0" applyProtection="0">
      <alignment vertical="center"/>
    </xf>
    <xf numFmtId="0" fontId="33" fillId="36" borderId="29" applyNumberFormat="0" applyAlignment="0" applyProtection="0">
      <alignment vertical="center"/>
    </xf>
    <xf numFmtId="0" fontId="33" fillId="36" borderId="29" applyNumberFormat="0" applyAlignment="0" applyProtection="0">
      <alignment vertical="center"/>
    </xf>
    <xf numFmtId="0" fontId="33" fillId="36" borderId="29" applyNumberFormat="0" applyAlignment="0" applyProtection="0">
      <alignment vertical="center"/>
    </xf>
    <xf numFmtId="0" fontId="33" fillId="36" borderId="29" applyNumberFormat="0" applyAlignment="0" applyProtection="0">
      <alignment vertical="center"/>
    </xf>
    <xf numFmtId="0" fontId="90" fillId="51" borderId="98" applyNumberFormat="0" applyAlignment="0" applyProtection="0">
      <alignment vertical="center"/>
    </xf>
    <xf numFmtId="0" fontId="33" fillId="36" borderId="29" applyNumberFormat="0" applyAlignment="0" applyProtection="0">
      <alignment vertical="center"/>
    </xf>
    <xf numFmtId="0" fontId="33" fillId="36" borderId="29" applyNumberFormat="0" applyAlignment="0" applyProtection="0">
      <alignment vertical="center"/>
    </xf>
    <xf numFmtId="0" fontId="33" fillId="36" borderId="29" applyNumberFormat="0" applyAlignment="0" applyProtection="0">
      <alignment vertical="center"/>
    </xf>
    <xf numFmtId="0" fontId="33" fillId="36" borderId="29" applyNumberFormat="0" applyAlignment="0" applyProtection="0">
      <alignment vertical="center"/>
    </xf>
    <xf numFmtId="0" fontId="33" fillId="36" borderId="29" applyNumberFormat="0" applyAlignment="0" applyProtection="0">
      <alignment vertical="center"/>
    </xf>
    <xf numFmtId="0" fontId="33" fillId="36" borderId="29" applyNumberFormat="0" applyAlignment="0" applyProtection="0">
      <alignment vertical="center"/>
    </xf>
    <xf numFmtId="0" fontId="33" fillId="36" borderId="29" applyNumberFormat="0" applyAlignment="0" applyProtection="0">
      <alignment vertical="center"/>
    </xf>
    <xf numFmtId="0" fontId="33" fillId="36" borderId="2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0" fontId="8" fillId="0" borderId="0" applyFont="0" applyFill="0" applyBorder="0" applyAlignment="0" applyProtection="0"/>
    <xf numFmtId="195" fontId="92" fillId="0" borderId="0" applyFont="0" applyFill="0" applyBorder="0" applyAlignment="0" applyProtection="0"/>
    <xf numFmtId="195" fontId="93" fillId="0" borderId="0" applyFont="0" applyFill="0" applyBorder="0" applyAlignment="0" applyProtection="0"/>
    <xf numFmtId="40" fontId="30" fillId="0" borderId="0" applyFont="0" applyFill="0" applyBorder="0" applyAlignment="0" applyProtection="0">
      <alignment vertical="center"/>
    </xf>
    <xf numFmtId="38" fontId="94" fillId="0" borderId="0" applyFont="0" applyFill="0" applyBorder="0" applyAlignment="0" applyProtection="0">
      <alignment vertical="center"/>
    </xf>
    <xf numFmtId="38" fontId="94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30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196" fontId="84" fillId="0" borderId="0" applyFont="0" applyFill="0" applyBorder="0" applyAlignment="0" applyProtection="0"/>
    <xf numFmtId="38" fontId="8" fillId="0" borderId="0" applyFont="0" applyFill="0" applyBorder="0" applyAlignment="0" applyProtection="0"/>
    <xf numFmtId="196" fontId="84" fillId="0" borderId="0" applyFont="0" applyFill="0" applyBorder="0" applyAlignment="0" applyProtection="0"/>
    <xf numFmtId="196" fontId="84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96" fontId="84" fillId="0" borderId="0" applyFont="0" applyFill="0" applyBorder="0" applyAlignment="0" applyProtection="0"/>
    <xf numFmtId="38" fontId="8" fillId="0" borderId="0" applyFont="0" applyFill="0" applyBorder="0" applyAlignment="0" applyProtection="0"/>
    <xf numFmtId="196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196" fontId="84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96" fontId="84" fillId="0" borderId="0" applyFont="0" applyFill="0" applyBorder="0" applyAlignment="0" applyProtection="0"/>
    <xf numFmtId="196" fontId="84" fillId="0" borderId="0" applyFont="0" applyFill="0" applyBorder="0" applyAlignment="0" applyProtection="0"/>
    <xf numFmtId="38" fontId="8" fillId="0" borderId="0" applyFont="0" applyFill="0" applyBorder="0" applyAlignment="0" applyProtection="0"/>
    <xf numFmtId="196" fontId="84" fillId="0" borderId="0" applyFont="0" applyFill="0" applyBorder="0" applyAlignment="0" applyProtection="0"/>
    <xf numFmtId="38" fontId="8" fillId="0" borderId="0" applyFont="0" applyFill="0" applyBorder="0" applyAlignment="0" applyProtection="0"/>
    <xf numFmtId="197" fontId="92" fillId="0" borderId="0" applyFont="0" applyFill="0" applyBorder="0" applyAlignment="0" applyProtection="0"/>
    <xf numFmtId="197" fontId="93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5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30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196" fontId="84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4" fillId="0" borderId="0" applyFont="0" applyFill="0" applyBorder="0" applyAlignment="0" applyProtection="0"/>
    <xf numFmtId="196" fontId="84" fillId="0" borderId="0" applyFont="0" applyFill="0" applyBorder="0" applyAlignment="0" applyProtection="0"/>
    <xf numFmtId="38" fontId="84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96" fontId="84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0" fontId="36" fillId="0" borderId="31" applyNumberFormat="0" applyFill="0" applyAlignment="0" applyProtection="0">
      <alignment vertical="center"/>
    </xf>
    <xf numFmtId="0" fontId="36" fillId="0" borderId="31" applyNumberFormat="0" applyFill="0" applyAlignment="0" applyProtection="0">
      <alignment vertical="center"/>
    </xf>
    <xf numFmtId="0" fontId="36" fillId="0" borderId="31" applyNumberFormat="0" applyFill="0" applyAlignment="0" applyProtection="0">
      <alignment vertical="center"/>
    </xf>
    <xf numFmtId="0" fontId="36" fillId="0" borderId="31" applyNumberFormat="0" applyFill="0" applyAlignment="0" applyProtection="0">
      <alignment vertical="center"/>
    </xf>
    <xf numFmtId="0" fontId="36" fillId="0" borderId="31" applyNumberFormat="0" applyFill="0" applyAlignment="0" applyProtection="0">
      <alignment vertical="center"/>
    </xf>
    <xf numFmtId="0" fontId="36" fillId="0" borderId="31" applyNumberFormat="0" applyFill="0" applyAlignment="0" applyProtection="0">
      <alignment vertical="center"/>
    </xf>
    <xf numFmtId="0" fontId="36" fillId="0" borderId="31" applyNumberFormat="0" applyFill="0" applyAlignment="0" applyProtection="0">
      <alignment vertical="center"/>
    </xf>
    <xf numFmtId="0" fontId="36" fillId="0" borderId="31" applyNumberFormat="0" applyFill="0" applyAlignment="0" applyProtection="0">
      <alignment vertical="center"/>
    </xf>
    <xf numFmtId="0" fontId="95" fillId="0" borderId="95" applyNumberFormat="0" applyFill="0" applyAlignment="0" applyProtection="0">
      <alignment vertical="center"/>
    </xf>
    <xf numFmtId="0" fontId="36" fillId="0" borderId="31" applyNumberFormat="0" applyFill="0" applyAlignment="0" applyProtection="0">
      <alignment vertical="center"/>
    </xf>
    <xf numFmtId="0" fontId="36" fillId="0" borderId="31" applyNumberFormat="0" applyFill="0" applyAlignment="0" applyProtection="0">
      <alignment vertical="center"/>
    </xf>
    <xf numFmtId="0" fontId="36" fillId="0" borderId="31" applyNumberFormat="0" applyFill="0" applyAlignment="0" applyProtection="0">
      <alignment vertical="center"/>
    </xf>
    <xf numFmtId="0" fontId="36" fillId="0" borderId="31" applyNumberFormat="0" applyFill="0" applyAlignment="0" applyProtection="0">
      <alignment vertical="center"/>
    </xf>
    <xf numFmtId="0" fontId="36" fillId="0" borderId="31" applyNumberFormat="0" applyFill="0" applyAlignment="0" applyProtection="0">
      <alignment vertical="center"/>
    </xf>
    <xf numFmtId="0" fontId="36" fillId="0" borderId="31" applyNumberFormat="0" applyFill="0" applyAlignment="0" applyProtection="0">
      <alignment vertical="center"/>
    </xf>
    <xf numFmtId="0" fontId="36" fillId="0" borderId="31" applyNumberFormat="0" applyFill="0" applyAlignment="0" applyProtection="0">
      <alignment vertical="center"/>
    </xf>
    <xf numFmtId="0" fontId="36" fillId="0" borderId="31" applyNumberFormat="0" applyFill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96" fillId="0" borderId="96" applyNumberFormat="0" applyFill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97" fillId="0" borderId="97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98" fillId="0" borderId="103" applyNumberFormat="0" applyFill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4" fillId="0" borderId="37" applyNumberFormat="0" applyFill="0" applyAlignment="0" applyProtection="0">
      <alignment vertical="center"/>
    </xf>
    <xf numFmtId="0" fontId="42" fillId="36" borderId="36" applyNumberFormat="0" applyAlignment="0" applyProtection="0">
      <alignment vertical="center"/>
    </xf>
    <xf numFmtId="0" fontId="42" fillId="36" borderId="36" applyNumberFormat="0" applyAlignment="0" applyProtection="0">
      <alignment vertical="center"/>
    </xf>
    <xf numFmtId="0" fontId="42" fillId="36" borderId="36" applyNumberFormat="0" applyAlignment="0" applyProtection="0">
      <alignment vertical="center"/>
    </xf>
    <xf numFmtId="0" fontId="42" fillId="36" borderId="36" applyNumberFormat="0" applyAlignment="0" applyProtection="0">
      <alignment vertical="center"/>
    </xf>
    <xf numFmtId="0" fontId="42" fillId="36" borderId="36" applyNumberFormat="0" applyAlignment="0" applyProtection="0">
      <alignment vertical="center"/>
    </xf>
    <xf numFmtId="0" fontId="42" fillId="36" borderId="36" applyNumberFormat="0" applyAlignment="0" applyProtection="0">
      <alignment vertical="center"/>
    </xf>
    <xf numFmtId="0" fontId="42" fillId="36" borderId="36" applyNumberFormat="0" applyAlignment="0" applyProtection="0">
      <alignment vertical="center"/>
    </xf>
    <xf numFmtId="0" fontId="42" fillId="36" borderId="36" applyNumberFormat="0" applyAlignment="0" applyProtection="0">
      <alignment vertical="center"/>
    </xf>
    <xf numFmtId="0" fontId="99" fillId="51" borderId="99" applyNumberFormat="0" applyAlignment="0" applyProtection="0">
      <alignment vertical="center"/>
    </xf>
    <xf numFmtId="0" fontId="42" fillId="36" borderId="36" applyNumberFormat="0" applyAlignment="0" applyProtection="0">
      <alignment vertical="center"/>
    </xf>
    <xf numFmtId="0" fontId="42" fillId="36" borderId="36" applyNumberFormat="0" applyAlignment="0" applyProtection="0">
      <alignment vertical="center"/>
    </xf>
    <xf numFmtId="0" fontId="42" fillId="36" borderId="36" applyNumberFormat="0" applyAlignment="0" applyProtection="0">
      <alignment vertical="center"/>
    </xf>
    <xf numFmtId="0" fontId="42" fillId="36" borderId="36" applyNumberFormat="0" applyAlignment="0" applyProtection="0">
      <alignment vertical="center"/>
    </xf>
    <xf numFmtId="0" fontId="42" fillId="36" borderId="36" applyNumberFormat="0" applyAlignment="0" applyProtection="0">
      <alignment vertical="center"/>
    </xf>
    <xf numFmtId="0" fontId="42" fillId="36" borderId="36" applyNumberFormat="0" applyAlignment="0" applyProtection="0">
      <alignment vertical="center"/>
    </xf>
    <xf numFmtId="0" fontId="42" fillId="36" borderId="36" applyNumberFormat="0" applyAlignment="0" applyProtection="0">
      <alignment vertical="center"/>
    </xf>
    <xf numFmtId="0" fontId="42" fillId="36" borderId="36" applyNumberFormat="0" applyAlignment="0" applyProtection="0">
      <alignment vertical="center"/>
    </xf>
    <xf numFmtId="0" fontId="14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40" fontId="8" fillId="0" borderId="0" applyFont="0" applyFill="0" applyBorder="0" applyAlignment="0" applyProtection="0"/>
    <xf numFmtId="0" fontId="39" fillId="23" borderId="29" applyNumberFormat="0" applyAlignment="0" applyProtection="0">
      <alignment vertical="center"/>
    </xf>
    <xf numFmtId="0" fontId="39" fillId="23" borderId="29" applyNumberFormat="0" applyAlignment="0" applyProtection="0">
      <alignment vertical="center"/>
    </xf>
    <xf numFmtId="0" fontId="39" fillId="23" borderId="29" applyNumberFormat="0" applyAlignment="0" applyProtection="0">
      <alignment vertical="center"/>
    </xf>
    <xf numFmtId="0" fontId="39" fillId="23" borderId="29" applyNumberFormat="0" applyAlignment="0" applyProtection="0">
      <alignment vertical="center"/>
    </xf>
    <xf numFmtId="0" fontId="39" fillId="23" borderId="29" applyNumberFormat="0" applyAlignment="0" applyProtection="0">
      <alignment vertical="center"/>
    </xf>
    <xf numFmtId="0" fontId="39" fillId="23" borderId="29" applyNumberFormat="0" applyAlignment="0" applyProtection="0">
      <alignment vertical="center"/>
    </xf>
    <xf numFmtId="0" fontId="39" fillId="23" borderId="29" applyNumberFormat="0" applyAlignment="0" applyProtection="0">
      <alignment vertical="center"/>
    </xf>
    <xf numFmtId="0" fontId="39" fillId="23" borderId="29" applyNumberFormat="0" applyAlignment="0" applyProtection="0">
      <alignment vertical="center"/>
    </xf>
    <xf numFmtId="0" fontId="101" fillId="50" borderId="98" applyNumberFormat="0" applyAlignment="0" applyProtection="0">
      <alignment vertical="center"/>
    </xf>
    <xf numFmtId="0" fontId="39" fillId="23" borderId="29" applyNumberFormat="0" applyAlignment="0" applyProtection="0">
      <alignment vertical="center"/>
    </xf>
    <xf numFmtId="0" fontId="39" fillId="23" borderId="29" applyNumberFormat="0" applyAlignment="0" applyProtection="0">
      <alignment vertical="center"/>
    </xf>
    <xf numFmtId="0" fontId="39" fillId="23" borderId="29" applyNumberFormat="0" applyAlignment="0" applyProtection="0">
      <alignment vertical="center"/>
    </xf>
    <xf numFmtId="0" fontId="39" fillId="23" borderId="29" applyNumberFormat="0" applyAlignment="0" applyProtection="0">
      <alignment vertical="center"/>
    </xf>
    <xf numFmtId="0" fontId="39" fillId="23" borderId="29" applyNumberFormat="0" applyAlignment="0" applyProtection="0">
      <alignment vertical="center"/>
    </xf>
    <xf numFmtId="0" fontId="39" fillId="23" borderId="29" applyNumberFormat="0" applyAlignment="0" applyProtection="0">
      <alignment vertical="center"/>
    </xf>
    <xf numFmtId="0" fontId="39" fillId="23" borderId="29" applyNumberFormat="0" applyAlignment="0" applyProtection="0">
      <alignment vertical="center"/>
    </xf>
    <xf numFmtId="0" fontId="39" fillId="23" borderId="29" applyNumberFormat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8" fillId="0" borderId="0"/>
    <xf numFmtId="0" fontId="8" fillId="0" borderId="0"/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8" fillId="0" borderId="0"/>
    <xf numFmtId="0" fontId="8" fillId="0" borderId="0"/>
    <xf numFmtId="0" fontId="22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8" fillId="0" borderId="0"/>
    <xf numFmtId="0" fontId="2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>
      <alignment vertical="center"/>
    </xf>
    <xf numFmtId="0" fontId="8" fillId="0" borderId="0"/>
    <xf numFmtId="0" fontId="10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2" fillId="0" borderId="0">
      <alignment vertical="center"/>
    </xf>
    <xf numFmtId="0" fontId="102" fillId="0" borderId="0">
      <alignment vertical="center"/>
    </xf>
    <xf numFmtId="0" fontId="2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>
      <alignment vertical="center"/>
    </xf>
    <xf numFmtId="0" fontId="8" fillId="0" borderId="0"/>
    <xf numFmtId="0" fontId="8" fillId="0" borderId="0"/>
    <xf numFmtId="0" fontId="2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>
      <alignment vertical="center"/>
    </xf>
    <xf numFmtId="0" fontId="8" fillId="0" borderId="0"/>
    <xf numFmtId="0" fontId="8" fillId="0" borderId="0"/>
    <xf numFmtId="0" fontId="22" fillId="0" borderId="0">
      <alignment vertical="center"/>
    </xf>
    <xf numFmtId="0" fontId="8" fillId="0" borderId="0"/>
    <xf numFmtId="0" fontId="8" fillId="0" borderId="0"/>
    <xf numFmtId="0" fontId="22" fillId="0" borderId="0">
      <alignment vertical="center"/>
    </xf>
    <xf numFmtId="0" fontId="8" fillId="0" borderId="0"/>
    <xf numFmtId="0" fontId="8" fillId="0" borderId="0"/>
    <xf numFmtId="0" fontId="22" fillId="0" borderId="0">
      <alignment vertical="center"/>
    </xf>
    <xf numFmtId="0" fontId="8" fillId="0" borderId="0"/>
    <xf numFmtId="0" fontId="8" fillId="0" borderId="0"/>
    <xf numFmtId="0" fontId="22" fillId="0" borderId="0">
      <alignment vertical="center"/>
    </xf>
    <xf numFmtId="0" fontId="8" fillId="0" borderId="0"/>
    <xf numFmtId="0" fontId="8" fillId="0" borderId="0"/>
    <xf numFmtId="0" fontId="14" fillId="0" borderId="0"/>
    <xf numFmtId="0" fontId="14" fillId="0" borderId="0"/>
    <xf numFmtId="0" fontId="30" fillId="0" borderId="0"/>
    <xf numFmtId="0" fontId="8" fillId="0" borderId="0"/>
    <xf numFmtId="0" fontId="22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2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4" fillId="0" borderId="0"/>
    <xf numFmtId="0" fontId="8" fillId="0" borderId="0"/>
    <xf numFmtId="0" fontId="8" fillId="0" borderId="0"/>
    <xf numFmtId="0" fontId="84" fillId="0" borderId="0"/>
    <xf numFmtId="0" fontId="8" fillId="0" borderId="0"/>
    <xf numFmtId="0" fontId="8" fillId="0" borderId="0"/>
    <xf numFmtId="0" fontId="84" fillId="0" borderId="0"/>
    <xf numFmtId="0" fontId="22" fillId="0" borderId="0">
      <alignment vertical="center"/>
    </xf>
    <xf numFmtId="0" fontId="8" fillId="0" borderId="0"/>
    <xf numFmtId="0" fontId="22" fillId="0" borderId="0">
      <alignment vertical="center"/>
    </xf>
    <xf numFmtId="0" fontId="8" fillId="0" borderId="0"/>
    <xf numFmtId="0" fontId="92" fillId="0" borderId="0"/>
    <xf numFmtId="0" fontId="93" fillId="0" borderId="0"/>
    <xf numFmtId="0" fontId="22" fillId="0" borderId="0">
      <alignment vertical="center"/>
    </xf>
    <xf numFmtId="0" fontId="22" fillId="0" borderId="0">
      <alignment vertical="center"/>
    </xf>
    <xf numFmtId="0" fontId="8" fillId="0" borderId="0"/>
    <xf numFmtId="0" fontId="8" fillId="0" borderId="0"/>
    <xf numFmtId="0" fontId="84" fillId="0" borderId="0"/>
    <xf numFmtId="0" fontId="8" fillId="0" borderId="0"/>
    <xf numFmtId="0" fontId="8" fillId="0" borderId="0"/>
    <xf numFmtId="0" fontId="84" fillId="0" borderId="0"/>
    <xf numFmtId="0" fontId="8" fillId="0" borderId="0"/>
    <xf numFmtId="0" fontId="8" fillId="0" borderId="0"/>
    <xf numFmtId="0" fontId="84" fillId="0" borderId="0"/>
    <xf numFmtId="0" fontId="8" fillId="0" borderId="0"/>
    <xf numFmtId="0" fontId="8" fillId="0" borderId="0"/>
    <xf numFmtId="0" fontId="84" fillId="0" borderId="0"/>
    <xf numFmtId="0" fontId="8" fillId="0" borderId="0"/>
    <xf numFmtId="0" fontId="8" fillId="0" borderId="0"/>
    <xf numFmtId="0" fontId="94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94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94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84" fillId="0" borderId="0"/>
    <xf numFmtId="0" fontId="8" fillId="0" borderId="0"/>
    <xf numFmtId="0" fontId="8" fillId="0" borderId="0"/>
    <xf numFmtId="0" fontId="84" fillId="0" borderId="0"/>
    <xf numFmtId="0" fontId="8" fillId="0" borderId="0"/>
    <xf numFmtId="0" fontId="8" fillId="0" borderId="0"/>
    <xf numFmtId="0" fontId="84" fillId="0" borderId="0"/>
    <xf numFmtId="0" fontId="30" fillId="0" borderId="0"/>
    <xf numFmtId="0" fontId="8" fillId="0" borderId="0"/>
    <xf numFmtId="0" fontId="8" fillId="0" borderId="0"/>
    <xf numFmtId="0" fontId="84" fillId="0" borderId="0"/>
    <xf numFmtId="0" fontId="8" fillId="0" borderId="0"/>
    <xf numFmtId="0" fontId="8" fillId="0" borderId="0"/>
    <xf numFmtId="0" fontId="84" fillId="0" borderId="0"/>
    <xf numFmtId="0" fontId="8" fillId="0" borderId="0"/>
    <xf numFmtId="0" fontId="8" fillId="0" borderId="0"/>
    <xf numFmtId="0" fontId="22" fillId="0" borderId="0"/>
    <xf numFmtId="0" fontId="85" fillId="0" borderId="0"/>
    <xf numFmtId="0" fontId="8" fillId="0" borderId="0"/>
    <xf numFmtId="0" fontId="8" fillId="0" borderId="0"/>
    <xf numFmtId="0" fontId="84" fillId="0" borderId="0"/>
    <xf numFmtId="0" fontId="8" fillId="0" borderId="0"/>
    <xf numFmtId="0" fontId="8" fillId="0" borderId="0"/>
    <xf numFmtId="0" fontId="84" fillId="0" borderId="0"/>
    <xf numFmtId="0" fontId="8" fillId="0" borderId="0"/>
    <xf numFmtId="0" fontId="8" fillId="0" borderId="0"/>
    <xf numFmtId="0" fontId="84" fillId="0" borderId="0"/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>
      <alignment vertical="center"/>
    </xf>
    <xf numFmtId="0" fontId="2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5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/>
    <xf numFmtId="0" fontId="8" fillId="79" borderId="0" applyNumberFormat="0" applyBorder="0" applyAlignment="0" applyProtection="0"/>
    <xf numFmtId="0" fontId="8" fillId="80" borderId="0" applyNumberFormat="0" applyBorder="0" applyAlignment="0" applyProtection="0"/>
    <xf numFmtId="0" fontId="8" fillId="81" borderId="0" applyNumberFormat="0" applyBorder="0" applyAlignment="0" applyProtection="0"/>
    <xf numFmtId="0" fontId="8" fillId="80" borderId="0" applyNumberFormat="0" applyBorder="0" applyAlignment="0" applyProtection="0"/>
    <xf numFmtId="0" fontId="8" fillId="82" borderId="0" applyNumberFormat="0" applyBorder="0" applyAlignment="0" applyProtection="0"/>
    <xf numFmtId="0" fontId="8" fillId="83" borderId="0" applyNumberFormat="0" applyBorder="0" applyAlignment="0" applyProtection="0"/>
    <xf numFmtId="0" fontId="8" fillId="84" borderId="0" applyNumberFormat="0" applyBorder="0" applyAlignment="0" applyProtection="0"/>
    <xf numFmtId="0" fontId="8" fillId="82" borderId="0" applyNumberFormat="0" applyBorder="0" applyAlignment="0" applyProtection="0"/>
    <xf numFmtId="0" fontId="8" fillId="80" borderId="0" applyNumberFormat="0" applyBorder="0" applyAlignment="0" applyProtection="0"/>
    <xf numFmtId="0" fontId="8" fillId="81" borderId="0" applyNumberFormat="0" applyBorder="0" applyAlignment="0" applyProtection="0"/>
    <xf numFmtId="0" fontId="8" fillId="85" borderId="0" applyNumberFormat="0" applyBorder="0" applyAlignment="0" applyProtection="0"/>
    <xf numFmtId="0" fontId="8" fillId="0" borderId="0" applyNumberFormat="0" applyBorder="0" applyAlignment="0" applyProtection="0"/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104" fillId="47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</cellStyleXfs>
  <cellXfs count="548">
    <xf numFmtId="0" fontId="0" fillId="0" borderId="0" xfId="0"/>
    <xf numFmtId="0" fontId="11" fillId="2" borderId="0" xfId="0" applyFont="1" applyFill="1"/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Border="1" applyAlignment="1" applyProtection="1">
      <alignment vertical="center"/>
      <protection locked="0"/>
    </xf>
    <xf numFmtId="176" fontId="10" fillId="2" borderId="0" xfId="0" applyNumberFormat="1" applyFont="1" applyFill="1" applyBorder="1" applyAlignment="1" applyProtection="1">
      <alignment vertical="center"/>
      <protection locked="0"/>
    </xf>
    <xf numFmtId="0" fontId="14" fillId="2" borderId="0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vertical="center"/>
      <protection locked="0"/>
    </xf>
    <xf numFmtId="0" fontId="10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/>
    <xf numFmtId="0" fontId="10" fillId="4" borderId="1" xfId="0" applyFont="1" applyFill="1" applyBorder="1" applyAlignment="1" applyProtection="1">
      <alignment horizontal="center" vertical="center"/>
      <protection hidden="1"/>
    </xf>
    <xf numFmtId="0" fontId="10" fillId="4" borderId="3" xfId="0" applyFont="1" applyFill="1" applyBorder="1" applyAlignment="1" applyProtection="1">
      <alignment horizontal="center" vertical="center"/>
      <protection hidden="1"/>
    </xf>
    <xf numFmtId="0" fontId="10" fillId="4" borderId="4" xfId="0" applyFont="1" applyFill="1" applyBorder="1" applyAlignment="1" applyProtection="1">
      <alignment horizontal="center" vertical="center"/>
      <protection hidden="1"/>
    </xf>
    <xf numFmtId="0" fontId="10" fillId="4" borderId="5" xfId="0" applyFont="1" applyFill="1" applyBorder="1" applyAlignment="1" applyProtection="1">
      <alignment horizontal="center" vertical="center"/>
      <protection hidden="1"/>
    </xf>
    <xf numFmtId="0" fontId="10" fillId="4" borderId="6" xfId="0" applyFont="1" applyFill="1" applyBorder="1" applyAlignment="1" applyProtection="1">
      <alignment horizontal="center" vertical="center"/>
      <protection hidden="1"/>
    </xf>
    <xf numFmtId="0" fontId="10" fillId="4" borderId="7" xfId="0" applyFont="1" applyFill="1" applyBorder="1" applyAlignment="1" applyProtection="1">
      <alignment horizontal="center" vertical="center"/>
      <protection hidden="1"/>
    </xf>
    <xf numFmtId="0" fontId="16" fillId="2" borderId="0" xfId="0" applyFont="1" applyFill="1" applyAlignment="1"/>
    <xf numFmtId="0" fontId="13" fillId="2" borderId="0" xfId="0" applyFont="1" applyFill="1" applyAlignment="1">
      <alignment horizontal="right"/>
    </xf>
    <xf numFmtId="0" fontId="10" fillId="3" borderId="8" xfId="0" applyFont="1" applyFill="1" applyBorder="1" applyAlignment="1" applyProtection="1">
      <alignment horizontal="left" vertical="center"/>
      <protection hidden="1"/>
    </xf>
    <xf numFmtId="0" fontId="11" fillId="9" borderId="0" xfId="0" applyFont="1" applyFill="1" applyBorder="1" applyProtection="1">
      <protection hidden="1"/>
    </xf>
    <xf numFmtId="0" fontId="11" fillId="9" borderId="0" xfId="0" applyFont="1" applyFill="1"/>
    <xf numFmtId="0" fontId="11" fillId="9" borderId="0" xfId="0" applyFont="1" applyFill="1" applyAlignment="1">
      <alignment vertical="center"/>
    </xf>
    <xf numFmtId="0" fontId="11" fillId="9" borderId="0" xfId="0" applyFont="1" applyFill="1" applyAlignment="1">
      <alignment horizontal="left"/>
    </xf>
    <xf numFmtId="0" fontId="11" fillId="2" borderId="27" xfId="0" applyFont="1" applyFill="1" applyBorder="1" applyAlignment="1" applyProtection="1">
      <alignment vertical="center"/>
      <protection locked="0"/>
    </xf>
    <xf numFmtId="0" fontId="14" fillId="2" borderId="0" xfId="0" applyFont="1" applyFill="1" applyAlignment="1">
      <alignment horizontal="right"/>
    </xf>
    <xf numFmtId="0" fontId="20" fillId="0" borderId="0" xfId="8" applyFont="1">
      <alignment vertical="center"/>
    </xf>
    <xf numFmtId="0" fontId="20" fillId="0" borderId="0" xfId="8" applyFont="1" applyAlignment="1">
      <alignment horizontal="center" vertical="center"/>
    </xf>
    <xf numFmtId="178" fontId="20" fillId="0" borderId="0" xfId="8" applyNumberFormat="1" applyFont="1">
      <alignment vertical="center"/>
    </xf>
    <xf numFmtId="177" fontId="20" fillId="0" borderId="0" xfId="9" applyNumberFormat="1" applyFont="1">
      <alignment vertical="center"/>
    </xf>
    <xf numFmtId="2" fontId="20" fillId="0" borderId="0" xfId="8" applyNumberFormat="1" applyFont="1">
      <alignment vertical="center"/>
    </xf>
    <xf numFmtId="180" fontId="20" fillId="0" borderId="0" xfId="8" applyNumberFormat="1" applyFont="1">
      <alignment vertical="center"/>
    </xf>
    <xf numFmtId="0" fontId="17" fillId="15" borderId="0" xfId="3" applyFont="1" applyFill="1" applyAlignment="1">
      <alignment vertical="center"/>
    </xf>
    <xf numFmtId="0" fontId="17" fillId="15" borderId="0" xfId="3" quotePrefix="1" applyFont="1" applyFill="1" applyAlignment="1">
      <alignment horizontal="right" vertical="center"/>
    </xf>
    <xf numFmtId="177" fontId="17" fillId="15" borderId="0" xfId="1" applyNumberFormat="1" applyFont="1" applyFill="1" applyAlignment="1">
      <alignment vertical="center"/>
    </xf>
    <xf numFmtId="186" fontId="24" fillId="16" borderId="0" xfId="0" applyNumberFormat="1" applyFont="1" applyFill="1" applyBorder="1" applyAlignment="1">
      <alignment vertical="center"/>
    </xf>
    <xf numFmtId="186" fontId="24" fillId="9" borderId="0" xfId="0" applyNumberFormat="1" applyFont="1" applyFill="1" applyBorder="1" applyAlignment="1">
      <alignment vertical="center"/>
    </xf>
    <xf numFmtId="0" fontId="24" fillId="9" borderId="0" xfId="0" applyFont="1" applyFill="1" applyBorder="1" applyAlignment="1" applyProtection="1">
      <alignment horizontal="center" vertical="center" wrapText="1"/>
      <protection hidden="1"/>
    </xf>
    <xf numFmtId="0" fontId="24" fillId="9" borderId="0" xfId="0" applyFont="1" applyFill="1" applyBorder="1" applyAlignment="1" applyProtection="1">
      <alignment vertical="center"/>
      <protection hidden="1"/>
    </xf>
    <xf numFmtId="0" fontId="24" fillId="9" borderId="0" xfId="0" applyFont="1" applyFill="1" applyBorder="1" applyAlignment="1">
      <alignment vertical="center"/>
    </xf>
    <xf numFmtId="0" fontId="24" fillId="9" borderId="0" xfId="0" applyFont="1" applyFill="1" applyBorder="1" applyAlignment="1" applyProtection="1">
      <alignment vertical="center" shrinkToFit="1"/>
      <protection hidden="1"/>
    </xf>
    <xf numFmtId="0" fontId="24" fillId="16" borderId="0" xfId="0" applyFont="1" applyFill="1" applyBorder="1" applyAlignment="1" applyProtection="1">
      <alignment vertical="center"/>
      <protection hidden="1"/>
    </xf>
    <xf numFmtId="177" fontId="24" fillId="9" borderId="0" xfId="1" applyNumberFormat="1" applyFont="1" applyFill="1" applyBorder="1" applyAlignment="1">
      <alignment vertical="center"/>
    </xf>
    <xf numFmtId="0" fontId="23" fillId="9" borderId="0" xfId="0" applyFont="1" applyFill="1" applyBorder="1" applyAlignment="1" applyProtection="1">
      <alignment vertical="center"/>
      <protection hidden="1"/>
    </xf>
    <xf numFmtId="0" fontId="24" fillId="9" borderId="0" xfId="0" applyFont="1" applyFill="1" applyBorder="1" applyAlignment="1" applyProtection="1">
      <alignment vertical="center" wrapText="1"/>
      <protection hidden="1"/>
    </xf>
    <xf numFmtId="0" fontId="24" fillId="11" borderId="26" xfId="0" applyFont="1" applyFill="1" applyBorder="1" applyAlignment="1" applyProtection="1">
      <alignment vertical="center"/>
      <protection hidden="1"/>
    </xf>
    <xf numFmtId="0" fontId="24" fillId="10" borderId="26" xfId="0" applyFont="1" applyFill="1" applyBorder="1" applyAlignment="1" applyProtection="1">
      <alignment vertical="center"/>
      <protection hidden="1"/>
    </xf>
    <xf numFmtId="1" fontId="24" fillId="9" borderId="26" xfId="0" applyNumberFormat="1" applyFont="1" applyFill="1" applyBorder="1" applyAlignment="1" applyProtection="1">
      <alignment vertical="center"/>
      <protection hidden="1"/>
    </xf>
    <xf numFmtId="178" fontId="24" fillId="9" borderId="26" xfId="0" applyNumberFormat="1" applyFont="1" applyFill="1" applyBorder="1" applyAlignment="1" applyProtection="1">
      <alignment vertical="center"/>
      <protection hidden="1"/>
    </xf>
    <xf numFmtId="0" fontId="24" fillId="13" borderId="26" xfId="0" applyFont="1" applyFill="1" applyBorder="1" applyAlignment="1" applyProtection="1">
      <alignment horizontal="center" vertical="center"/>
      <protection hidden="1"/>
    </xf>
    <xf numFmtId="0" fontId="24" fillId="12" borderId="26" xfId="0" applyFont="1" applyFill="1" applyBorder="1" applyAlignment="1" applyProtection="1">
      <alignment horizontal="center" vertical="center"/>
      <protection hidden="1"/>
    </xf>
    <xf numFmtId="0" fontId="24" fillId="14" borderId="26" xfId="0" applyFont="1" applyFill="1" applyBorder="1" applyAlignment="1">
      <alignment horizontal="center" vertical="center"/>
    </xf>
    <xf numFmtId="177" fontId="24" fillId="9" borderId="0" xfId="1" applyNumberFormat="1" applyFont="1" applyFill="1" applyBorder="1" applyAlignment="1" applyProtection="1">
      <alignment vertical="center"/>
      <protection hidden="1"/>
    </xf>
    <xf numFmtId="1" fontId="24" fillId="9" borderId="26" xfId="0" applyNumberFormat="1" applyFont="1" applyFill="1" applyBorder="1" applyAlignment="1" applyProtection="1">
      <alignment horizontal="center" vertical="center"/>
      <protection hidden="1"/>
    </xf>
    <xf numFmtId="177" fontId="23" fillId="9" borderId="0" xfId="1" applyNumberFormat="1" applyFont="1" applyFill="1" applyBorder="1" applyAlignment="1">
      <alignment vertical="center"/>
    </xf>
    <xf numFmtId="0" fontId="23" fillId="9" borderId="0" xfId="0" applyFont="1" applyFill="1" applyBorder="1" applyAlignment="1">
      <alignment vertical="center"/>
    </xf>
    <xf numFmtId="0" fontId="24" fillId="9" borderId="0" xfId="0" applyFont="1" applyFill="1" applyBorder="1" applyAlignment="1">
      <alignment horizontal="center" vertical="center"/>
    </xf>
    <xf numFmtId="0" fontId="24" fillId="9" borderId="0" xfId="0" applyFont="1" applyFill="1" applyBorder="1" applyAlignment="1" applyProtection="1">
      <alignment horizontal="center" vertical="center"/>
      <protection hidden="1"/>
    </xf>
    <xf numFmtId="9" fontId="24" fillId="9" borderId="0" xfId="1" applyFont="1" applyFill="1" applyBorder="1" applyAlignment="1" applyProtection="1">
      <alignment horizontal="center" vertical="center"/>
      <protection hidden="1"/>
    </xf>
    <xf numFmtId="9" fontId="24" fillId="9" borderId="0" xfId="0" applyNumberFormat="1" applyFont="1" applyFill="1" applyBorder="1" applyAlignment="1" applyProtection="1">
      <alignment horizontal="center" vertical="center"/>
      <protection hidden="1"/>
    </xf>
    <xf numFmtId="9" fontId="24" fillId="9" borderId="0" xfId="0" applyNumberFormat="1" applyFont="1" applyFill="1" applyBorder="1" applyAlignment="1">
      <alignment horizontal="center" vertical="center"/>
    </xf>
    <xf numFmtId="2" fontId="24" fillId="16" borderId="0" xfId="0" applyNumberFormat="1" applyFont="1" applyFill="1" applyBorder="1" applyAlignment="1" applyProtection="1">
      <alignment vertical="center"/>
      <protection hidden="1"/>
    </xf>
    <xf numFmtId="179" fontId="24" fillId="9" borderId="0" xfId="0" applyNumberFormat="1" applyFont="1" applyFill="1" applyBorder="1" applyAlignment="1" applyProtection="1">
      <alignment vertical="center"/>
      <protection hidden="1"/>
    </xf>
    <xf numFmtId="9" fontId="24" fillId="9" borderId="0" xfId="0" applyNumberFormat="1" applyFont="1" applyFill="1" applyBorder="1" applyAlignment="1" applyProtection="1">
      <alignment vertical="center"/>
      <protection hidden="1"/>
    </xf>
    <xf numFmtId="182" fontId="23" fillId="9" borderId="0" xfId="0" applyNumberFormat="1" applyFont="1" applyFill="1" applyBorder="1" applyAlignment="1">
      <alignment vertical="center"/>
    </xf>
    <xf numFmtId="38" fontId="26" fillId="9" borderId="0" xfId="0" applyNumberFormat="1" applyFont="1" applyFill="1" applyBorder="1" applyAlignment="1" applyProtection="1">
      <alignment vertical="center"/>
      <protection hidden="1"/>
    </xf>
    <xf numFmtId="178" fontId="24" fillId="9" borderId="0" xfId="0" applyNumberFormat="1" applyFont="1" applyFill="1" applyBorder="1" applyAlignment="1" applyProtection="1">
      <alignment vertical="center"/>
      <protection hidden="1"/>
    </xf>
    <xf numFmtId="0" fontId="24" fillId="9" borderId="0" xfId="0" applyFont="1" applyFill="1" applyBorder="1" applyAlignment="1" applyProtection="1">
      <alignment horizontal="right" vertical="center"/>
      <protection hidden="1"/>
    </xf>
    <xf numFmtId="181" fontId="24" fillId="9" borderId="0" xfId="1" applyNumberFormat="1" applyFont="1" applyFill="1" applyBorder="1" applyAlignment="1" applyProtection="1">
      <alignment vertical="center"/>
      <protection hidden="1"/>
    </xf>
    <xf numFmtId="0" fontId="23" fillId="9" borderId="0" xfId="0" applyFont="1" applyFill="1" applyBorder="1" applyAlignment="1" applyProtection="1">
      <alignment horizontal="center" vertical="center"/>
      <protection hidden="1"/>
    </xf>
    <xf numFmtId="0" fontId="24" fillId="8" borderId="0" xfId="0" applyFont="1" applyFill="1" applyBorder="1" applyAlignment="1" applyProtection="1">
      <alignment horizontal="center" vertical="center"/>
      <protection hidden="1"/>
    </xf>
    <xf numFmtId="0" fontId="23" fillId="9" borderId="0" xfId="0" applyFont="1" applyFill="1" applyBorder="1" applyAlignment="1" applyProtection="1">
      <alignment horizontal="center" vertical="center" shrinkToFit="1"/>
      <protection hidden="1"/>
    </xf>
    <xf numFmtId="1" fontId="24" fillId="9" borderId="0" xfId="0" applyNumberFormat="1" applyFont="1" applyFill="1" applyBorder="1" applyAlignment="1" applyProtection="1">
      <alignment vertical="center"/>
      <protection hidden="1"/>
    </xf>
    <xf numFmtId="182" fontId="24" fillId="9" borderId="0" xfId="1" applyNumberFormat="1" applyFont="1" applyFill="1" applyBorder="1" applyAlignment="1" applyProtection="1">
      <alignment vertical="center"/>
      <protection hidden="1"/>
    </xf>
    <xf numFmtId="187" fontId="24" fillId="9" borderId="0" xfId="0" applyNumberFormat="1" applyFont="1" applyFill="1" applyBorder="1" applyAlignment="1">
      <alignment vertical="center"/>
    </xf>
    <xf numFmtId="179" fontId="27" fillId="9" borderId="0" xfId="0" applyNumberFormat="1" applyFont="1" applyFill="1" applyBorder="1" applyAlignment="1" applyProtection="1">
      <alignment vertical="center"/>
      <protection hidden="1"/>
    </xf>
    <xf numFmtId="9" fontId="27" fillId="9" borderId="0" xfId="0" applyNumberFormat="1" applyFont="1" applyFill="1" applyBorder="1" applyAlignment="1" applyProtection="1">
      <alignment vertical="center"/>
      <protection hidden="1"/>
    </xf>
    <xf numFmtId="178" fontId="27" fillId="9" borderId="0" xfId="0" applyNumberFormat="1" applyFont="1" applyFill="1" applyBorder="1" applyAlignment="1" applyProtection="1">
      <alignment vertical="center"/>
      <protection hidden="1"/>
    </xf>
    <xf numFmtId="177" fontId="23" fillId="9" borderId="0" xfId="1" applyNumberFormat="1" applyFont="1" applyFill="1" applyBorder="1" applyAlignment="1" applyProtection="1">
      <alignment vertical="center"/>
      <protection hidden="1"/>
    </xf>
    <xf numFmtId="177" fontId="24" fillId="9" borderId="0" xfId="0" applyNumberFormat="1" applyFont="1" applyFill="1" applyBorder="1" applyAlignment="1" applyProtection="1">
      <alignment vertical="center"/>
      <protection hidden="1"/>
    </xf>
    <xf numFmtId="0" fontId="26" fillId="9" borderId="0" xfId="0" applyFont="1" applyFill="1" applyBorder="1" applyAlignment="1" applyProtection="1">
      <alignment vertical="center"/>
      <protection hidden="1"/>
    </xf>
    <xf numFmtId="40" fontId="24" fillId="8" borderId="0" xfId="2" applyNumberFormat="1" applyFont="1" applyFill="1" applyBorder="1" applyProtection="1">
      <protection hidden="1"/>
    </xf>
    <xf numFmtId="2" fontId="24" fillId="9" borderId="0" xfId="0" applyNumberFormat="1" applyFont="1" applyFill="1" applyBorder="1" applyAlignment="1" applyProtection="1">
      <alignment vertical="center"/>
      <protection hidden="1"/>
    </xf>
    <xf numFmtId="10" fontId="24" fillId="9" borderId="0" xfId="0" applyNumberFormat="1" applyFont="1" applyFill="1" applyBorder="1" applyAlignment="1" applyProtection="1">
      <alignment vertical="center"/>
      <protection hidden="1"/>
    </xf>
    <xf numFmtId="1" fontId="20" fillId="0" borderId="0" xfId="8" applyNumberFormat="1" applyFont="1">
      <alignment vertical="center"/>
    </xf>
    <xf numFmtId="0" fontId="15" fillId="6" borderId="42" xfId="0" applyFont="1" applyFill="1" applyBorder="1" applyAlignment="1" applyProtection="1">
      <alignment horizontal="center" vertical="center" wrapText="1" shrinkToFit="1"/>
      <protection hidden="1"/>
    </xf>
    <xf numFmtId="0" fontId="15" fillId="6" borderId="43" xfId="0" applyFont="1" applyFill="1" applyBorder="1" applyAlignment="1" applyProtection="1">
      <alignment horizontal="center" vertical="center" wrapText="1" shrinkToFit="1"/>
      <protection hidden="1"/>
    </xf>
    <xf numFmtId="0" fontId="15" fillId="6" borderId="20" xfId="0" applyFont="1" applyFill="1" applyBorder="1" applyAlignment="1" applyProtection="1">
      <alignment horizontal="center" vertical="center" wrapText="1"/>
      <protection hidden="1"/>
    </xf>
    <xf numFmtId="0" fontId="15" fillId="6" borderId="44" xfId="0" applyFont="1" applyFill="1" applyBorder="1" applyAlignment="1" applyProtection="1">
      <alignment horizontal="center" vertical="center" wrapText="1"/>
      <protection hidden="1"/>
    </xf>
    <xf numFmtId="0" fontId="15" fillId="6" borderId="42" xfId="0" applyFont="1" applyFill="1" applyBorder="1" applyAlignment="1" applyProtection="1">
      <alignment horizontal="center" vertical="center" wrapText="1"/>
      <protection hidden="1"/>
    </xf>
    <xf numFmtId="0" fontId="45" fillId="6" borderId="45" xfId="0" applyFont="1" applyFill="1" applyBorder="1" applyAlignment="1" applyProtection="1">
      <alignment horizontal="center" vertical="center" wrapText="1"/>
      <protection hidden="1"/>
    </xf>
    <xf numFmtId="0" fontId="15" fillId="6" borderId="45" xfId="0" applyFont="1" applyFill="1" applyBorder="1" applyAlignment="1" applyProtection="1">
      <alignment horizontal="center" vertical="center" wrapText="1"/>
      <protection hidden="1"/>
    </xf>
    <xf numFmtId="0" fontId="15" fillId="6" borderId="43" xfId="0" applyFont="1" applyFill="1" applyBorder="1" applyAlignment="1" applyProtection="1">
      <alignment horizontal="center" vertical="center" wrapText="1"/>
      <protection hidden="1"/>
    </xf>
    <xf numFmtId="0" fontId="15" fillId="6" borderId="51" xfId="0" applyFont="1" applyFill="1" applyBorder="1" applyAlignment="1" applyProtection="1">
      <alignment horizontal="center" vertical="center" wrapText="1"/>
      <protection hidden="1"/>
    </xf>
    <xf numFmtId="0" fontId="15" fillId="6" borderId="50" xfId="0" applyFont="1" applyFill="1" applyBorder="1" applyAlignment="1" applyProtection="1">
      <alignment horizontal="center" vertical="center" wrapText="1"/>
      <protection hidden="1"/>
    </xf>
    <xf numFmtId="0" fontId="11" fillId="0" borderId="0" xfId="0" applyFont="1" applyFill="1" applyBorder="1"/>
    <xf numFmtId="0" fontId="15" fillId="0" borderId="0" xfId="0" applyFont="1" applyFill="1" applyBorder="1" applyAlignment="1" applyProtection="1">
      <alignment vertical="center"/>
      <protection hidden="1"/>
    </xf>
    <xf numFmtId="0" fontId="11" fillId="0" borderId="0" xfId="0" applyFont="1" applyFill="1" applyProtection="1"/>
    <xf numFmtId="0" fontId="11" fillId="0" borderId="0" xfId="0" applyFont="1" applyFill="1" applyBorder="1" applyProtection="1"/>
    <xf numFmtId="0" fontId="11" fillId="0" borderId="0" xfId="0" applyFont="1" applyProtection="1"/>
    <xf numFmtId="0" fontId="15" fillId="6" borderId="55" xfId="0" applyFont="1" applyFill="1" applyBorder="1" applyAlignment="1" applyProtection="1">
      <alignment vertical="center"/>
      <protection hidden="1"/>
    </xf>
    <xf numFmtId="0" fontId="11" fillId="0" borderId="27" xfId="0" applyFont="1" applyFill="1" applyBorder="1"/>
    <xf numFmtId="0" fontId="15" fillId="0" borderId="27" xfId="0" applyFont="1" applyFill="1" applyBorder="1" applyAlignment="1" applyProtection="1">
      <alignment vertical="center"/>
      <protection hidden="1"/>
    </xf>
    <xf numFmtId="0" fontId="46" fillId="17" borderId="58" xfId="0" applyNumberFormat="1" applyFont="1" applyFill="1" applyBorder="1" applyAlignment="1" applyProtection="1">
      <alignment vertical="center"/>
      <protection locked="0"/>
    </xf>
    <xf numFmtId="0" fontId="11" fillId="0" borderId="59" xfId="0" applyFont="1" applyFill="1" applyBorder="1"/>
    <xf numFmtId="0" fontId="46" fillId="0" borderId="0" xfId="0" applyNumberFormat="1" applyFont="1" applyFill="1" applyBorder="1" applyAlignment="1" applyProtection="1">
      <alignment vertical="center"/>
      <protection locked="0"/>
    </xf>
    <xf numFmtId="0" fontId="46" fillId="0" borderId="27" xfId="0" applyNumberFormat="1" applyFont="1" applyFill="1" applyBorder="1" applyAlignment="1" applyProtection="1">
      <alignment vertical="center"/>
      <protection locked="0"/>
    </xf>
    <xf numFmtId="0" fontId="47" fillId="0" borderId="0" xfId="0" applyFont="1" applyAlignment="1">
      <alignment horizontal="center" vertical="center" shrinkToFit="1"/>
    </xf>
    <xf numFmtId="182" fontId="0" fillId="40" borderId="63" xfId="0" applyNumberFormat="1" applyFont="1" applyFill="1" applyBorder="1" applyAlignment="1" applyProtection="1">
      <alignment horizontal="center"/>
      <protection hidden="1"/>
    </xf>
    <xf numFmtId="182" fontId="0" fillId="40" borderId="64" xfId="0" applyNumberFormat="1" applyFont="1" applyFill="1" applyBorder="1" applyAlignment="1" applyProtection="1">
      <alignment horizontal="center"/>
      <protection hidden="1"/>
    </xf>
    <xf numFmtId="182" fontId="0" fillId="40" borderId="65" xfId="0" applyNumberFormat="1" applyFont="1" applyFill="1" applyBorder="1" applyAlignment="1" applyProtection="1">
      <alignment horizontal="center"/>
      <protection hidden="1"/>
    </xf>
    <xf numFmtId="190" fontId="0" fillId="40" borderId="65" xfId="0" applyNumberFormat="1" applyFont="1" applyFill="1" applyBorder="1" applyAlignment="1" applyProtection="1">
      <alignment horizontal="center"/>
      <protection hidden="1"/>
    </xf>
    <xf numFmtId="190" fontId="48" fillId="40" borderId="65" xfId="0" applyNumberFormat="1" applyFont="1" applyFill="1" applyBorder="1" applyAlignment="1" applyProtection="1">
      <alignment horizontal="center"/>
      <protection hidden="1"/>
    </xf>
    <xf numFmtId="190" fontId="0" fillId="40" borderId="66" xfId="0" applyNumberFormat="1" applyFont="1" applyFill="1" applyBorder="1" applyAlignment="1" applyProtection="1">
      <alignment horizontal="center"/>
      <protection hidden="1"/>
    </xf>
    <xf numFmtId="2" fontId="0" fillId="40" borderId="63" xfId="0" applyNumberFormat="1" applyFont="1" applyFill="1" applyBorder="1" applyAlignment="1" applyProtection="1">
      <alignment horizontal="center"/>
      <protection hidden="1"/>
    </xf>
    <xf numFmtId="2" fontId="0" fillId="40" borderId="67" xfId="0" applyNumberFormat="1" applyFont="1" applyFill="1" applyBorder="1" applyAlignment="1" applyProtection="1">
      <alignment horizontal="center"/>
      <protection hidden="1"/>
    </xf>
    <xf numFmtId="191" fontId="0" fillId="40" borderId="64" xfId="0" applyNumberFormat="1" applyFont="1" applyFill="1" applyBorder="1" applyAlignment="1" applyProtection="1">
      <alignment horizontal="center"/>
      <protection hidden="1"/>
    </xf>
    <xf numFmtId="182" fontId="0" fillId="40" borderId="66" xfId="0" applyNumberFormat="1" applyFont="1" applyFill="1" applyBorder="1" applyAlignment="1" applyProtection="1">
      <alignment horizontal="center"/>
      <protection hidden="1"/>
    </xf>
    <xf numFmtId="0" fontId="11" fillId="0" borderId="66" xfId="0" applyFont="1" applyBorder="1" applyAlignment="1" applyProtection="1">
      <alignment vertical="center"/>
      <protection hidden="1"/>
    </xf>
    <xf numFmtId="185" fontId="13" fillId="8" borderId="41" xfId="0" applyNumberFormat="1" applyFont="1" applyFill="1" applyBorder="1" applyAlignment="1" applyProtection="1">
      <alignment horizontal="right" vertical="center" shrinkToFit="1"/>
      <protection hidden="1"/>
    </xf>
    <xf numFmtId="183" fontId="49" fillId="8" borderId="40" xfId="0" applyNumberFormat="1" applyFont="1" applyFill="1" applyBorder="1" applyAlignment="1" applyProtection="1">
      <alignment horizontal="right" vertical="center" shrinkToFit="1"/>
      <protection hidden="1"/>
    </xf>
    <xf numFmtId="183" fontId="13" fillId="8" borderId="26" xfId="0" applyNumberFormat="1" applyFont="1" applyFill="1" applyBorder="1" applyAlignment="1" applyProtection="1">
      <alignment horizontal="right" vertical="center" shrinkToFit="1"/>
      <protection hidden="1"/>
    </xf>
    <xf numFmtId="10" fontId="50" fillId="8" borderId="26" xfId="1" applyNumberFormat="1" applyFont="1" applyFill="1" applyBorder="1" applyAlignment="1" applyProtection="1">
      <alignment vertical="center" shrinkToFit="1"/>
      <protection hidden="1"/>
    </xf>
    <xf numFmtId="183" fontId="49" fillId="8" borderId="39" xfId="0" applyNumberFormat="1" applyFont="1" applyFill="1" applyBorder="1" applyAlignment="1" applyProtection="1">
      <alignment horizontal="right" vertical="center" shrinkToFit="1"/>
      <protection hidden="1"/>
    </xf>
    <xf numFmtId="183" fontId="13" fillId="8" borderId="41" xfId="0" applyNumberFormat="1" applyFont="1" applyFill="1" applyBorder="1" applyAlignment="1" applyProtection="1">
      <alignment vertical="center" shrinkToFit="1"/>
      <protection hidden="1"/>
    </xf>
    <xf numFmtId="185" fontId="49" fillId="8" borderId="40" xfId="0" applyNumberFormat="1" applyFont="1" applyFill="1" applyBorder="1" applyAlignment="1" applyProtection="1">
      <alignment vertical="center" shrinkToFit="1"/>
      <protection hidden="1"/>
    </xf>
    <xf numFmtId="185" fontId="13" fillId="8" borderId="39" xfId="0" applyNumberFormat="1" applyFont="1" applyFill="1" applyBorder="1" applyAlignment="1" applyProtection="1">
      <alignment vertical="center" shrinkToFit="1"/>
      <protection hidden="1"/>
    </xf>
    <xf numFmtId="183" fontId="13" fillId="8" borderId="40" xfId="0" applyNumberFormat="1" applyFont="1" applyFill="1" applyBorder="1" applyAlignment="1" applyProtection="1">
      <alignment horizontal="right" vertical="center" shrinkToFit="1"/>
      <protection hidden="1"/>
    </xf>
    <xf numFmtId="185" fontId="13" fillId="17" borderId="39" xfId="0" applyNumberFormat="1" applyFont="1" applyFill="1" applyBorder="1" applyAlignment="1" applyProtection="1">
      <alignment horizontal="right" vertical="center" shrinkToFit="1"/>
      <protection hidden="1"/>
    </xf>
    <xf numFmtId="185" fontId="13" fillId="17" borderId="41" xfId="0" applyNumberFormat="1" applyFont="1" applyFill="1" applyBorder="1" applyAlignment="1" applyProtection="1">
      <alignment horizontal="right" vertical="center" shrinkToFit="1"/>
      <protection hidden="1"/>
    </xf>
    <xf numFmtId="183" fontId="49" fillId="17" borderId="40" xfId="0" applyNumberFormat="1" applyFont="1" applyFill="1" applyBorder="1" applyAlignment="1" applyProtection="1">
      <alignment horizontal="right" vertical="center" shrinkToFit="1"/>
      <protection hidden="1"/>
    </xf>
    <xf numFmtId="183" fontId="13" fillId="17" borderId="26" xfId="0" applyNumberFormat="1" applyFont="1" applyFill="1" applyBorder="1" applyAlignment="1" applyProtection="1">
      <alignment horizontal="right" vertical="center" shrinkToFit="1"/>
      <protection hidden="1"/>
    </xf>
    <xf numFmtId="183" fontId="49" fillId="17" borderId="39" xfId="0" applyNumberFormat="1" applyFont="1" applyFill="1" applyBorder="1" applyAlignment="1" applyProtection="1">
      <alignment horizontal="right" vertical="center" shrinkToFit="1"/>
      <protection hidden="1"/>
    </xf>
    <xf numFmtId="183" fontId="13" fillId="17" borderId="41" xfId="0" applyNumberFormat="1" applyFont="1" applyFill="1" applyBorder="1" applyAlignment="1" applyProtection="1">
      <alignment horizontal="right" vertical="center" shrinkToFit="1"/>
      <protection hidden="1"/>
    </xf>
    <xf numFmtId="185" fontId="49" fillId="17" borderId="40" xfId="0" applyNumberFormat="1" applyFont="1" applyFill="1" applyBorder="1" applyAlignment="1" applyProtection="1">
      <alignment horizontal="right" vertical="center" shrinkToFit="1"/>
      <protection hidden="1"/>
    </xf>
    <xf numFmtId="185" fontId="13" fillId="7" borderId="39" xfId="0" applyNumberFormat="1" applyFont="1" applyFill="1" applyBorder="1" applyAlignment="1" applyProtection="1">
      <alignment horizontal="right" vertical="center" shrinkToFit="1"/>
      <protection hidden="1"/>
    </xf>
    <xf numFmtId="185" fontId="13" fillId="7" borderId="41" xfId="0" applyNumberFormat="1" applyFont="1" applyFill="1" applyBorder="1" applyAlignment="1" applyProtection="1">
      <alignment horizontal="right" vertical="center" shrinkToFit="1"/>
      <protection hidden="1"/>
    </xf>
    <xf numFmtId="183" fontId="49" fillId="7" borderId="40" xfId="0" applyNumberFormat="1" applyFont="1" applyFill="1" applyBorder="1" applyAlignment="1" applyProtection="1">
      <alignment horizontal="right" vertical="center" shrinkToFit="1"/>
      <protection hidden="1"/>
    </xf>
    <xf numFmtId="183" fontId="13" fillId="7" borderId="26" xfId="0" applyNumberFormat="1" applyFont="1" applyFill="1" applyBorder="1" applyAlignment="1" applyProtection="1">
      <alignment horizontal="right" vertical="center" shrinkToFit="1"/>
      <protection hidden="1"/>
    </xf>
    <xf numFmtId="183" fontId="49" fillId="7" borderId="39" xfId="0" applyNumberFormat="1" applyFont="1" applyFill="1" applyBorder="1" applyAlignment="1" applyProtection="1">
      <alignment horizontal="right" vertical="center" shrinkToFit="1"/>
      <protection hidden="1"/>
    </xf>
    <xf numFmtId="183" fontId="13" fillId="7" borderId="41" xfId="0" applyNumberFormat="1" applyFont="1" applyFill="1" applyBorder="1" applyAlignment="1" applyProtection="1">
      <alignment horizontal="right" vertical="center" shrinkToFit="1"/>
      <protection hidden="1"/>
    </xf>
    <xf numFmtId="185" fontId="49" fillId="7" borderId="40" xfId="0" applyNumberFormat="1" applyFont="1" applyFill="1" applyBorder="1" applyAlignment="1" applyProtection="1">
      <alignment horizontal="right" vertical="center" shrinkToFit="1"/>
      <protection hidden="1"/>
    </xf>
    <xf numFmtId="185" fontId="13" fillId="41" borderId="39" xfId="0" applyNumberFormat="1" applyFont="1" applyFill="1" applyBorder="1" applyAlignment="1" applyProtection="1">
      <alignment horizontal="right" vertical="center" shrinkToFit="1"/>
      <protection hidden="1"/>
    </xf>
    <xf numFmtId="185" fontId="13" fillId="41" borderId="41" xfId="0" applyNumberFormat="1" applyFont="1" applyFill="1" applyBorder="1" applyAlignment="1" applyProtection="1">
      <alignment horizontal="right" vertical="center" shrinkToFit="1"/>
      <protection hidden="1"/>
    </xf>
    <xf numFmtId="183" fontId="49" fillId="41" borderId="40" xfId="0" applyNumberFormat="1" applyFont="1" applyFill="1" applyBorder="1" applyAlignment="1" applyProtection="1">
      <alignment horizontal="right" vertical="center" shrinkToFit="1"/>
      <protection hidden="1"/>
    </xf>
    <xf numFmtId="183" fontId="13" fillId="41" borderId="26" xfId="0" applyNumberFormat="1" applyFont="1" applyFill="1" applyBorder="1" applyAlignment="1" applyProtection="1">
      <alignment horizontal="right" vertical="center" shrinkToFit="1"/>
      <protection hidden="1"/>
    </xf>
    <xf numFmtId="183" fontId="49" fillId="41" borderId="39" xfId="0" applyNumberFormat="1" applyFont="1" applyFill="1" applyBorder="1" applyAlignment="1" applyProtection="1">
      <alignment horizontal="right" vertical="center" shrinkToFit="1"/>
      <protection hidden="1"/>
    </xf>
    <xf numFmtId="183" fontId="13" fillId="41" borderId="41" xfId="0" applyNumberFormat="1" applyFont="1" applyFill="1" applyBorder="1" applyAlignment="1" applyProtection="1">
      <alignment horizontal="right" vertical="center" shrinkToFit="1"/>
      <protection hidden="1"/>
    </xf>
    <xf numFmtId="185" fontId="49" fillId="41" borderId="40" xfId="0" applyNumberFormat="1" applyFont="1" applyFill="1" applyBorder="1" applyAlignment="1" applyProtection="1">
      <alignment horizontal="right" vertical="center" shrinkToFit="1"/>
      <protection hidden="1"/>
    </xf>
    <xf numFmtId="185" fontId="13" fillId="41" borderId="42" xfId="0" applyNumberFormat="1" applyFont="1" applyFill="1" applyBorder="1" applyAlignment="1" applyProtection="1">
      <alignment horizontal="right" vertical="center" shrinkToFit="1"/>
      <protection hidden="1"/>
    </xf>
    <xf numFmtId="185" fontId="13" fillId="41" borderId="44" xfId="0" applyNumberFormat="1" applyFont="1" applyFill="1" applyBorder="1" applyAlignment="1" applyProtection="1">
      <alignment horizontal="right" vertical="center" shrinkToFit="1"/>
      <protection hidden="1"/>
    </xf>
    <xf numFmtId="183" fontId="49" fillId="41" borderId="43" xfId="0" applyNumberFormat="1" applyFont="1" applyFill="1" applyBorder="1" applyAlignment="1" applyProtection="1">
      <alignment horizontal="right" vertical="center" shrinkToFit="1"/>
      <protection hidden="1"/>
    </xf>
    <xf numFmtId="183" fontId="13" fillId="41" borderId="45" xfId="0" applyNumberFormat="1" applyFont="1" applyFill="1" applyBorder="1" applyAlignment="1" applyProtection="1">
      <alignment horizontal="right" vertical="center" shrinkToFit="1"/>
      <protection hidden="1"/>
    </xf>
    <xf numFmtId="183" fontId="49" fillId="41" borderId="42" xfId="0" applyNumberFormat="1" applyFont="1" applyFill="1" applyBorder="1" applyAlignment="1" applyProtection="1">
      <alignment horizontal="right" vertical="center" shrinkToFit="1"/>
      <protection hidden="1"/>
    </xf>
    <xf numFmtId="183" fontId="13" fillId="41" borderId="44" xfId="0" applyNumberFormat="1" applyFont="1" applyFill="1" applyBorder="1" applyAlignment="1" applyProtection="1">
      <alignment horizontal="right" vertical="center" shrinkToFit="1"/>
      <protection hidden="1"/>
    </xf>
    <xf numFmtId="185" fontId="49" fillId="41" borderId="43" xfId="0" applyNumberFormat="1" applyFont="1" applyFill="1" applyBorder="1" applyAlignment="1" applyProtection="1">
      <alignment horizontal="right" vertical="center" shrinkToFit="1"/>
      <protection hidden="1"/>
    </xf>
    <xf numFmtId="183" fontId="13" fillId="8" borderId="43" xfId="0" applyNumberFormat="1" applyFont="1" applyFill="1" applyBorder="1" applyAlignment="1" applyProtection="1">
      <alignment horizontal="right" vertical="center" shrinkToFit="1"/>
      <protection hidden="1"/>
    </xf>
    <xf numFmtId="0" fontId="48" fillId="2" borderId="0" xfId="0" applyFont="1" applyFill="1" applyAlignment="1">
      <alignment horizontal="right" vertical="center"/>
    </xf>
    <xf numFmtId="10" fontId="13" fillId="8" borderId="26" xfId="1" applyNumberFormat="1" applyFont="1" applyFill="1" applyBorder="1" applyAlignment="1" applyProtection="1">
      <alignment vertical="center" shrinkToFit="1"/>
      <protection hidden="1"/>
    </xf>
    <xf numFmtId="0" fontId="48" fillId="2" borderId="0" xfId="0" applyFont="1" applyFill="1" applyAlignment="1">
      <alignment horizontal="center" vertical="center"/>
    </xf>
    <xf numFmtId="10" fontId="50" fillId="8" borderId="26" xfId="1" applyNumberFormat="1" applyFont="1" applyFill="1" applyBorder="1" applyAlignment="1" applyProtection="1">
      <alignment vertical="center" shrinkToFit="1"/>
      <protection hidden="1"/>
    </xf>
    <xf numFmtId="9" fontId="20" fillId="0" borderId="0" xfId="8" applyNumberFormat="1" applyFont="1">
      <alignment vertical="center"/>
    </xf>
    <xf numFmtId="0" fontId="51" fillId="4" borderId="4" xfId="0" applyFont="1" applyFill="1" applyBorder="1" applyAlignment="1" applyProtection="1">
      <alignment horizontal="center" vertical="center"/>
      <protection hidden="1"/>
    </xf>
    <xf numFmtId="0" fontId="51" fillId="4" borderId="5" xfId="0" applyFont="1" applyFill="1" applyBorder="1" applyAlignment="1" applyProtection="1">
      <alignment horizontal="center" vertical="center"/>
      <protection hidden="1"/>
    </xf>
    <xf numFmtId="0" fontId="51" fillId="4" borderId="6" xfId="0" applyFont="1" applyFill="1" applyBorder="1" applyAlignment="1" applyProtection="1">
      <alignment horizontal="center" vertical="center"/>
      <protection hidden="1"/>
    </xf>
    <xf numFmtId="0" fontId="51" fillId="4" borderId="7" xfId="0" applyFont="1" applyFill="1" applyBorder="1" applyAlignment="1" applyProtection="1">
      <alignment horizontal="center" vertical="center"/>
      <protection hidden="1"/>
    </xf>
    <xf numFmtId="0" fontId="8" fillId="0" borderId="0" xfId="0" quotePrefix="1" applyFont="1"/>
    <xf numFmtId="9" fontId="24" fillId="9" borderId="0" xfId="0" applyNumberFormat="1" applyFont="1" applyFill="1" applyBorder="1" applyAlignment="1">
      <alignment vertical="center"/>
    </xf>
    <xf numFmtId="10" fontId="24" fillId="9" borderId="0" xfId="0" applyNumberFormat="1" applyFont="1" applyFill="1" applyBorder="1" applyAlignment="1">
      <alignment vertical="center"/>
    </xf>
    <xf numFmtId="0" fontId="8" fillId="9" borderId="0" xfId="0" applyFont="1" applyFill="1"/>
    <xf numFmtId="0" fontId="11" fillId="9" borderId="0" xfId="0" applyFont="1" applyFill="1" applyProtection="1"/>
    <xf numFmtId="0" fontId="15" fillId="9" borderId="0" xfId="0" applyFont="1" applyFill="1" applyBorder="1" applyAlignment="1" applyProtection="1">
      <alignment horizontal="center" vertical="center"/>
      <protection hidden="1"/>
    </xf>
    <xf numFmtId="0" fontId="11" fillId="9" borderId="0" xfId="0" applyFont="1" applyFill="1" applyBorder="1" applyAlignment="1" applyProtection="1">
      <alignment vertical="center"/>
      <protection hidden="1"/>
    </xf>
    <xf numFmtId="190" fontId="13" fillId="9" borderId="0" xfId="0" applyNumberFormat="1" applyFont="1" applyFill="1" applyBorder="1" applyAlignment="1" applyProtection="1">
      <alignment horizontal="right" vertical="center" shrinkToFit="1"/>
      <protection hidden="1"/>
    </xf>
    <xf numFmtId="10" fontId="53" fillId="9" borderId="0" xfId="0" applyNumberFormat="1" applyFont="1" applyFill="1" applyBorder="1" applyAlignment="1">
      <alignment vertical="center"/>
    </xf>
    <xf numFmtId="0" fontId="53" fillId="9" borderId="0" xfId="0" applyFont="1" applyFill="1" applyBorder="1" applyAlignment="1" applyProtection="1">
      <alignment vertical="center"/>
      <protection hidden="1"/>
    </xf>
    <xf numFmtId="38" fontId="10" fillId="3" borderId="2" xfId="2" applyFont="1" applyFill="1" applyBorder="1" applyAlignment="1" applyProtection="1">
      <alignment vertical="center"/>
      <protection locked="0"/>
    </xf>
    <xf numFmtId="0" fontId="54" fillId="2" borderId="0" xfId="0" applyFont="1" applyFill="1" applyBorder="1" applyAlignment="1" applyProtection="1">
      <alignment vertical="center"/>
      <protection locked="0"/>
    </xf>
    <xf numFmtId="0" fontId="14" fillId="9" borderId="0" xfId="0" applyFont="1" applyFill="1" applyAlignment="1">
      <alignment vertical="center"/>
    </xf>
    <xf numFmtId="178" fontId="20" fillId="42" borderId="0" xfId="8" applyNumberFormat="1" applyFont="1" applyFill="1">
      <alignment vertical="center"/>
    </xf>
    <xf numFmtId="178" fontId="20" fillId="0" borderId="0" xfId="8" applyNumberFormat="1" applyFont="1" applyFill="1">
      <alignment vertical="center"/>
    </xf>
    <xf numFmtId="0" fontId="24" fillId="16" borderId="0" xfId="0" applyNumberFormat="1" applyFont="1" applyFill="1" applyBorder="1" applyAlignment="1" applyProtection="1">
      <alignment vertical="center"/>
      <protection hidden="1"/>
    </xf>
    <xf numFmtId="192" fontId="24" fillId="16" borderId="0" xfId="0" applyNumberFormat="1" applyFont="1" applyFill="1" applyBorder="1" applyAlignment="1" applyProtection="1">
      <alignment vertical="center"/>
      <protection hidden="1"/>
    </xf>
    <xf numFmtId="0" fontId="20" fillId="0" borderId="0" xfId="8" applyFont="1" applyFill="1">
      <alignment vertical="center"/>
    </xf>
    <xf numFmtId="1" fontId="20" fillId="0" borderId="0" xfId="8" applyNumberFormat="1" applyFont="1" applyFill="1">
      <alignment vertical="center"/>
    </xf>
    <xf numFmtId="177" fontId="20" fillId="0" borderId="0" xfId="9" applyNumberFormat="1" applyFont="1" applyFill="1">
      <alignment vertical="center"/>
    </xf>
    <xf numFmtId="180" fontId="20" fillId="0" borderId="0" xfId="8" applyNumberFormat="1" applyFont="1" applyFill="1">
      <alignment vertical="center"/>
    </xf>
    <xf numFmtId="2" fontId="20" fillId="0" borderId="0" xfId="8" applyNumberFormat="1" applyFont="1" applyFill="1">
      <alignment vertical="center"/>
    </xf>
    <xf numFmtId="0" fontId="56" fillId="0" borderId="0" xfId="5" applyFont="1" applyAlignment="1">
      <alignment horizontal="center" vertical="center"/>
    </xf>
    <xf numFmtId="2" fontId="20" fillId="42" borderId="0" xfId="8" applyNumberFormat="1" applyFont="1" applyFill="1">
      <alignment vertical="center"/>
    </xf>
    <xf numFmtId="9" fontId="53" fillId="9" borderId="0" xfId="0" applyNumberFormat="1" applyFont="1" applyFill="1" applyBorder="1" applyAlignment="1" applyProtection="1">
      <alignment vertical="center"/>
      <protection hidden="1"/>
    </xf>
    <xf numFmtId="0" fontId="56" fillId="0" borderId="0" xfId="0" applyFont="1"/>
    <xf numFmtId="177" fontId="24" fillId="9" borderId="0" xfId="0" applyNumberFormat="1" applyFont="1" applyFill="1" applyBorder="1" applyAlignment="1">
      <alignment horizontal="center" vertical="center"/>
    </xf>
    <xf numFmtId="3" fontId="24" fillId="9" borderId="0" xfId="0" applyNumberFormat="1" applyFont="1" applyFill="1" applyBorder="1" applyAlignment="1" applyProtection="1">
      <alignment horizontal="center" vertical="center"/>
      <protection hidden="1"/>
    </xf>
    <xf numFmtId="0" fontId="56" fillId="0" borderId="26" xfId="0" applyFont="1" applyBorder="1" applyAlignment="1">
      <alignment horizontal="center" vertical="center"/>
    </xf>
    <xf numFmtId="0" fontId="24" fillId="16" borderId="0" xfId="0" applyFont="1" applyFill="1" applyBorder="1" applyAlignment="1" applyProtection="1">
      <alignment horizontal="left" vertical="center"/>
      <protection hidden="1"/>
    </xf>
    <xf numFmtId="0" fontId="23" fillId="16" borderId="0" xfId="0" applyFont="1" applyFill="1" applyBorder="1" applyAlignment="1" applyProtection="1">
      <alignment horizontal="left" vertical="center" shrinkToFit="1"/>
      <protection hidden="1"/>
    </xf>
    <xf numFmtId="0" fontId="23" fillId="16" borderId="0" xfId="0" applyFont="1" applyFill="1" applyBorder="1" applyAlignment="1" applyProtection="1">
      <alignment horizontal="center" vertical="center"/>
      <protection hidden="1"/>
    </xf>
    <xf numFmtId="0" fontId="58" fillId="9" borderId="0" xfId="0" applyFont="1" applyFill="1" applyBorder="1" applyAlignment="1">
      <alignment vertical="center"/>
    </xf>
    <xf numFmtId="0" fontId="56" fillId="0" borderId="0" xfId="5" applyFont="1" applyAlignment="1">
      <alignment vertical="center"/>
    </xf>
    <xf numFmtId="0" fontId="59" fillId="9" borderId="0" xfId="0" applyFont="1" applyFill="1" applyBorder="1" applyAlignment="1">
      <alignment vertical="center"/>
    </xf>
    <xf numFmtId="0" fontId="59" fillId="9" borderId="0" xfId="0" applyFont="1" applyFill="1" applyBorder="1" applyAlignment="1" applyProtection="1">
      <alignment vertical="center"/>
      <protection hidden="1"/>
    </xf>
    <xf numFmtId="0" fontId="19" fillId="16" borderId="28" xfId="5" applyFont="1" applyFill="1" applyBorder="1" applyAlignment="1" applyProtection="1">
      <alignment horizontal="center" vertical="center" shrinkToFit="1"/>
    </xf>
    <xf numFmtId="189" fontId="19" fillId="16" borderId="28" xfId="5" applyNumberFormat="1" applyFont="1" applyFill="1" applyBorder="1" applyAlignment="1" applyProtection="1">
      <alignment vertical="center"/>
    </xf>
    <xf numFmtId="0" fontId="20" fillId="16" borderId="75" xfId="8" applyFont="1" applyFill="1" applyBorder="1">
      <alignment vertical="center"/>
    </xf>
    <xf numFmtId="0" fontId="20" fillId="16" borderId="76" xfId="8" applyFont="1" applyFill="1" applyBorder="1" applyProtection="1">
      <alignment vertical="center"/>
    </xf>
    <xf numFmtId="0" fontId="20" fillId="16" borderId="77" xfId="8" applyFont="1" applyFill="1" applyBorder="1">
      <alignment vertical="center"/>
    </xf>
    <xf numFmtId="0" fontId="20" fillId="16" borderId="74" xfId="8" applyFont="1" applyFill="1" applyBorder="1" applyAlignment="1">
      <alignment horizontal="center" vertical="center"/>
    </xf>
    <xf numFmtId="0" fontId="60" fillId="0" borderId="26" xfId="0" applyFont="1" applyBorder="1" applyAlignment="1">
      <alignment horizontal="center" vertical="center"/>
    </xf>
    <xf numFmtId="0" fontId="60" fillId="0" borderId="0" xfId="0" applyFont="1"/>
    <xf numFmtId="0" fontId="24" fillId="16" borderId="0" xfId="0" quotePrefix="1" applyFont="1" applyFill="1" applyBorder="1" applyAlignment="1" applyProtection="1">
      <alignment horizontal="center" vertical="center"/>
      <protection hidden="1"/>
    </xf>
    <xf numFmtId="0" fontId="24" fillId="16" borderId="0" xfId="0" applyFont="1" applyFill="1" applyBorder="1" applyAlignment="1" applyProtection="1">
      <alignment horizontal="center" vertical="center"/>
      <protection hidden="1"/>
    </xf>
    <xf numFmtId="0" fontId="24" fillId="16" borderId="0" xfId="0" quotePrefix="1" applyFont="1" applyFill="1" applyBorder="1" applyAlignment="1">
      <alignment horizontal="center" vertical="center"/>
    </xf>
    <xf numFmtId="0" fontId="24" fillId="16" borderId="0" xfId="0" applyFont="1" applyFill="1" applyBorder="1" applyAlignment="1">
      <alignment horizontal="center" vertical="center"/>
    </xf>
    <xf numFmtId="0" fontId="24" fillId="16" borderId="0" xfId="0" applyFont="1" applyFill="1" applyBorder="1" applyAlignment="1" applyProtection="1">
      <alignment horizontal="center" vertical="center" wrapText="1"/>
      <protection hidden="1"/>
    </xf>
    <xf numFmtId="178" fontId="24" fillId="9" borderId="0" xfId="0" applyNumberFormat="1" applyFont="1" applyFill="1" applyBorder="1" applyAlignment="1" applyProtection="1">
      <alignment horizontal="center" vertical="center"/>
      <protection hidden="1"/>
    </xf>
    <xf numFmtId="182" fontId="24" fillId="9" borderId="0" xfId="1" applyNumberFormat="1" applyFont="1" applyFill="1" applyBorder="1" applyAlignment="1" applyProtection="1">
      <alignment horizontal="center" vertical="center"/>
      <protection hidden="1"/>
    </xf>
    <xf numFmtId="40" fontId="24" fillId="8" borderId="0" xfId="2" applyNumberFormat="1" applyFont="1" applyFill="1" applyBorder="1" applyAlignment="1" applyProtection="1">
      <alignment horizontal="center"/>
      <protection hidden="1"/>
    </xf>
    <xf numFmtId="2" fontId="24" fillId="9" borderId="0" xfId="0" applyNumberFormat="1" applyFont="1" applyFill="1" applyBorder="1" applyAlignment="1" applyProtection="1">
      <alignment horizontal="center" vertical="center"/>
      <protection hidden="1"/>
    </xf>
    <xf numFmtId="1" fontId="26" fillId="9" borderId="0" xfId="0" applyNumberFormat="1" applyFont="1" applyFill="1" applyBorder="1" applyAlignment="1" applyProtection="1">
      <alignment horizontal="center" vertical="center"/>
      <protection hidden="1"/>
    </xf>
    <xf numFmtId="177" fontId="23" fillId="9" borderId="0" xfId="0" applyNumberFormat="1" applyFont="1" applyFill="1" applyBorder="1" applyAlignment="1">
      <alignment horizontal="center" vertical="center"/>
    </xf>
    <xf numFmtId="38" fontId="23" fillId="9" borderId="0" xfId="0" applyNumberFormat="1" applyFont="1" applyFill="1" applyBorder="1" applyAlignment="1">
      <alignment horizontal="center" vertical="center"/>
    </xf>
    <xf numFmtId="1" fontId="24" fillId="9" borderId="0" xfId="0" applyNumberFormat="1" applyFont="1" applyFill="1" applyBorder="1" applyAlignment="1" applyProtection="1">
      <alignment horizontal="center" vertical="center"/>
      <protection hidden="1"/>
    </xf>
    <xf numFmtId="177" fontId="24" fillId="9" borderId="0" xfId="1" applyNumberFormat="1" applyFont="1" applyFill="1" applyBorder="1" applyAlignment="1" applyProtection="1">
      <alignment horizontal="center" vertical="center"/>
      <protection hidden="1"/>
    </xf>
    <xf numFmtId="178" fontId="23" fillId="9" borderId="0" xfId="0" applyNumberFormat="1" applyFont="1" applyFill="1" applyBorder="1" applyAlignment="1" applyProtection="1">
      <alignment horizontal="center" vertical="center"/>
      <protection hidden="1"/>
    </xf>
    <xf numFmtId="182" fontId="24" fillId="8" borderId="0" xfId="1" applyNumberFormat="1" applyFont="1" applyFill="1" applyBorder="1" applyAlignment="1" applyProtection="1">
      <alignment horizontal="center" vertical="center"/>
      <protection hidden="1"/>
    </xf>
    <xf numFmtId="182" fontId="23" fillId="9" borderId="0" xfId="1" applyNumberFormat="1" applyFont="1" applyFill="1" applyBorder="1" applyAlignment="1" applyProtection="1">
      <alignment horizontal="center" vertical="center"/>
      <protection hidden="1"/>
    </xf>
    <xf numFmtId="178" fontId="24" fillId="16" borderId="0" xfId="0" applyNumberFormat="1" applyFont="1" applyFill="1" applyBorder="1" applyAlignment="1" applyProtection="1">
      <alignment horizontal="center" vertical="center"/>
      <protection hidden="1"/>
    </xf>
    <xf numFmtId="193" fontId="24" fillId="9" borderId="0" xfId="0" applyNumberFormat="1" applyFont="1" applyFill="1" applyBorder="1" applyAlignment="1">
      <alignment vertical="center"/>
    </xf>
    <xf numFmtId="0" fontId="20" fillId="42" borderId="0" xfId="8" applyFont="1" applyFill="1">
      <alignment vertical="center"/>
    </xf>
    <xf numFmtId="0" fontId="62" fillId="0" borderId="0" xfId="8" applyFont="1">
      <alignment vertical="center"/>
    </xf>
    <xf numFmtId="0" fontId="64" fillId="9" borderId="0" xfId="5" applyFont="1" applyFill="1"/>
    <xf numFmtId="0" fontId="65" fillId="9" borderId="79" xfId="5" applyFont="1" applyFill="1" applyBorder="1" applyAlignment="1">
      <alignment horizontal="center" vertical="center"/>
    </xf>
    <xf numFmtId="0" fontId="64" fillId="9" borderId="80" xfId="5" applyFont="1" applyFill="1" applyBorder="1" applyAlignment="1">
      <alignment horizontal="center" vertical="center"/>
    </xf>
    <xf numFmtId="0" fontId="64" fillId="9" borderId="81" xfId="5" applyFont="1" applyFill="1" applyBorder="1" applyAlignment="1">
      <alignment horizontal="center" vertical="center"/>
    </xf>
    <xf numFmtId="0" fontId="64" fillId="0" borderId="82" xfId="5" applyFont="1" applyFill="1" applyBorder="1" applyAlignment="1">
      <alignment horizontal="center" vertical="center"/>
    </xf>
    <xf numFmtId="0" fontId="64" fillId="0" borderId="83" xfId="5" applyFont="1" applyFill="1" applyBorder="1" applyAlignment="1">
      <alignment horizontal="center" vertical="center"/>
    </xf>
    <xf numFmtId="2" fontId="64" fillId="0" borderId="83" xfId="5" applyNumberFormat="1" applyFont="1" applyFill="1" applyBorder="1" applyAlignment="1">
      <alignment horizontal="center" vertical="center"/>
    </xf>
    <xf numFmtId="178" fontId="64" fillId="9" borderId="85" xfId="5" applyNumberFormat="1" applyFont="1" applyFill="1" applyBorder="1" applyAlignment="1">
      <alignment horizontal="center" vertical="center"/>
    </xf>
    <xf numFmtId="0" fontId="64" fillId="42" borderId="0" xfId="5" applyFont="1" applyFill="1"/>
    <xf numFmtId="0" fontId="64" fillId="9" borderId="26" xfId="5" applyFont="1" applyFill="1" applyBorder="1" applyAlignment="1">
      <alignment horizontal="center"/>
    </xf>
    <xf numFmtId="0" fontId="64" fillId="0" borderId="86" xfId="5" applyFont="1" applyFill="1" applyBorder="1" applyAlignment="1">
      <alignment horizontal="center" vertical="center"/>
    </xf>
    <xf numFmtId="0" fontId="64" fillId="0" borderId="87" xfId="5" applyFont="1" applyFill="1" applyBorder="1" applyAlignment="1">
      <alignment horizontal="center" vertical="center"/>
    </xf>
    <xf numFmtId="2" fontId="64" fillId="0" borderId="65" xfId="5" applyNumberFormat="1" applyFont="1" applyFill="1" applyBorder="1" applyAlignment="1">
      <alignment horizontal="center" vertical="center"/>
    </xf>
    <xf numFmtId="178" fontId="64" fillId="9" borderId="89" xfId="5" applyNumberFormat="1" applyFont="1" applyFill="1" applyBorder="1" applyAlignment="1">
      <alignment horizontal="center" vertical="center"/>
    </xf>
    <xf numFmtId="178" fontId="64" fillId="9" borderId="26" xfId="5" applyNumberFormat="1" applyFont="1" applyFill="1" applyBorder="1" applyAlignment="1">
      <alignment horizontal="center"/>
    </xf>
    <xf numFmtId="0" fontId="64" fillId="0" borderId="90" xfId="5" applyFont="1" applyFill="1" applyBorder="1" applyAlignment="1">
      <alignment horizontal="center" vertical="center"/>
    </xf>
    <xf numFmtId="0" fontId="64" fillId="0" borderId="91" xfId="5" applyFont="1" applyFill="1" applyBorder="1" applyAlignment="1">
      <alignment horizontal="center" vertical="center"/>
    </xf>
    <xf numFmtId="2" fontId="64" fillId="0" borderId="88" xfId="5" applyNumberFormat="1" applyFont="1" applyFill="1" applyBorder="1" applyAlignment="1">
      <alignment horizontal="center" vertical="center"/>
    </xf>
    <xf numFmtId="178" fontId="64" fillId="9" borderId="92" xfId="5" applyNumberFormat="1" applyFont="1" applyFill="1" applyBorder="1" applyAlignment="1">
      <alignment horizontal="center" vertical="center"/>
    </xf>
    <xf numFmtId="0" fontId="65" fillId="9" borderId="0" xfId="5" applyFont="1" applyFill="1"/>
    <xf numFmtId="2" fontId="64" fillId="0" borderId="84" xfId="5" applyNumberFormat="1" applyFont="1" applyFill="1" applyBorder="1" applyAlignment="1">
      <alignment horizontal="center" vertical="center"/>
    </xf>
    <xf numFmtId="2" fontId="64" fillId="0" borderId="87" xfId="5" applyNumberFormat="1" applyFont="1" applyFill="1" applyBorder="1" applyAlignment="1">
      <alignment horizontal="center" vertical="center"/>
    </xf>
    <xf numFmtId="0" fontId="64" fillId="0" borderId="64" xfId="5" applyFont="1" applyFill="1" applyBorder="1" applyAlignment="1">
      <alignment horizontal="center" vertical="center"/>
    </xf>
    <xf numFmtId="0" fontId="64" fillId="0" borderId="65" xfId="5" applyFont="1" applyFill="1" applyBorder="1" applyAlignment="1">
      <alignment horizontal="center" vertical="center"/>
    </xf>
    <xf numFmtId="178" fontId="64" fillId="9" borderId="66" xfId="5" applyNumberFormat="1" applyFont="1" applyFill="1" applyBorder="1" applyAlignment="1">
      <alignment horizontal="center" vertical="center"/>
    </xf>
    <xf numFmtId="2" fontId="64" fillId="0" borderId="91" xfId="5" applyNumberFormat="1" applyFont="1" applyFill="1" applyBorder="1" applyAlignment="1">
      <alignment horizontal="center" vertical="center"/>
    </xf>
    <xf numFmtId="0" fontId="64" fillId="9" borderId="0" xfId="5" applyFont="1" applyFill="1" applyBorder="1" applyAlignment="1">
      <alignment horizontal="center" vertical="center"/>
    </xf>
    <xf numFmtId="2" fontId="64" fillId="9" borderId="0" xfId="5" applyNumberFormat="1" applyFont="1" applyFill="1" applyBorder="1" applyAlignment="1">
      <alignment horizontal="center" vertical="center"/>
    </xf>
    <xf numFmtId="178" fontId="64" fillId="9" borderId="0" xfId="5" applyNumberFormat="1" applyFont="1" applyFill="1" applyBorder="1" applyAlignment="1">
      <alignment horizontal="center" vertical="center"/>
    </xf>
    <xf numFmtId="0" fontId="24" fillId="43" borderId="26" xfId="0" applyFont="1" applyFill="1" applyBorder="1" applyAlignment="1" applyProtection="1">
      <alignment horizontal="center" vertical="center"/>
      <protection hidden="1"/>
    </xf>
    <xf numFmtId="0" fontId="24" fillId="43" borderId="26" xfId="0" applyFont="1" applyFill="1" applyBorder="1" applyAlignment="1">
      <alignment horizontal="center" vertical="center"/>
    </xf>
    <xf numFmtId="0" fontId="24" fillId="44" borderId="26" xfId="0" applyFont="1" applyFill="1" applyBorder="1" applyAlignment="1">
      <alignment horizontal="center" vertical="center"/>
    </xf>
    <xf numFmtId="0" fontId="24" fillId="44" borderId="26" xfId="0" applyFont="1" applyFill="1" applyBorder="1" applyAlignment="1" applyProtection="1">
      <alignment horizontal="center" vertical="center"/>
      <protection hidden="1"/>
    </xf>
    <xf numFmtId="188" fontId="24" fillId="9" borderId="26" xfId="2" applyNumberFormat="1" applyFont="1" applyFill="1" applyBorder="1" applyAlignment="1" applyProtection="1">
      <alignment horizontal="center" vertical="center"/>
      <protection hidden="1"/>
    </xf>
    <xf numFmtId="184" fontId="24" fillId="9" borderId="26" xfId="0" applyNumberFormat="1" applyFont="1" applyFill="1" applyBorder="1" applyAlignment="1">
      <alignment horizontal="center" vertical="center"/>
    </xf>
    <xf numFmtId="0" fontId="24" fillId="9" borderId="26" xfId="0" applyNumberFormat="1" applyFont="1" applyFill="1" applyBorder="1" applyAlignment="1" applyProtection="1">
      <alignment horizontal="center" vertical="center"/>
      <protection hidden="1"/>
    </xf>
    <xf numFmtId="0" fontId="24" fillId="9" borderId="26" xfId="2" applyNumberFormat="1" applyFont="1" applyFill="1" applyBorder="1" applyAlignment="1" applyProtection="1">
      <alignment horizontal="center" vertical="center"/>
      <protection hidden="1"/>
    </xf>
    <xf numFmtId="0" fontId="24" fillId="9" borderId="26" xfId="0" applyNumberFormat="1" applyFont="1" applyFill="1" applyBorder="1" applyAlignment="1">
      <alignment horizontal="center" vertical="center"/>
    </xf>
    <xf numFmtId="185" fontId="24" fillId="9" borderId="26" xfId="0" applyNumberFormat="1" applyFont="1" applyFill="1" applyBorder="1" applyAlignment="1">
      <alignment horizontal="center" vertical="center"/>
    </xf>
    <xf numFmtId="0" fontId="24" fillId="9" borderId="26" xfId="0" applyNumberFormat="1" applyFont="1" applyFill="1" applyBorder="1" applyAlignment="1">
      <alignment vertical="center"/>
    </xf>
    <xf numFmtId="185" fontId="24" fillId="9" borderId="26" xfId="0" applyNumberFormat="1" applyFont="1" applyFill="1" applyBorder="1" applyAlignment="1" applyProtection="1">
      <alignment horizontal="center" vertical="center"/>
      <protection hidden="1"/>
    </xf>
    <xf numFmtId="184" fontId="24" fillId="9" borderId="26" xfId="0" applyNumberFormat="1" applyFont="1" applyFill="1" applyBorder="1" applyAlignment="1" applyProtection="1">
      <alignment horizontal="center" vertical="center"/>
      <protection hidden="1"/>
    </xf>
    <xf numFmtId="0" fontId="53" fillId="9" borderId="26" xfId="2" applyNumberFormat="1" applyFont="1" applyFill="1" applyBorder="1" applyAlignment="1" applyProtection="1">
      <alignment horizontal="center" vertical="center"/>
      <protection hidden="1"/>
    </xf>
    <xf numFmtId="0" fontId="53" fillId="9" borderId="26" xfId="0" applyNumberFormat="1" applyFont="1" applyFill="1" applyBorder="1" applyAlignment="1" applyProtection="1">
      <alignment horizontal="center" vertical="center"/>
      <protection hidden="1"/>
    </xf>
    <xf numFmtId="1" fontId="23" fillId="9" borderId="0" xfId="0" applyNumberFormat="1" applyFont="1" applyFill="1" applyBorder="1" applyAlignment="1">
      <alignment horizontal="center" vertical="center"/>
    </xf>
    <xf numFmtId="0" fontId="2" fillId="0" borderId="0" xfId="65">
      <alignment vertical="center"/>
    </xf>
    <xf numFmtId="0" fontId="2" fillId="0" borderId="0" xfId="65" applyAlignment="1">
      <alignment horizontal="center" vertical="center"/>
    </xf>
    <xf numFmtId="0" fontId="2" fillId="0" borderId="26" xfId="65" applyBorder="1" applyAlignment="1">
      <alignment horizontal="center" vertical="center"/>
    </xf>
    <xf numFmtId="0" fontId="57" fillId="0" borderId="0" xfId="65" applyFont="1">
      <alignment vertical="center"/>
    </xf>
    <xf numFmtId="0" fontId="57" fillId="0" borderId="0" xfId="65" applyFont="1" applyAlignment="1">
      <alignment horizontal="center" vertical="center"/>
    </xf>
    <xf numFmtId="0" fontId="2" fillId="0" borderId="26" xfId="65" applyBorder="1">
      <alignment vertical="center"/>
    </xf>
    <xf numFmtId="178" fontId="2" fillId="0" borderId="26" xfId="65" applyNumberFormat="1" applyBorder="1" applyAlignment="1">
      <alignment horizontal="center" vertical="center"/>
    </xf>
    <xf numFmtId="2" fontId="2" fillId="0" borderId="26" xfId="65" applyNumberFormat="1" applyBorder="1" applyAlignment="1">
      <alignment horizontal="center" vertical="center"/>
    </xf>
    <xf numFmtId="1" fontId="2" fillId="0" borderId="26" xfId="65" applyNumberFormat="1" applyBorder="1" applyAlignment="1">
      <alignment horizontal="center" vertical="center"/>
    </xf>
    <xf numFmtId="0" fontId="2" fillId="0" borderId="78" xfId="65" applyFill="1" applyBorder="1" applyAlignment="1">
      <alignment horizontal="center" vertical="center"/>
    </xf>
    <xf numFmtId="0" fontId="2" fillId="0" borderId="0" xfId="65" applyFill="1" applyBorder="1" applyAlignment="1">
      <alignment horizontal="center" vertical="center"/>
    </xf>
    <xf numFmtId="179" fontId="2" fillId="0" borderId="26" xfId="65" applyNumberFormat="1" applyBorder="1" applyAlignment="1">
      <alignment horizontal="center" vertical="center"/>
    </xf>
    <xf numFmtId="177" fontId="2" fillId="0" borderId="0" xfId="65" applyNumberFormat="1" applyAlignment="1">
      <alignment horizontal="center" vertical="center"/>
    </xf>
    <xf numFmtId="177" fontId="66" fillId="0" borderId="0" xfId="65" applyNumberFormat="1" applyFont="1" applyFill="1" applyAlignment="1">
      <alignment horizontal="center" vertical="center"/>
    </xf>
    <xf numFmtId="178" fontId="57" fillId="0" borderId="0" xfId="65" applyNumberFormat="1" applyFont="1" applyAlignment="1">
      <alignment horizontal="center" vertical="center"/>
    </xf>
    <xf numFmtId="178" fontId="2" fillId="0" borderId="0" xfId="65" applyNumberFormat="1" applyAlignment="1">
      <alignment horizontal="center" vertical="center"/>
    </xf>
    <xf numFmtId="178" fontId="61" fillId="0" borderId="26" xfId="65" applyNumberFormat="1" applyFont="1" applyFill="1" applyBorder="1" applyAlignment="1">
      <alignment horizontal="center" vertical="center"/>
    </xf>
    <xf numFmtId="178" fontId="2" fillId="0" borderId="26" xfId="65" applyNumberFormat="1" applyFill="1" applyBorder="1" applyAlignment="1">
      <alignment horizontal="center" vertical="center"/>
    </xf>
    <xf numFmtId="177" fontId="66" fillId="42" borderId="0" xfId="65" applyNumberFormat="1" applyFont="1" applyFill="1" applyAlignment="1">
      <alignment horizontal="center" vertical="center"/>
    </xf>
    <xf numFmtId="178" fontId="61" fillId="0" borderId="26" xfId="65" applyNumberFormat="1" applyFont="1" applyBorder="1" applyAlignment="1">
      <alignment horizontal="center" vertical="center"/>
    </xf>
    <xf numFmtId="177" fontId="2" fillId="42" borderId="0" xfId="65" applyNumberFormat="1" applyFill="1" applyAlignment="1">
      <alignment horizontal="center" vertical="center"/>
    </xf>
    <xf numFmtId="177" fontId="67" fillId="0" borderId="0" xfId="65" applyNumberFormat="1" applyFont="1" applyAlignment="1">
      <alignment horizontal="center" vertical="center"/>
    </xf>
    <xf numFmtId="177" fontId="2" fillId="0" borderId="0" xfId="65" applyNumberFormat="1">
      <alignment vertical="center"/>
    </xf>
    <xf numFmtId="0" fontId="68" fillId="0" borderId="26" xfId="66" applyBorder="1" applyAlignment="1">
      <alignment horizontal="center" vertical="center"/>
    </xf>
    <xf numFmtId="0" fontId="2" fillId="0" borderId="26" xfId="65" applyBorder="1" applyAlignment="1">
      <alignment horizontal="center" vertical="center" wrapText="1"/>
    </xf>
    <xf numFmtId="0" fontId="68" fillId="0" borderId="26" xfId="66" quotePrefix="1" applyBorder="1" applyAlignment="1">
      <alignment horizontal="center" vertical="center"/>
    </xf>
    <xf numFmtId="0" fontId="69" fillId="42" borderId="0" xfId="61" applyFont="1" applyFill="1" applyAlignment="1">
      <alignment horizontal="center" vertical="center"/>
    </xf>
    <xf numFmtId="0" fontId="69" fillId="0" borderId="0" xfId="61" applyFont="1">
      <alignment vertical="center"/>
    </xf>
    <xf numFmtId="0" fontId="70" fillId="0" borderId="0" xfId="61" applyFont="1">
      <alignment vertical="center"/>
    </xf>
    <xf numFmtId="0" fontId="71" fillId="0" borderId="0" xfId="61" applyFont="1" applyAlignment="1">
      <alignment horizontal="center" vertical="center"/>
    </xf>
    <xf numFmtId="0" fontId="72" fillId="0" borderId="0" xfId="61" applyFont="1" applyAlignment="1">
      <alignment horizontal="center" vertical="center"/>
    </xf>
    <xf numFmtId="0" fontId="72" fillId="0" borderId="0" xfId="61" applyFont="1">
      <alignment vertical="center"/>
    </xf>
    <xf numFmtId="0" fontId="71" fillId="0" borderId="0" xfId="61" applyFont="1">
      <alignment vertical="center"/>
    </xf>
    <xf numFmtId="1" fontId="58" fillId="42" borderId="0" xfId="12" applyNumberFormat="1" applyFont="1" applyFill="1">
      <alignment vertical="center"/>
    </xf>
    <xf numFmtId="1" fontId="69" fillId="0" borderId="0" xfId="61" applyNumberFormat="1" applyFont="1">
      <alignment vertical="center"/>
    </xf>
    <xf numFmtId="1" fontId="72" fillId="45" borderId="0" xfId="61" applyNumberFormat="1" applyFont="1" applyFill="1">
      <alignment vertical="center"/>
    </xf>
    <xf numFmtId="0" fontId="20" fillId="0" borderId="0" xfId="61" applyFont="1">
      <alignment vertical="center"/>
    </xf>
    <xf numFmtId="0" fontId="20" fillId="0" borderId="26" xfId="61" applyFont="1" applyFill="1" applyBorder="1" applyAlignment="1">
      <alignment horizontal="center" vertical="center"/>
    </xf>
    <xf numFmtId="2" fontId="73" fillId="46" borderId="26" xfId="61" applyNumberFormat="1" applyFont="1" applyFill="1" applyBorder="1">
      <alignment vertical="center"/>
    </xf>
    <xf numFmtId="0" fontId="20" fillId="0" borderId="26" xfId="61" applyFont="1" applyFill="1" applyBorder="1" applyAlignment="1">
      <alignment horizontal="center" vertical="center" shrinkToFit="1"/>
    </xf>
    <xf numFmtId="0" fontId="73" fillId="46" borderId="26" xfId="61" applyFont="1" applyFill="1" applyBorder="1">
      <alignment vertical="center"/>
    </xf>
    <xf numFmtId="0" fontId="74" fillId="46" borderId="0" xfId="61" applyFont="1" applyFill="1">
      <alignment vertical="center"/>
    </xf>
    <xf numFmtId="0" fontId="20" fillId="0" borderId="26" xfId="61" applyFont="1" applyBorder="1" applyAlignment="1">
      <alignment vertical="center" shrinkToFit="1"/>
    </xf>
    <xf numFmtId="9" fontId="73" fillId="46" borderId="26" xfId="61" applyNumberFormat="1" applyFont="1" applyFill="1" applyBorder="1">
      <alignment vertical="center"/>
    </xf>
    <xf numFmtId="1" fontId="24" fillId="16" borderId="0" xfId="0" applyNumberFormat="1" applyFont="1" applyFill="1" applyBorder="1" applyAlignment="1" applyProtection="1">
      <alignment vertical="center"/>
      <protection hidden="1"/>
    </xf>
    <xf numFmtId="0" fontId="75" fillId="0" borderId="0" xfId="61" applyFont="1">
      <alignment vertical="center"/>
    </xf>
    <xf numFmtId="0" fontId="76" fillId="0" borderId="0" xfId="61" applyFont="1">
      <alignment vertical="center"/>
    </xf>
    <xf numFmtId="0" fontId="67" fillId="0" borderId="0" xfId="61" applyFont="1" applyAlignment="1">
      <alignment horizontal="right" vertical="center"/>
    </xf>
    <xf numFmtId="0" fontId="76" fillId="0" borderId="94" xfId="61" applyFont="1" applyBorder="1">
      <alignment vertical="center"/>
    </xf>
    <xf numFmtId="0" fontId="76" fillId="0" borderId="44" xfId="61" applyFont="1" applyBorder="1" applyAlignment="1">
      <alignment horizontal="center" vertical="center"/>
    </xf>
    <xf numFmtId="0" fontId="76" fillId="0" borderId="45" xfId="61" applyFont="1" applyBorder="1" applyAlignment="1">
      <alignment horizontal="center" vertical="center"/>
    </xf>
    <xf numFmtId="0" fontId="76" fillId="0" borderId="42" xfId="61" applyFont="1" applyBorder="1" applyAlignment="1">
      <alignment horizontal="center" vertical="center"/>
    </xf>
    <xf numFmtId="0" fontId="76" fillId="0" borderId="63" xfId="61" applyFont="1" applyBorder="1">
      <alignment vertical="center"/>
    </xf>
    <xf numFmtId="177" fontId="76" fillId="9" borderId="65" xfId="62" applyNumberFormat="1" applyFont="1" applyFill="1" applyBorder="1">
      <alignment vertical="center"/>
    </xf>
    <xf numFmtId="177" fontId="76" fillId="9" borderId="26" xfId="62" applyNumberFormat="1" applyFont="1" applyFill="1" applyBorder="1">
      <alignment vertical="center"/>
    </xf>
    <xf numFmtId="177" fontId="76" fillId="9" borderId="66" xfId="62" applyNumberFormat="1" applyFont="1" applyFill="1" applyBorder="1">
      <alignment vertical="center"/>
    </xf>
    <xf numFmtId="177" fontId="67" fillId="9" borderId="26" xfId="62" applyNumberFormat="1" applyFont="1" applyFill="1" applyBorder="1">
      <alignment vertical="center"/>
    </xf>
    <xf numFmtId="0" fontId="76" fillId="0" borderId="41" xfId="61" applyFont="1" applyFill="1" applyBorder="1">
      <alignment vertical="center"/>
    </xf>
    <xf numFmtId="177" fontId="76" fillId="9" borderId="39" xfId="62" applyNumberFormat="1" applyFont="1" applyFill="1" applyBorder="1">
      <alignment vertical="center"/>
    </xf>
    <xf numFmtId="0" fontId="76" fillId="0" borderId="41" xfId="61" applyFont="1" applyFill="1" applyBorder="1" applyAlignment="1">
      <alignment horizontal="right" vertical="center"/>
    </xf>
    <xf numFmtId="0" fontId="76" fillId="0" borderId="41" xfId="61" applyFont="1" applyBorder="1" applyAlignment="1">
      <alignment horizontal="right" vertical="center"/>
    </xf>
    <xf numFmtId="0" fontId="76" fillId="0" borderId="44" xfId="61" applyFont="1" applyBorder="1">
      <alignment vertical="center"/>
    </xf>
    <xf numFmtId="177" fontId="76" fillId="9" borderId="45" xfId="62" applyNumberFormat="1" applyFont="1" applyFill="1" applyBorder="1">
      <alignment vertical="center"/>
    </xf>
    <xf numFmtId="177" fontId="76" fillId="9" borderId="42" xfId="62" applyNumberFormat="1" applyFont="1" applyFill="1" applyBorder="1">
      <alignment vertical="center"/>
    </xf>
    <xf numFmtId="177" fontId="67" fillId="9" borderId="45" xfId="62" applyNumberFormat="1" applyFont="1" applyFill="1" applyBorder="1">
      <alignment vertical="center"/>
    </xf>
    <xf numFmtId="0" fontId="53" fillId="0" borderId="0" xfId="61" applyFont="1" applyAlignment="1">
      <alignment horizontal="right" vertical="center"/>
    </xf>
    <xf numFmtId="0" fontId="69" fillId="0" borderId="0" xfId="61" applyFont="1" applyAlignment="1">
      <alignment horizontal="right" vertical="center"/>
    </xf>
    <xf numFmtId="0" fontId="77" fillId="0" borderId="0" xfId="61" applyFont="1">
      <alignment vertical="center"/>
    </xf>
    <xf numFmtId="177" fontId="66" fillId="9" borderId="65" xfId="62" applyNumberFormat="1" applyFont="1" applyFill="1" applyBorder="1">
      <alignment vertical="center"/>
    </xf>
    <xf numFmtId="177" fontId="66" fillId="9" borderId="26" xfId="62" applyNumberFormat="1" applyFont="1" applyFill="1" applyBorder="1">
      <alignment vertical="center"/>
    </xf>
    <xf numFmtId="177" fontId="66" fillId="9" borderId="66" xfId="62" applyNumberFormat="1" applyFont="1" applyFill="1" applyBorder="1">
      <alignment vertical="center"/>
    </xf>
    <xf numFmtId="177" fontId="66" fillId="9" borderId="39" xfId="62" applyNumberFormat="1" applyFont="1" applyFill="1" applyBorder="1">
      <alignment vertical="center"/>
    </xf>
    <xf numFmtId="177" fontId="66" fillId="9" borderId="45" xfId="62" applyNumberFormat="1" applyFont="1" applyFill="1" applyBorder="1">
      <alignment vertical="center"/>
    </xf>
    <xf numFmtId="177" fontId="66" fillId="9" borderId="42" xfId="62" applyNumberFormat="1" applyFont="1" applyFill="1" applyBorder="1">
      <alignment vertical="center"/>
    </xf>
    <xf numFmtId="177" fontId="24" fillId="9" borderId="0" xfId="0" applyNumberFormat="1" applyFont="1" applyFill="1" applyBorder="1" applyAlignment="1" applyProtection="1">
      <alignment horizontal="center" vertical="center"/>
      <protection hidden="1"/>
    </xf>
    <xf numFmtId="177" fontId="23" fillId="9" borderId="0" xfId="0" applyNumberFormat="1" applyFont="1" applyFill="1" applyBorder="1" applyAlignment="1" applyProtection="1">
      <alignment horizontal="center" vertical="center"/>
      <protection hidden="1"/>
    </xf>
    <xf numFmtId="177" fontId="53" fillId="9" borderId="0" xfId="0" applyNumberFormat="1" applyFont="1" applyFill="1" applyBorder="1" applyAlignment="1" applyProtection="1">
      <alignment horizontal="center" vertical="center"/>
      <protection hidden="1"/>
    </xf>
    <xf numFmtId="177" fontId="53" fillId="9" borderId="0" xfId="0" applyNumberFormat="1" applyFont="1" applyFill="1" applyBorder="1" applyAlignment="1">
      <alignment horizontal="center" vertical="center"/>
    </xf>
    <xf numFmtId="0" fontId="1" fillId="0" borderId="0" xfId="68">
      <alignment vertical="center"/>
    </xf>
    <xf numFmtId="184" fontId="1" fillId="0" borderId="0" xfId="68" applyNumberFormat="1" applyAlignment="1">
      <alignment horizontal="center" vertical="center"/>
    </xf>
    <xf numFmtId="182" fontId="1" fillId="0" borderId="0" xfId="68" applyNumberFormat="1" applyAlignment="1">
      <alignment horizontal="center" vertical="center"/>
    </xf>
    <xf numFmtId="194" fontId="1" fillId="0" borderId="0" xfId="68" applyNumberFormat="1" applyAlignment="1">
      <alignment horizontal="center" vertical="center"/>
    </xf>
    <xf numFmtId="0" fontId="1" fillId="0" borderId="26" xfId="68" applyBorder="1">
      <alignment vertical="center"/>
    </xf>
    <xf numFmtId="184" fontId="1" fillId="0" borderId="26" xfId="68" applyNumberFormat="1" applyBorder="1" applyAlignment="1">
      <alignment horizontal="center" vertical="center"/>
    </xf>
    <xf numFmtId="182" fontId="1" fillId="0" borderId="26" xfId="68" applyNumberFormat="1" applyBorder="1" applyAlignment="1">
      <alignment horizontal="center" vertical="center"/>
    </xf>
    <xf numFmtId="0" fontId="1" fillId="0" borderId="26" xfId="68" applyBorder="1" applyAlignment="1">
      <alignment horizontal="center" vertical="center"/>
    </xf>
    <xf numFmtId="182" fontId="1" fillId="0" borderId="26" xfId="68" applyNumberFormat="1" applyFill="1" applyBorder="1" applyAlignment="1">
      <alignment horizontal="center" vertical="center"/>
    </xf>
    <xf numFmtId="180" fontId="1" fillId="0" borderId="26" xfId="68" applyNumberFormat="1" applyBorder="1" applyAlignment="1">
      <alignment horizontal="center" vertical="center"/>
    </xf>
    <xf numFmtId="0" fontId="1" fillId="0" borderId="0" xfId="68" applyFill="1" applyAlignment="1">
      <alignment horizontal="center" vertical="center"/>
    </xf>
    <xf numFmtId="0" fontId="1" fillId="0" borderId="26" xfId="68" applyFill="1" applyBorder="1">
      <alignment vertical="center"/>
    </xf>
    <xf numFmtId="184" fontId="1" fillId="0" borderId="26" xfId="68" applyNumberFormat="1" applyFill="1" applyBorder="1" applyAlignment="1">
      <alignment horizontal="center" vertical="center"/>
    </xf>
    <xf numFmtId="194" fontId="1" fillId="0" borderId="0" xfId="68" applyNumberFormat="1" applyFill="1" applyAlignment="1">
      <alignment horizontal="center" vertical="center"/>
    </xf>
    <xf numFmtId="0" fontId="1" fillId="0" borderId="0" xfId="68" applyFill="1">
      <alignment vertical="center"/>
    </xf>
    <xf numFmtId="180" fontId="1" fillId="0" borderId="26" xfId="68" applyNumberFormat="1" applyFill="1" applyBorder="1" applyAlignment="1">
      <alignment horizontal="center" vertical="center"/>
    </xf>
    <xf numFmtId="178" fontId="1" fillId="0" borderId="26" xfId="68" applyNumberFormat="1" applyBorder="1" applyAlignment="1">
      <alignment horizontal="center" vertical="center"/>
    </xf>
    <xf numFmtId="180" fontId="1" fillId="78" borderId="26" xfId="68" applyNumberFormat="1" applyFill="1" applyBorder="1" applyAlignment="1">
      <alignment horizontal="center" vertical="center"/>
    </xf>
    <xf numFmtId="0" fontId="1" fillId="0" borderId="72" xfId="68" applyBorder="1">
      <alignment vertical="center"/>
    </xf>
    <xf numFmtId="184" fontId="1" fillId="0" borderId="72" xfId="68" applyNumberFormat="1" applyBorder="1" applyAlignment="1">
      <alignment horizontal="center" vertical="center"/>
    </xf>
    <xf numFmtId="182" fontId="1" fillId="0" borderId="72" xfId="68" applyNumberFormat="1" applyBorder="1" applyAlignment="1">
      <alignment horizontal="center" vertical="center"/>
    </xf>
    <xf numFmtId="194" fontId="1" fillId="0" borderId="0" xfId="68" applyNumberFormat="1" applyBorder="1" applyAlignment="1">
      <alignment horizontal="center" vertical="center"/>
    </xf>
    <xf numFmtId="0" fontId="1" fillId="0" borderId="0" xfId="68" applyBorder="1">
      <alignment vertical="center"/>
    </xf>
    <xf numFmtId="178" fontId="1" fillId="0" borderId="72" xfId="68" applyNumberFormat="1" applyBorder="1" applyAlignment="1">
      <alignment horizontal="center" vertical="center"/>
    </xf>
    <xf numFmtId="178" fontId="1" fillId="0" borderId="0" xfId="68" applyNumberFormat="1" applyBorder="1" applyAlignment="1">
      <alignment horizontal="center" vertical="center"/>
    </xf>
    <xf numFmtId="0" fontId="1" fillId="0" borderId="72" xfId="68" applyFill="1" applyBorder="1">
      <alignment vertical="center"/>
    </xf>
    <xf numFmtId="184" fontId="1" fillId="0" borderId="72" xfId="68" applyNumberFormat="1" applyFill="1" applyBorder="1" applyAlignment="1">
      <alignment horizontal="center" vertical="center"/>
    </xf>
    <xf numFmtId="182" fontId="1" fillId="0" borderId="72" xfId="68" applyNumberFormat="1" applyFill="1" applyBorder="1" applyAlignment="1">
      <alignment horizontal="center" vertical="center"/>
    </xf>
    <xf numFmtId="194" fontId="1" fillId="0" borderId="0" xfId="68" applyNumberFormat="1" applyFill="1" applyBorder="1" applyAlignment="1">
      <alignment horizontal="center" vertical="center"/>
    </xf>
    <xf numFmtId="0" fontId="1" fillId="0" borderId="0" xfId="68" applyFill="1" applyBorder="1">
      <alignment vertical="center"/>
    </xf>
    <xf numFmtId="178" fontId="1" fillId="0" borderId="72" xfId="68" applyNumberFormat="1" applyFill="1" applyBorder="1" applyAlignment="1">
      <alignment horizontal="center" vertical="center"/>
    </xf>
    <xf numFmtId="0" fontId="1" fillId="0" borderId="0" xfId="68" applyAlignment="1">
      <alignment horizontal="center" vertical="center"/>
    </xf>
    <xf numFmtId="178" fontId="1" fillId="0" borderId="0" xfId="68" applyNumberFormat="1" applyAlignment="1">
      <alignment horizontal="center" vertical="center"/>
    </xf>
    <xf numFmtId="182" fontId="57" fillId="0" borderId="26" xfId="68" applyNumberFormat="1" applyFont="1" applyBorder="1" applyAlignment="1">
      <alignment horizontal="center" vertical="center"/>
    </xf>
    <xf numFmtId="178" fontId="57" fillId="0" borderId="0" xfId="68" applyNumberFormat="1" applyFont="1" applyAlignment="1">
      <alignment horizontal="center" vertical="center"/>
    </xf>
    <xf numFmtId="0" fontId="57" fillId="0" borderId="0" xfId="68" applyFont="1" applyAlignment="1">
      <alignment horizontal="center" vertical="center"/>
    </xf>
    <xf numFmtId="0" fontId="20" fillId="86" borderId="0" xfId="8" applyFont="1" applyFill="1">
      <alignment vertical="center"/>
    </xf>
    <xf numFmtId="178" fontId="20" fillId="86" borderId="0" xfId="8" applyNumberFormat="1" applyFont="1" applyFill="1">
      <alignment vertical="center"/>
    </xf>
    <xf numFmtId="1" fontId="20" fillId="87" borderId="0" xfId="8" applyNumberFormat="1" applyFont="1" applyFill="1">
      <alignment vertical="center"/>
    </xf>
    <xf numFmtId="0" fontId="20" fillId="87" borderId="0" xfId="8" applyFont="1" applyFill="1">
      <alignment vertical="center"/>
    </xf>
    <xf numFmtId="2" fontId="62" fillId="87" borderId="0" xfId="8" applyNumberFormat="1" applyFont="1" applyFill="1">
      <alignment vertical="center"/>
    </xf>
    <xf numFmtId="178" fontId="20" fillId="87" borderId="0" xfId="8" applyNumberFormat="1" applyFont="1" applyFill="1">
      <alignment vertical="center"/>
    </xf>
    <xf numFmtId="177" fontId="20" fillId="87" borderId="0" xfId="9" applyNumberFormat="1" applyFont="1" applyFill="1">
      <alignment vertical="center"/>
    </xf>
    <xf numFmtId="180" fontId="20" fillId="87" borderId="0" xfId="8" applyNumberFormat="1" applyFont="1" applyFill="1">
      <alignment vertical="center"/>
    </xf>
    <xf numFmtId="0" fontId="10" fillId="8" borderId="25" xfId="0" applyFont="1" applyFill="1" applyBorder="1" applyAlignment="1" applyProtection="1">
      <alignment horizontal="center" vertical="center"/>
      <protection hidden="1"/>
    </xf>
    <xf numFmtId="0" fontId="11" fillId="8" borderId="55" xfId="0" applyFont="1" applyFill="1" applyBorder="1" applyAlignment="1">
      <alignment horizontal="center" vertical="center"/>
    </xf>
    <xf numFmtId="0" fontId="11" fillId="8" borderId="24" xfId="0" applyFont="1" applyFill="1" applyBorder="1" applyAlignment="1">
      <alignment horizontal="center" vertical="center"/>
    </xf>
    <xf numFmtId="185" fontId="13" fillId="8" borderId="25" xfId="2" applyNumberFormat="1" applyFont="1" applyFill="1" applyBorder="1" applyAlignment="1" applyProtection="1">
      <alignment horizontal="right" vertical="center"/>
      <protection hidden="1"/>
    </xf>
    <xf numFmtId="185" fontId="13" fillId="8" borderId="22" xfId="2" applyNumberFormat="1" applyFont="1" applyFill="1" applyBorder="1" applyAlignment="1" applyProtection="1">
      <alignment horizontal="right" vertical="center"/>
      <protection hidden="1"/>
    </xf>
    <xf numFmtId="183" fontId="13" fillId="8" borderId="23" xfId="0" applyNumberFormat="1" applyFont="1" applyFill="1" applyBorder="1" applyAlignment="1" applyProtection="1">
      <alignment horizontal="right" vertical="center"/>
      <protection hidden="1"/>
    </xf>
    <xf numFmtId="183" fontId="13" fillId="8" borderId="22" xfId="0" applyNumberFormat="1" applyFont="1" applyFill="1" applyBorder="1" applyAlignment="1" applyProtection="1">
      <alignment horizontal="right" vertical="center"/>
      <protection hidden="1"/>
    </xf>
    <xf numFmtId="185" fontId="13" fillId="8" borderId="23" xfId="0" applyNumberFormat="1" applyFont="1" applyFill="1" applyBorder="1" applyAlignment="1" applyProtection="1">
      <alignment horizontal="right" vertical="center"/>
      <protection hidden="1"/>
    </xf>
    <xf numFmtId="185" fontId="13" fillId="8" borderId="22" xfId="0" applyNumberFormat="1" applyFont="1" applyFill="1" applyBorder="1" applyAlignment="1" applyProtection="1">
      <alignment horizontal="right" vertical="center"/>
      <protection hidden="1"/>
    </xf>
    <xf numFmtId="185" fontId="13" fillId="8" borderId="24" xfId="0" applyNumberFormat="1" applyFont="1" applyFill="1" applyBorder="1" applyAlignment="1" applyProtection="1">
      <alignment horizontal="right" vertical="center"/>
      <protection hidden="1"/>
    </xf>
    <xf numFmtId="185" fontId="13" fillId="8" borderId="12" xfId="0" applyNumberFormat="1" applyFont="1" applyFill="1" applyBorder="1" applyAlignment="1" applyProtection="1">
      <alignment horizontal="right" vertical="center"/>
      <protection hidden="1"/>
    </xf>
    <xf numFmtId="185" fontId="14" fillId="8" borderId="9" xfId="0" applyNumberFormat="1" applyFont="1" applyFill="1" applyBorder="1" applyAlignment="1">
      <alignment vertical="center"/>
    </xf>
    <xf numFmtId="0" fontId="10" fillId="17" borderId="17" xfId="0" applyFont="1" applyFill="1" applyBorder="1" applyAlignment="1" applyProtection="1">
      <alignment horizontal="center" vertical="center"/>
      <protection hidden="1"/>
    </xf>
    <xf numFmtId="0" fontId="11" fillId="17" borderId="19" xfId="0" applyFont="1" applyFill="1" applyBorder="1" applyAlignment="1">
      <alignment horizontal="center" vertical="center"/>
    </xf>
    <xf numFmtId="0" fontId="11" fillId="17" borderId="13" xfId="0" applyFont="1" applyFill="1" applyBorder="1" applyAlignment="1">
      <alignment horizontal="center" vertical="center"/>
    </xf>
    <xf numFmtId="185" fontId="13" fillId="17" borderId="17" xfId="2" applyNumberFormat="1" applyFont="1" applyFill="1" applyBorder="1" applyAlignment="1" applyProtection="1">
      <alignment horizontal="right" vertical="center"/>
      <protection hidden="1"/>
    </xf>
    <xf numFmtId="185" fontId="13" fillId="17" borderId="9" xfId="2" applyNumberFormat="1" applyFont="1" applyFill="1" applyBorder="1" applyAlignment="1" applyProtection="1">
      <alignment horizontal="right" vertical="center"/>
      <protection hidden="1"/>
    </xf>
    <xf numFmtId="183" fontId="13" fillId="8" borderId="12" xfId="0" applyNumberFormat="1" applyFont="1" applyFill="1" applyBorder="1" applyAlignment="1" applyProtection="1">
      <alignment horizontal="right" vertical="center"/>
      <protection hidden="1"/>
    </xf>
    <xf numFmtId="183" fontId="13" fillId="8" borderId="9" xfId="0" applyNumberFormat="1" applyFont="1" applyFill="1" applyBorder="1" applyAlignment="1" applyProtection="1">
      <alignment horizontal="right" vertical="center"/>
      <protection hidden="1"/>
    </xf>
    <xf numFmtId="183" fontId="13" fillId="17" borderId="12" xfId="0" applyNumberFormat="1" applyFont="1" applyFill="1" applyBorder="1" applyAlignment="1" applyProtection="1">
      <alignment horizontal="right" vertical="center"/>
      <protection hidden="1"/>
    </xf>
    <xf numFmtId="183" fontId="13" fillId="17" borderId="9" xfId="0" applyNumberFormat="1" applyFont="1" applyFill="1" applyBorder="1" applyAlignment="1" applyProtection="1">
      <alignment horizontal="right" vertical="center"/>
      <protection hidden="1"/>
    </xf>
    <xf numFmtId="183" fontId="13" fillId="3" borderId="12" xfId="0" applyNumberFormat="1" applyFont="1" applyFill="1" applyBorder="1" applyAlignment="1" applyProtection="1">
      <alignment horizontal="right" vertical="center"/>
      <protection hidden="1"/>
    </xf>
    <xf numFmtId="183" fontId="13" fillId="3" borderId="9" xfId="0" applyNumberFormat="1" applyFont="1" applyFill="1" applyBorder="1" applyAlignment="1" applyProtection="1">
      <alignment horizontal="right" vertical="center"/>
      <protection hidden="1"/>
    </xf>
    <xf numFmtId="183" fontId="13" fillId="7" borderId="12" xfId="0" applyNumberFormat="1" applyFont="1" applyFill="1" applyBorder="1" applyAlignment="1" applyProtection="1">
      <alignment horizontal="right" vertical="center"/>
      <protection hidden="1"/>
    </xf>
    <xf numFmtId="183" fontId="13" fillId="7" borderId="9" xfId="0" applyNumberFormat="1" applyFont="1" applyFill="1" applyBorder="1" applyAlignment="1" applyProtection="1">
      <alignment horizontal="right" vertical="center"/>
      <protection hidden="1"/>
    </xf>
    <xf numFmtId="183" fontId="13" fillId="5" borderId="12" xfId="0" applyNumberFormat="1" applyFont="1" applyFill="1" applyBorder="1" applyAlignment="1" applyProtection="1">
      <alignment horizontal="right" vertical="center"/>
      <protection hidden="1"/>
    </xf>
    <xf numFmtId="183" fontId="13" fillId="5" borderId="9" xfId="0" applyNumberFormat="1" applyFont="1" applyFill="1" applyBorder="1" applyAlignment="1" applyProtection="1">
      <alignment horizontal="right" vertical="center"/>
      <protection hidden="1"/>
    </xf>
    <xf numFmtId="185" fontId="13" fillId="7" borderId="17" xfId="2" applyNumberFormat="1" applyFont="1" applyFill="1" applyBorder="1" applyAlignment="1" applyProtection="1">
      <alignment horizontal="right" vertical="center"/>
      <protection hidden="1"/>
    </xf>
    <xf numFmtId="185" fontId="13" fillId="7" borderId="9" xfId="2" applyNumberFormat="1" applyFont="1" applyFill="1" applyBorder="1" applyAlignment="1" applyProtection="1">
      <alignment horizontal="right" vertical="center"/>
      <protection hidden="1"/>
    </xf>
    <xf numFmtId="185" fontId="13" fillId="5" borderId="14" xfId="0" applyNumberFormat="1" applyFont="1" applyFill="1" applyBorder="1" applyAlignment="1" applyProtection="1">
      <alignment horizontal="right" vertical="center"/>
      <protection hidden="1"/>
    </xf>
    <xf numFmtId="185" fontId="13" fillId="5" borderId="15" xfId="0" applyNumberFormat="1" applyFont="1" applyFill="1" applyBorder="1" applyAlignment="1" applyProtection="1">
      <alignment horizontal="right" vertical="center"/>
      <protection hidden="1"/>
    </xf>
    <xf numFmtId="0" fontId="10" fillId="8" borderId="17" xfId="0" applyFont="1" applyFill="1" applyBorder="1" applyAlignment="1" applyProtection="1">
      <alignment horizontal="center" vertical="center"/>
      <protection hidden="1"/>
    </xf>
    <xf numFmtId="0" fontId="11" fillId="8" borderId="19" xfId="0" applyFont="1" applyFill="1" applyBorder="1" applyAlignment="1">
      <alignment horizontal="center" vertical="center"/>
    </xf>
    <xf numFmtId="0" fontId="11" fillId="8" borderId="13" xfId="0" applyFont="1" applyFill="1" applyBorder="1" applyAlignment="1">
      <alignment horizontal="center" vertical="center"/>
    </xf>
    <xf numFmtId="0" fontId="10" fillId="7" borderId="17" xfId="0" applyFont="1" applyFill="1" applyBorder="1" applyAlignment="1" applyProtection="1">
      <alignment horizontal="center" vertical="center"/>
      <protection hidden="1"/>
    </xf>
    <xf numFmtId="0" fontId="10" fillId="7" borderId="19" xfId="0" applyFont="1" applyFill="1" applyBorder="1" applyAlignment="1" applyProtection="1">
      <alignment horizontal="center" vertical="center"/>
      <protection hidden="1"/>
    </xf>
    <xf numFmtId="0" fontId="10" fillId="7" borderId="13" xfId="0" applyFont="1" applyFill="1" applyBorder="1" applyAlignment="1" applyProtection="1">
      <alignment horizontal="center" vertical="center"/>
      <protection hidden="1"/>
    </xf>
    <xf numFmtId="0" fontId="10" fillId="3" borderId="17" xfId="0" applyFont="1" applyFill="1" applyBorder="1" applyAlignment="1" applyProtection="1">
      <alignment horizontal="center" vertical="center"/>
      <protection hidden="1"/>
    </xf>
    <xf numFmtId="0" fontId="11" fillId="0" borderId="1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85" fontId="13" fillId="3" borderId="17" xfId="2" applyNumberFormat="1" applyFont="1" applyFill="1" applyBorder="1" applyAlignment="1" applyProtection="1">
      <alignment horizontal="right" vertical="center"/>
      <protection hidden="1"/>
    </xf>
    <xf numFmtId="185" fontId="13" fillId="3" borderId="9" xfId="2" applyNumberFormat="1" applyFont="1" applyFill="1" applyBorder="1" applyAlignment="1" applyProtection="1">
      <alignment horizontal="right" vertical="center"/>
      <protection hidden="1"/>
    </xf>
    <xf numFmtId="0" fontId="0" fillId="0" borderId="19" xfId="0" applyBorder="1"/>
    <xf numFmtId="0" fontId="0" fillId="0" borderId="13" xfId="0" applyBorder="1"/>
    <xf numFmtId="185" fontId="13" fillId="8" borderId="17" xfId="2" applyNumberFormat="1" applyFont="1" applyFill="1" applyBorder="1" applyAlignment="1" applyProtection="1">
      <alignment horizontal="right" vertical="center"/>
      <protection hidden="1"/>
    </xf>
    <xf numFmtId="185" fontId="13" fillId="8" borderId="9" xfId="2" applyNumberFormat="1" applyFont="1" applyFill="1" applyBorder="1" applyAlignment="1" applyProtection="1">
      <alignment horizontal="right" vertical="center"/>
      <protection hidden="1"/>
    </xf>
    <xf numFmtId="185" fontId="13" fillId="8" borderId="68" xfId="2" applyNumberFormat="1" applyFont="1" applyFill="1" applyBorder="1" applyAlignment="1" applyProtection="1">
      <alignment horizontal="right" vertical="center"/>
      <protection hidden="1"/>
    </xf>
    <xf numFmtId="185" fontId="13" fillId="8" borderId="69" xfId="2" applyNumberFormat="1" applyFont="1" applyFill="1" applyBorder="1" applyAlignment="1" applyProtection="1">
      <alignment horizontal="right" vertical="center"/>
      <protection hidden="1"/>
    </xf>
    <xf numFmtId="185" fontId="13" fillId="7" borderId="12" xfId="0" applyNumberFormat="1" applyFont="1" applyFill="1" applyBorder="1" applyAlignment="1" applyProtection="1">
      <alignment horizontal="right" vertical="center"/>
      <protection hidden="1"/>
    </xf>
    <xf numFmtId="185" fontId="13" fillId="7" borderId="13" xfId="0" applyNumberFormat="1" applyFont="1" applyFill="1" applyBorder="1" applyAlignment="1" applyProtection="1">
      <alignment horizontal="right" vertical="center"/>
      <protection hidden="1"/>
    </xf>
    <xf numFmtId="185" fontId="13" fillId="5" borderId="12" xfId="0" applyNumberFormat="1" applyFont="1" applyFill="1" applyBorder="1" applyAlignment="1" applyProtection="1">
      <alignment horizontal="right" vertical="center"/>
      <protection hidden="1"/>
    </xf>
    <xf numFmtId="185" fontId="13" fillId="5" borderId="13" xfId="0" applyNumberFormat="1" applyFont="1" applyFill="1" applyBorder="1" applyAlignment="1" applyProtection="1">
      <alignment horizontal="right" vertical="center"/>
      <protection hidden="1"/>
    </xf>
    <xf numFmtId="185" fontId="13" fillId="17" borderId="12" xfId="0" applyNumberFormat="1" applyFont="1" applyFill="1" applyBorder="1" applyAlignment="1" applyProtection="1">
      <alignment horizontal="right" vertical="center"/>
      <protection hidden="1"/>
    </xf>
    <xf numFmtId="185" fontId="13" fillId="17" borderId="13" xfId="0" applyNumberFormat="1" applyFont="1" applyFill="1" applyBorder="1" applyAlignment="1" applyProtection="1">
      <alignment horizontal="right" vertical="center"/>
      <protection hidden="1"/>
    </xf>
    <xf numFmtId="185" fontId="13" fillId="3" borderId="12" xfId="0" applyNumberFormat="1" applyFont="1" applyFill="1" applyBorder="1" applyAlignment="1" applyProtection="1">
      <alignment horizontal="right" vertical="center"/>
      <protection hidden="1"/>
    </xf>
    <xf numFmtId="185" fontId="13" fillId="3" borderId="13" xfId="0" applyNumberFormat="1" applyFont="1" applyFill="1" applyBorder="1" applyAlignment="1" applyProtection="1">
      <alignment horizontal="right" vertical="center"/>
      <protection hidden="1"/>
    </xf>
    <xf numFmtId="0" fontId="10" fillId="5" borderId="18" xfId="0" applyFont="1" applyFill="1" applyBorder="1" applyAlignment="1" applyProtection="1">
      <alignment horizontal="center" vertical="center"/>
      <protection hidden="1"/>
    </xf>
    <xf numFmtId="0" fontId="10" fillId="5" borderId="20" xfId="0" applyFont="1" applyFill="1" applyBorder="1" applyAlignment="1" applyProtection="1">
      <alignment horizontal="center" vertical="center"/>
      <protection hidden="1"/>
    </xf>
    <xf numFmtId="0" fontId="10" fillId="5" borderId="15" xfId="0" applyFont="1" applyFill="1" applyBorder="1" applyAlignment="1" applyProtection="1">
      <alignment horizontal="center" vertical="center"/>
      <protection hidden="1"/>
    </xf>
    <xf numFmtId="185" fontId="13" fillId="5" borderId="18" xfId="2" applyNumberFormat="1" applyFont="1" applyFill="1" applyBorder="1" applyAlignment="1" applyProtection="1">
      <alignment horizontal="right" vertical="center"/>
      <protection hidden="1"/>
    </xf>
    <xf numFmtId="185" fontId="13" fillId="5" borderId="16" xfId="2" applyNumberFormat="1" applyFont="1" applyFill="1" applyBorder="1" applyAlignment="1" applyProtection="1">
      <alignment horizontal="right" vertical="center"/>
      <protection hidden="1"/>
    </xf>
    <xf numFmtId="183" fontId="13" fillId="5" borderId="14" xfId="0" applyNumberFormat="1" applyFont="1" applyFill="1" applyBorder="1" applyAlignment="1" applyProtection="1">
      <alignment horizontal="right" vertical="center"/>
      <protection hidden="1"/>
    </xf>
    <xf numFmtId="183" fontId="13" fillId="5" borderId="16" xfId="0" applyNumberFormat="1" applyFont="1" applyFill="1" applyBorder="1" applyAlignment="1" applyProtection="1">
      <alignment horizontal="right" vertical="center"/>
      <protection hidden="1"/>
    </xf>
    <xf numFmtId="185" fontId="14" fillId="0" borderId="16" xfId="0" applyNumberFormat="1" applyFont="1" applyBorder="1" applyAlignment="1">
      <alignment vertical="center"/>
    </xf>
    <xf numFmtId="185" fontId="13" fillId="7" borderId="9" xfId="0" applyNumberFormat="1" applyFont="1" applyFill="1" applyBorder="1" applyAlignment="1" applyProtection="1">
      <alignment horizontal="right" vertical="center"/>
      <protection hidden="1"/>
    </xf>
    <xf numFmtId="0" fontId="10" fillId="5" borderId="17" xfId="0" applyFont="1" applyFill="1" applyBorder="1" applyAlignment="1" applyProtection="1">
      <alignment horizontal="center" vertical="center"/>
      <protection hidden="1"/>
    </xf>
    <xf numFmtId="0" fontId="10" fillId="5" borderId="19" xfId="0" applyFont="1" applyFill="1" applyBorder="1" applyAlignment="1" applyProtection="1">
      <alignment horizontal="center" vertical="center"/>
      <protection hidden="1"/>
    </xf>
    <xf numFmtId="0" fontId="10" fillId="5" borderId="13" xfId="0" applyFont="1" applyFill="1" applyBorder="1" applyAlignment="1" applyProtection="1">
      <alignment horizontal="center" vertical="center"/>
      <protection hidden="1"/>
    </xf>
    <xf numFmtId="0" fontId="11" fillId="7" borderId="19" xfId="0" applyFont="1" applyFill="1" applyBorder="1" applyAlignment="1">
      <alignment horizontal="center" vertical="center"/>
    </xf>
    <xf numFmtId="0" fontId="11" fillId="7" borderId="13" xfId="0" applyFont="1" applyFill="1" applyBorder="1" applyAlignment="1">
      <alignment horizontal="center" vertical="center"/>
    </xf>
    <xf numFmtId="185" fontId="14" fillId="7" borderId="9" xfId="0" applyNumberFormat="1" applyFont="1" applyFill="1" applyBorder="1" applyAlignment="1">
      <alignment vertical="center"/>
    </xf>
    <xf numFmtId="185" fontId="13" fillId="5" borderId="17" xfId="2" applyNumberFormat="1" applyFont="1" applyFill="1" applyBorder="1" applyAlignment="1" applyProtection="1">
      <alignment horizontal="right" vertical="center"/>
      <protection hidden="1"/>
    </xf>
    <xf numFmtId="185" fontId="13" fillId="5" borderId="9" xfId="2" applyNumberFormat="1" applyFont="1" applyFill="1" applyBorder="1" applyAlignment="1" applyProtection="1">
      <alignment horizontal="right" vertical="center"/>
      <protection hidden="1"/>
    </xf>
    <xf numFmtId="0" fontId="15" fillId="6" borderId="21" xfId="0" applyFont="1" applyFill="1" applyBorder="1" applyAlignment="1" applyProtection="1">
      <alignment horizontal="center" vertical="center"/>
      <protection hidden="1"/>
    </xf>
    <xf numFmtId="0" fontId="15" fillId="6" borderId="3" xfId="0" applyFont="1" applyFill="1" applyBorder="1" applyAlignment="1" applyProtection="1">
      <alignment horizontal="center" vertical="center"/>
      <protection hidden="1"/>
    </xf>
    <xf numFmtId="0" fontId="15" fillId="6" borderId="38" xfId="0" applyFont="1" applyFill="1" applyBorder="1" applyAlignment="1" applyProtection="1">
      <alignment horizontal="center" vertical="center"/>
      <protection hidden="1"/>
    </xf>
    <xf numFmtId="0" fontId="15" fillId="6" borderId="25" xfId="0" applyFont="1" applyFill="1" applyBorder="1" applyAlignment="1" applyProtection="1">
      <alignment horizontal="center" vertical="center"/>
      <protection hidden="1"/>
    </xf>
    <xf numFmtId="0" fontId="15" fillId="6" borderId="55" xfId="0" applyFont="1" applyFill="1" applyBorder="1" applyAlignment="1" applyProtection="1">
      <alignment horizontal="center" vertical="center"/>
      <protection hidden="1"/>
    </xf>
    <xf numFmtId="0" fontId="15" fillId="6" borderId="54" xfId="0" applyFont="1" applyFill="1" applyBorder="1" applyAlignment="1" applyProtection="1">
      <alignment horizontal="center" vertical="center"/>
      <protection hidden="1"/>
    </xf>
    <xf numFmtId="0" fontId="15" fillId="6" borderId="57" xfId="0" applyFont="1" applyFill="1" applyBorder="1" applyAlignment="1" applyProtection="1">
      <alignment horizontal="center" vertical="center"/>
      <protection hidden="1"/>
    </xf>
    <xf numFmtId="0" fontId="15" fillId="6" borderId="56" xfId="0" applyFont="1" applyFill="1" applyBorder="1" applyAlignment="1" applyProtection="1">
      <alignment horizontal="center" vertical="center"/>
      <protection hidden="1"/>
    </xf>
    <xf numFmtId="0" fontId="15" fillId="6" borderId="47" xfId="0" applyFont="1" applyFill="1" applyBorder="1" applyAlignment="1" applyProtection="1">
      <alignment horizontal="center" vertical="center"/>
      <protection hidden="1"/>
    </xf>
    <xf numFmtId="0" fontId="15" fillId="6" borderId="53" xfId="0" applyFont="1" applyFill="1" applyBorder="1" applyAlignment="1" applyProtection="1">
      <alignment horizontal="center" vertical="center"/>
      <protection hidden="1"/>
    </xf>
    <xf numFmtId="0" fontId="15" fillId="6" borderId="46" xfId="0" applyFont="1" applyFill="1" applyBorder="1" applyAlignment="1" applyProtection="1">
      <alignment horizontal="center" vertical="center"/>
      <protection hidden="1"/>
    </xf>
    <xf numFmtId="0" fontId="15" fillId="6" borderId="24" xfId="0" applyFont="1" applyFill="1" applyBorder="1" applyAlignment="1" applyProtection="1">
      <alignment horizontal="center" vertical="center"/>
      <protection hidden="1"/>
    </xf>
    <xf numFmtId="0" fontId="15" fillId="6" borderId="70" xfId="0" applyFont="1" applyFill="1" applyBorder="1" applyAlignment="1" applyProtection="1">
      <alignment horizontal="center" vertical="center"/>
      <protection hidden="1"/>
    </xf>
    <xf numFmtId="184" fontId="10" fillId="3" borderId="2" xfId="0" applyNumberFormat="1" applyFont="1" applyFill="1" applyBorder="1" applyAlignment="1" applyProtection="1">
      <alignment vertical="center"/>
      <protection locked="0"/>
    </xf>
    <xf numFmtId="184" fontId="11" fillId="0" borderId="8" xfId="0" applyNumberFormat="1" applyFont="1" applyBorder="1" applyAlignment="1"/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0" fontId="15" fillId="6" borderId="50" xfId="0" applyFont="1" applyFill="1" applyBorder="1" applyAlignment="1" applyProtection="1">
      <alignment horizontal="center" vertical="center" wrapText="1"/>
      <protection hidden="1"/>
    </xf>
    <xf numFmtId="0" fontId="15" fillId="6" borderId="44" xfId="0" applyFont="1" applyFill="1" applyBorder="1" applyAlignment="1" applyProtection="1">
      <alignment horizontal="center" vertical="center" wrapText="1"/>
      <protection hidden="1"/>
    </xf>
    <xf numFmtId="0" fontId="15" fillId="6" borderId="49" xfId="0" applyFont="1" applyFill="1" applyBorder="1" applyAlignment="1" applyProtection="1">
      <alignment horizontal="center" vertical="center" wrapText="1"/>
      <protection hidden="1"/>
    </xf>
    <xf numFmtId="0" fontId="15" fillId="6" borderId="52" xfId="0" applyFont="1" applyFill="1" applyBorder="1" applyAlignment="1" applyProtection="1">
      <alignment horizontal="center" vertical="center" wrapText="1"/>
      <protection hidden="1"/>
    </xf>
    <xf numFmtId="0" fontId="15" fillId="6" borderId="48" xfId="0" applyFont="1" applyFill="1" applyBorder="1" applyAlignment="1" applyProtection="1">
      <alignment horizontal="center" vertical="center" wrapText="1"/>
      <protection hidden="1"/>
    </xf>
    <xf numFmtId="0" fontId="15" fillId="6" borderId="49" xfId="0" applyFont="1" applyFill="1" applyBorder="1" applyAlignment="1" applyProtection="1">
      <alignment horizontal="center" vertical="center" wrapText="1" shrinkToFit="1"/>
      <protection hidden="1"/>
    </xf>
    <xf numFmtId="0" fontId="15" fillId="6" borderId="48" xfId="0" applyFont="1" applyFill="1" applyBorder="1" applyAlignment="1" applyProtection="1">
      <alignment horizontal="center" vertical="center" wrapText="1" shrinkToFit="1"/>
      <protection hidden="1"/>
    </xf>
    <xf numFmtId="0" fontId="46" fillId="17" borderId="58" xfId="0" applyNumberFormat="1" applyFont="1" applyFill="1" applyBorder="1" applyAlignment="1" applyProtection="1">
      <alignment horizontal="center" vertical="center"/>
      <protection locked="0"/>
    </xf>
    <xf numFmtId="0" fontId="46" fillId="0" borderId="60" xfId="0" applyNumberFormat="1" applyFont="1" applyFill="1" applyBorder="1" applyAlignment="1" applyProtection="1">
      <alignment horizontal="center" vertical="center"/>
      <protection hidden="1"/>
    </xf>
    <xf numFmtId="0" fontId="46" fillId="0" borderId="61" xfId="0" applyNumberFormat="1" applyFont="1" applyFill="1" applyBorder="1" applyAlignment="1" applyProtection="1">
      <alignment horizontal="center" vertical="center"/>
      <protection hidden="1"/>
    </xf>
    <xf numFmtId="0" fontId="46" fillId="0" borderId="62" xfId="0" applyNumberFormat="1" applyFont="1" applyFill="1" applyBorder="1" applyAlignment="1" applyProtection="1">
      <alignment horizontal="center" vertical="center"/>
      <protection hidden="1"/>
    </xf>
    <xf numFmtId="185" fontId="14" fillId="0" borderId="9" xfId="0" applyNumberFormat="1" applyFont="1" applyBorder="1" applyAlignment="1">
      <alignment vertical="center"/>
    </xf>
    <xf numFmtId="185" fontId="14" fillId="17" borderId="9" xfId="0" applyNumberFormat="1" applyFont="1" applyFill="1" applyBorder="1" applyAlignment="1">
      <alignment vertical="center"/>
    </xf>
    <xf numFmtId="185" fontId="13" fillId="8" borderId="13" xfId="0" applyNumberFormat="1" applyFont="1" applyFill="1" applyBorder="1" applyAlignment="1" applyProtection="1">
      <alignment horizontal="right" vertical="center"/>
      <protection hidden="1"/>
    </xf>
    <xf numFmtId="185" fontId="14" fillId="8" borderId="22" xfId="0" applyNumberFormat="1" applyFont="1" applyFill="1" applyBorder="1" applyAlignment="1">
      <alignment vertical="center"/>
    </xf>
    <xf numFmtId="0" fontId="52" fillId="9" borderId="0" xfId="0" applyFont="1" applyFill="1" applyBorder="1" applyAlignment="1">
      <alignment horizontal="center"/>
    </xf>
    <xf numFmtId="0" fontId="10" fillId="5" borderId="104" xfId="0" applyFont="1" applyFill="1" applyBorder="1" applyAlignment="1" applyProtection="1">
      <alignment horizontal="center" vertical="center"/>
      <protection hidden="1"/>
    </xf>
    <xf numFmtId="0" fontId="10" fillId="5" borderId="67" xfId="0" applyFont="1" applyFill="1" applyBorder="1" applyAlignment="1" applyProtection="1">
      <alignment horizontal="center" vertical="center"/>
      <protection hidden="1"/>
    </xf>
    <xf numFmtId="0" fontId="10" fillId="5" borderId="105" xfId="0" applyFont="1" applyFill="1" applyBorder="1" applyAlignment="1" applyProtection="1">
      <alignment horizontal="center" vertical="center"/>
      <protection hidden="1"/>
    </xf>
    <xf numFmtId="185" fontId="13" fillId="5" borderId="104" xfId="2" applyNumberFormat="1" applyFont="1" applyFill="1" applyBorder="1" applyAlignment="1" applyProtection="1">
      <alignment horizontal="right" vertical="center"/>
      <protection hidden="1"/>
    </xf>
    <xf numFmtId="185" fontId="13" fillId="5" borderId="106" xfId="2" applyNumberFormat="1" applyFont="1" applyFill="1" applyBorder="1" applyAlignment="1" applyProtection="1">
      <alignment horizontal="right" vertical="center"/>
      <protection hidden="1"/>
    </xf>
    <xf numFmtId="183" fontId="13" fillId="5" borderId="107" xfId="0" applyNumberFormat="1" applyFont="1" applyFill="1" applyBorder="1" applyAlignment="1" applyProtection="1">
      <alignment horizontal="right" vertical="center"/>
      <protection hidden="1"/>
    </xf>
    <xf numFmtId="183" fontId="13" fillId="5" borderId="106" xfId="0" applyNumberFormat="1" applyFont="1" applyFill="1" applyBorder="1" applyAlignment="1" applyProtection="1">
      <alignment horizontal="right" vertical="center"/>
      <protection hidden="1"/>
    </xf>
    <xf numFmtId="185" fontId="13" fillId="5" borderId="107" xfId="0" applyNumberFormat="1" applyFont="1" applyFill="1" applyBorder="1" applyAlignment="1" applyProtection="1">
      <alignment horizontal="right" vertical="center"/>
      <protection hidden="1"/>
    </xf>
    <xf numFmtId="185" fontId="14" fillId="0" borderId="106" xfId="0" applyNumberFormat="1" applyFont="1" applyBorder="1" applyAlignment="1">
      <alignment vertical="center"/>
    </xf>
    <xf numFmtId="185" fontId="13" fillId="5" borderId="105" xfId="0" applyNumberFormat="1" applyFont="1" applyFill="1" applyBorder="1" applyAlignment="1" applyProtection="1">
      <alignment horizontal="right" vertical="center"/>
      <protection hidden="1"/>
    </xf>
    <xf numFmtId="185" fontId="13" fillId="8" borderId="9" xfId="0" applyNumberFormat="1" applyFont="1" applyFill="1" applyBorder="1" applyAlignment="1" applyProtection="1">
      <alignment horizontal="right" vertical="center"/>
      <protection hidden="1"/>
    </xf>
    <xf numFmtId="0" fontId="10" fillId="7" borderId="18" xfId="0" applyFont="1" applyFill="1" applyBorder="1" applyAlignment="1" applyProtection="1">
      <alignment horizontal="center" vertical="center"/>
      <protection hidden="1"/>
    </xf>
    <xf numFmtId="0" fontId="11" fillId="7" borderId="20" xfId="0" applyFont="1" applyFill="1" applyBorder="1" applyAlignment="1">
      <alignment horizontal="center" vertical="center"/>
    </xf>
    <xf numFmtId="0" fontId="11" fillId="7" borderId="15" xfId="0" applyFont="1" applyFill="1" applyBorder="1" applyAlignment="1">
      <alignment horizontal="center" vertical="center"/>
    </xf>
    <xf numFmtId="185" fontId="13" fillId="7" borderId="18" xfId="2" applyNumberFormat="1" applyFont="1" applyFill="1" applyBorder="1" applyAlignment="1" applyProtection="1">
      <alignment horizontal="right" vertical="center"/>
      <protection hidden="1"/>
    </xf>
    <xf numFmtId="185" fontId="13" fillId="7" borderId="16" xfId="2" applyNumberFormat="1" applyFont="1" applyFill="1" applyBorder="1" applyAlignment="1" applyProtection="1">
      <alignment horizontal="right" vertical="center"/>
      <protection hidden="1"/>
    </xf>
    <xf numFmtId="183" fontId="13" fillId="7" borderId="14" xfId="0" applyNumberFormat="1" applyFont="1" applyFill="1" applyBorder="1" applyAlignment="1" applyProtection="1">
      <alignment horizontal="right" vertical="center"/>
      <protection hidden="1"/>
    </xf>
    <xf numFmtId="183" fontId="13" fillId="7" borderId="16" xfId="0" applyNumberFormat="1" applyFont="1" applyFill="1" applyBorder="1" applyAlignment="1" applyProtection="1">
      <alignment horizontal="right" vertical="center"/>
      <protection hidden="1"/>
    </xf>
    <xf numFmtId="185" fontId="13" fillId="7" borderId="14" xfId="0" applyNumberFormat="1" applyFont="1" applyFill="1" applyBorder="1" applyAlignment="1" applyProtection="1">
      <alignment horizontal="right" vertical="center"/>
      <protection hidden="1"/>
    </xf>
    <xf numFmtId="185" fontId="13" fillId="7" borderId="16" xfId="0" applyNumberFormat="1" applyFont="1" applyFill="1" applyBorder="1" applyAlignment="1" applyProtection="1">
      <alignment horizontal="right" vertical="center"/>
      <protection hidden="1"/>
    </xf>
    <xf numFmtId="185" fontId="13" fillId="7" borderId="15" xfId="0" applyNumberFormat="1" applyFont="1" applyFill="1" applyBorder="1" applyAlignment="1" applyProtection="1">
      <alignment horizontal="right" vertical="center"/>
      <protection hidden="1"/>
    </xf>
    <xf numFmtId="0" fontId="10" fillId="7" borderId="71" xfId="0" applyFont="1" applyFill="1" applyBorder="1" applyAlignment="1" applyProtection="1">
      <alignment horizontal="center" vertical="center"/>
      <protection hidden="1"/>
    </xf>
    <xf numFmtId="0" fontId="11" fillId="7" borderId="72" xfId="0" applyFont="1" applyFill="1" applyBorder="1" applyAlignment="1">
      <alignment horizontal="center" vertical="center"/>
    </xf>
    <xf numFmtId="0" fontId="11" fillId="7" borderId="73" xfId="0" applyFont="1" applyFill="1" applyBorder="1" applyAlignment="1">
      <alignment horizontal="center" vertical="center"/>
    </xf>
    <xf numFmtId="0" fontId="10" fillId="8" borderId="71" xfId="0" applyFont="1" applyFill="1" applyBorder="1" applyAlignment="1" applyProtection="1">
      <alignment horizontal="center" vertical="center"/>
      <protection hidden="1"/>
    </xf>
    <xf numFmtId="0" fontId="11" fillId="8" borderId="72" xfId="0" applyFont="1" applyFill="1" applyBorder="1" applyAlignment="1">
      <alignment horizontal="center" vertical="center"/>
    </xf>
    <xf numFmtId="0" fontId="11" fillId="8" borderId="73" xfId="0" applyFont="1" applyFill="1" applyBorder="1" applyAlignment="1">
      <alignment horizontal="center" vertical="center"/>
    </xf>
    <xf numFmtId="0" fontId="10" fillId="17" borderId="71" xfId="0" applyFont="1" applyFill="1" applyBorder="1" applyAlignment="1" applyProtection="1">
      <alignment horizontal="center" vertical="center"/>
      <protection hidden="1"/>
    </xf>
    <xf numFmtId="0" fontId="11" fillId="17" borderId="72" xfId="0" applyFont="1" applyFill="1" applyBorder="1" applyAlignment="1">
      <alignment horizontal="center" vertical="center"/>
    </xf>
    <xf numFmtId="0" fontId="11" fillId="17" borderId="73" xfId="0" applyFont="1" applyFill="1" applyBorder="1" applyAlignment="1">
      <alignment horizontal="center" vertical="center"/>
    </xf>
    <xf numFmtId="185" fontId="13" fillId="17" borderId="9" xfId="0" applyNumberFormat="1" applyFont="1" applyFill="1" applyBorder="1" applyAlignment="1" applyProtection="1">
      <alignment horizontal="right" vertical="center"/>
      <protection hidden="1"/>
    </xf>
    <xf numFmtId="0" fontId="63" fillId="9" borderId="67" xfId="5" applyFont="1" applyFill="1" applyBorder="1" applyAlignment="1">
      <alignment horizontal="center"/>
    </xf>
    <xf numFmtId="0" fontId="64" fillId="0" borderId="84" xfId="5" applyFont="1" applyFill="1" applyBorder="1" applyAlignment="1">
      <alignment horizontal="center" vertical="center"/>
    </xf>
    <xf numFmtId="0" fontId="64" fillId="0" borderId="88" xfId="5" applyFont="1" applyFill="1" applyBorder="1" applyAlignment="1">
      <alignment horizontal="center" vertical="center"/>
    </xf>
    <xf numFmtId="0" fontId="64" fillId="0" borderId="91" xfId="5" applyFont="1" applyFill="1" applyBorder="1" applyAlignment="1">
      <alignment horizontal="center" vertical="center"/>
    </xf>
    <xf numFmtId="0" fontId="2" fillId="0" borderId="26" xfId="65" applyBorder="1" applyAlignment="1">
      <alignment horizontal="center" vertical="center"/>
    </xf>
    <xf numFmtId="0" fontId="2" fillId="0" borderId="93" xfId="65" applyBorder="1" applyAlignment="1">
      <alignment horizontal="center" vertical="center"/>
    </xf>
    <xf numFmtId="0" fontId="2" fillId="0" borderId="65" xfId="65" applyBorder="1" applyAlignment="1">
      <alignment horizontal="center" vertical="center"/>
    </xf>
    <xf numFmtId="0" fontId="2" fillId="0" borderId="88" xfId="65" applyBorder="1" applyAlignment="1">
      <alignment horizontal="center" vertical="center"/>
    </xf>
    <xf numFmtId="0" fontId="76" fillId="0" borderId="52" xfId="61" applyFont="1" applyBorder="1" applyAlignment="1">
      <alignment horizontal="center" vertical="center"/>
    </xf>
    <xf numFmtId="0" fontId="76" fillId="0" borderId="48" xfId="61" applyFont="1" applyBorder="1" applyAlignment="1">
      <alignment horizontal="center" vertical="center"/>
    </xf>
  </cellXfs>
  <cellStyles count="42242">
    <cellStyle name="2 11424D3191" xfId="69"/>
    <cellStyle name="20% - Accent1" xfId="17"/>
    <cellStyle name="20% - Accent2" xfId="18"/>
    <cellStyle name="20% - Accent3" xfId="19"/>
    <cellStyle name="20% - Accent4" xfId="20"/>
    <cellStyle name="20% - Accent5" xfId="21"/>
    <cellStyle name="20% - Accent6" xfId="22"/>
    <cellStyle name="20% - Akzent1" xfId="70"/>
    <cellStyle name="20% - Akzent1 2" xfId="71"/>
    <cellStyle name="20% - Akzent2" xfId="72"/>
    <cellStyle name="20% - Akzent2 2" xfId="73"/>
    <cellStyle name="20% - Akzent3" xfId="74"/>
    <cellStyle name="20% - Akzent3 2" xfId="75"/>
    <cellStyle name="20% - Akzent4" xfId="76"/>
    <cellStyle name="20% - Akzent4 2" xfId="77"/>
    <cellStyle name="20% - Akzent5" xfId="78"/>
    <cellStyle name="20% - Akzent5 2" xfId="79"/>
    <cellStyle name="20% - Akzent6" xfId="80"/>
    <cellStyle name="20% - Akzent6 2" xfId="81"/>
    <cellStyle name="20% - アクセント 1 10" xfId="82"/>
    <cellStyle name="20% - アクセント 1 11" xfId="83"/>
    <cellStyle name="20% - アクセント 1 12" xfId="84"/>
    <cellStyle name="20% - アクセント 1 13" xfId="85"/>
    <cellStyle name="20% - アクセント 1 14" xfId="86"/>
    <cellStyle name="20% - アクセント 1 15" xfId="87"/>
    <cellStyle name="20% - アクセント 1 16" xfId="88"/>
    <cellStyle name="20% - アクセント 1 17" xfId="89"/>
    <cellStyle name="20% - アクセント 1 18" xfId="90"/>
    <cellStyle name="20% - アクセント 1 18 2" xfId="91"/>
    <cellStyle name="20% - アクセント 1 18 2 2" xfId="92"/>
    <cellStyle name="20% - アクセント 1 18 2 3" xfId="93"/>
    <cellStyle name="20% - アクセント 1 18 3" xfId="94"/>
    <cellStyle name="20% - アクセント 1 18 3 2" xfId="95"/>
    <cellStyle name="20% - アクセント 1 18 3 3" xfId="96"/>
    <cellStyle name="20% - アクセント 1 18 4" xfId="97"/>
    <cellStyle name="20% - アクセント 1 18 5" xfId="98"/>
    <cellStyle name="20% - アクセント 1 2" xfId="99"/>
    <cellStyle name="20% - アクセント 1 2 2" xfId="100"/>
    <cellStyle name="20% - アクセント 1 3" xfId="101"/>
    <cellStyle name="20% - アクセント 1 3 2" xfId="102"/>
    <cellStyle name="20% - アクセント 1 4" xfId="103"/>
    <cellStyle name="20% - アクセント 1 4 2" xfId="104"/>
    <cellStyle name="20% - アクセント 1 5" xfId="105"/>
    <cellStyle name="20% - アクセント 1 5 2" xfId="106"/>
    <cellStyle name="20% - アクセント 1 6" xfId="107"/>
    <cellStyle name="20% - アクセント 1 6 2" xfId="108"/>
    <cellStyle name="20% - アクセント 1 7" xfId="109"/>
    <cellStyle name="20% - アクセント 1 7 2" xfId="110"/>
    <cellStyle name="20% - アクセント 1 8" xfId="111"/>
    <cellStyle name="20% - アクセント 1 9" xfId="112"/>
    <cellStyle name="20% - アクセント 2 10" xfId="113"/>
    <cellStyle name="20% - アクセント 2 11" xfId="114"/>
    <cellStyle name="20% - アクセント 2 12" xfId="115"/>
    <cellStyle name="20% - アクセント 2 13" xfId="116"/>
    <cellStyle name="20% - アクセント 2 14" xfId="117"/>
    <cellStyle name="20% - アクセント 2 15" xfId="118"/>
    <cellStyle name="20% - アクセント 2 16" xfId="119"/>
    <cellStyle name="20% - アクセント 2 17" xfId="120"/>
    <cellStyle name="20% - アクセント 2 18" xfId="121"/>
    <cellStyle name="20% - アクセント 2 18 2" xfId="122"/>
    <cellStyle name="20% - アクセント 2 18 2 2" xfId="123"/>
    <cellStyle name="20% - アクセント 2 18 2 3" xfId="124"/>
    <cellStyle name="20% - アクセント 2 18 3" xfId="125"/>
    <cellStyle name="20% - アクセント 2 18 3 2" xfId="126"/>
    <cellStyle name="20% - アクセント 2 18 3 3" xfId="127"/>
    <cellStyle name="20% - アクセント 2 18 4" xfId="128"/>
    <cellStyle name="20% - アクセント 2 18 5" xfId="129"/>
    <cellStyle name="20% - アクセント 2 2" xfId="130"/>
    <cellStyle name="20% - アクセント 2 2 2" xfId="131"/>
    <cellStyle name="20% - アクセント 2 3" xfId="132"/>
    <cellStyle name="20% - アクセント 2 3 2" xfId="133"/>
    <cellStyle name="20% - アクセント 2 4" xfId="134"/>
    <cellStyle name="20% - アクセント 2 4 2" xfId="135"/>
    <cellStyle name="20% - アクセント 2 5" xfId="136"/>
    <cellStyle name="20% - アクセント 2 5 2" xfId="137"/>
    <cellStyle name="20% - アクセント 2 6" xfId="138"/>
    <cellStyle name="20% - アクセント 2 6 2" xfId="139"/>
    <cellStyle name="20% - アクセント 2 7" xfId="140"/>
    <cellStyle name="20% - アクセント 2 7 2" xfId="141"/>
    <cellStyle name="20% - アクセント 2 8" xfId="142"/>
    <cellStyle name="20% - アクセント 2 9" xfId="143"/>
    <cellStyle name="20% - アクセント 3 10" xfId="144"/>
    <cellStyle name="20% - アクセント 3 11" xfId="145"/>
    <cellStyle name="20% - アクセント 3 12" xfId="146"/>
    <cellStyle name="20% - アクセント 3 13" xfId="147"/>
    <cellStyle name="20% - アクセント 3 14" xfId="148"/>
    <cellStyle name="20% - アクセント 3 15" xfId="149"/>
    <cellStyle name="20% - アクセント 3 16" xfId="150"/>
    <cellStyle name="20% - アクセント 3 17" xfId="151"/>
    <cellStyle name="20% - アクセント 3 18" xfId="152"/>
    <cellStyle name="20% - アクセント 3 18 2" xfId="153"/>
    <cellStyle name="20% - アクセント 3 18 2 2" xfId="154"/>
    <cellStyle name="20% - アクセント 3 18 2 3" xfId="155"/>
    <cellStyle name="20% - アクセント 3 18 3" xfId="156"/>
    <cellStyle name="20% - アクセント 3 18 3 2" xfId="157"/>
    <cellStyle name="20% - アクセント 3 18 3 3" xfId="158"/>
    <cellStyle name="20% - アクセント 3 18 4" xfId="159"/>
    <cellStyle name="20% - アクセント 3 18 5" xfId="160"/>
    <cellStyle name="20% - アクセント 3 2" xfId="161"/>
    <cellStyle name="20% - アクセント 3 2 2" xfId="162"/>
    <cellStyle name="20% - アクセント 3 3" xfId="163"/>
    <cellStyle name="20% - アクセント 3 3 2" xfId="164"/>
    <cellStyle name="20% - アクセント 3 4" xfId="165"/>
    <cellStyle name="20% - アクセント 3 4 2" xfId="166"/>
    <cellStyle name="20% - アクセント 3 5" xfId="167"/>
    <cellStyle name="20% - アクセント 3 5 2" xfId="168"/>
    <cellStyle name="20% - アクセント 3 6" xfId="169"/>
    <cellStyle name="20% - アクセント 3 6 2" xfId="170"/>
    <cellStyle name="20% - アクセント 3 7" xfId="171"/>
    <cellStyle name="20% - アクセント 3 7 2" xfId="172"/>
    <cellStyle name="20% - アクセント 3 8" xfId="173"/>
    <cellStyle name="20% - アクセント 3 9" xfId="174"/>
    <cellStyle name="20% - アクセント 4 10" xfId="175"/>
    <cellStyle name="20% - アクセント 4 11" xfId="176"/>
    <cellStyle name="20% - アクセント 4 12" xfId="177"/>
    <cellStyle name="20% - アクセント 4 13" xfId="178"/>
    <cellStyle name="20% - アクセント 4 14" xfId="179"/>
    <cellStyle name="20% - アクセント 4 15" xfId="180"/>
    <cellStyle name="20% - アクセント 4 16" xfId="181"/>
    <cellStyle name="20% - アクセント 4 17" xfId="182"/>
    <cellStyle name="20% - アクセント 4 18" xfId="183"/>
    <cellStyle name="20% - アクセント 4 18 2" xfId="184"/>
    <cellStyle name="20% - アクセント 4 18 2 2" xfId="185"/>
    <cellStyle name="20% - アクセント 4 18 2 3" xfId="186"/>
    <cellStyle name="20% - アクセント 4 18 3" xfId="187"/>
    <cellStyle name="20% - アクセント 4 18 3 2" xfId="188"/>
    <cellStyle name="20% - アクセント 4 18 3 3" xfId="189"/>
    <cellStyle name="20% - アクセント 4 18 4" xfId="190"/>
    <cellStyle name="20% - アクセント 4 18 5" xfId="191"/>
    <cellStyle name="20% - アクセント 4 2" xfId="192"/>
    <cellStyle name="20% - アクセント 4 2 2" xfId="193"/>
    <cellStyle name="20% - アクセント 4 3" xfId="194"/>
    <cellStyle name="20% - アクセント 4 3 2" xfId="195"/>
    <cellStyle name="20% - アクセント 4 4" xfId="196"/>
    <cellStyle name="20% - アクセント 4 4 2" xfId="197"/>
    <cellStyle name="20% - アクセント 4 5" xfId="198"/>
    <cellStyle name="20% - アクセント 4 5 2" xfId="199"/>
    <cellStyle name="20% - アクセント 4 6" xfId="200"/>
    <cellStyle name="20% - アクセント 4 6 2" xfId="201"/>
    <cellStyle name="20% - アクセント 4 7" xfId="202"/>
    <cellStyle name="20% - アクセント 4 7 2" xfId="203"/>
    <cellStyle name="20% - アクセント 4 8" xfId="204"/>
    <cellStyle name="20% - アクセント 4 9" xfId="205"/>
    <cellStyle name="20% - アクセント 5 10" xfId="206"/>
    <cellStyle name="20% - アクセント 5 11" xfId="207"/>
    <cellStyle name="20% - アクセント 5 12" xfId="208"/>
    <cellStyle name="20% - アクセント 5 13" xfId="209"/>
    <cellStyle name="20% - アクセント 5 14" xfId="210"/>
    <cellStyle name="20% - アクセント 5 15" xfId="211"/>
    <cellStyle name="20% - アクセント 5 16" xfId="212"/>
    <cellStyle name="20% - アクセント 5 17" xfId="213"/>
    <cellStyle name="20% - アクセント 5 18" xfId="214"/>
    <cellStyle name="20% - アクセント 5 18 2" xfId="215"/>
    <cellStyle name="20% - アクセント 5 18 2 2" xfId="216"/>
    <cellStyle name="20% - アクセント 5 18 2 3" xfId="217"/>
    <cellStyle name="20% - アクセント 5 18 3" xfId="218"/>
    <cellStyle name="20% - アクセント 5 18 3 2" xfId="219"/>
    <cellStyle name="20% - アクセント 5 18 3 3" xfId="220"/>
    <cellStyle name="20% - アクセント 5 18 4" xfId="221"/>
    <cellStyle name="20% - アクセント 5 18 5" xfId="222"/>
    <cellStyle name="20% - アクセント 5 2" xfId="223"/>
    <cellStyle name="20% - アクセント 5 2 2" xfId="224"/>
    <cellStyle name="20% - アクセント 5 3" xfId="225"/>
    <cellStyle name="20% - アクセント 5 3 2" xfId="226"/>
    <cellStyle name="20% - アクセント 5 4" xfId="227"/>
    <cellStyle name="20% - アクセント 5 4 2" xfId="228"/>
    <cellStyle name="20% - アクセント 5 5" xfId="229"/>
    <cellStyle name="20% - アクセント 5 5 2" xfId="230"/>
    <cellStyle name="20% - アクセント 5 6" xfId="231"/>
    <cellStyle name="20% - アクセント 5 6 2" xfId="232"/>
    <cellStyle name="20% - アクセント 5 7" xfId="233"/>
    <cellStyle name="20% - アクセント 5 7 2" xfId="234"/>
    <cellStyle name="20% - アクセント 5 8" xfId="235"/>
    <cellStyle name="20% - アクセント 5 9" xfId="236"/>
    <cellStyle name="20% - アクセント 6 10" xfId="237"/>
    <cellStyle name="20% - アクセント 6 11" xfId="238"/>
    <cellStyle name="20% - アクセント 6 12" xfId="239"/>
    <cellStyle name="20% - アクセント 6 13" xfId="240"/>
    <cellStyle name="20% - アクセント 6 14" xfId="241"/>
    <cellStyle name="20% - アクセント 6 15" xfId="242"/>
    <cellStyle name="20% - アクセント 6 16" xfId="243"/>
    <cellStyle name="20% - アクセント 6 17" xfId="244"/>
    <cellStyle name="20% - アクセント 6 18" xfId="245"/>
    <cellStyle name="20% - アクセント 6 18 2" xfId="246"/>
    <cellStyle name="20% - アクセント 6 18 2 2" xfId="247"/>
    <cellStyle name="20% - アクセント 6 18 2 3" xfId="248"/>
    <cellStyle name="20% - アクセント 6 18 3" xfId="249"/>
    <cellStyle name="20% - アクセント 6 18 3 2" xfId="250"/>
    <cellStyle name="20% - アクセント 6 18 3 3" xfId="251"/>
    <cellStyle name="20% - アクセント 6 18 4" xfId="252"/>
    <cellStyle name="20% - アクセント 6 18 5" xfId="253"/>
    <cellStyle name="20% - アクセント 6 2" xfId="254"/>
    <cellStyle name="20% - アクセント 6 2 2" xfId="255"/>
    <cellStyle name="20% - アクセント 6 3" xfId="256"/>
    <cellStyle name="20% - アクセント 6 3 2" xfId="257"/>
    <cellStyle name="20% - アクセント 6 4" xfId="258"/>
    <cellStyle name="20% - アクセント 6 4 2" xfId="259"/>
    <cellStyle name="20% - アクセント 6 5" xfId="260"/>
    <cellStyle name="20% - アクセント 6 5 2" xfId="261"/>
    <cellStyle name="20% - アクセント 6 6" xfId="262"/>
    <cellStyle name="20% - アクセント 6 6 2" xfId="263"/>
    <cellStyle name="20% - アクセント 6 7" xfId="264"/>
    <cellStyle name="20% - アクセント 6 7 2" xfId="265"/>
    <cellStyle name="20% - アクセント 6 8" xfId="266"/>
    <cellStyle name="20% - アクセント 6 9" xfId="267"/>
    <cellStyle name="40% - Accent1" xfId="23"/>
    <cellStyle name="40% - Accent2" xfId="24"/>
    <cellStyle name="40% - Accent3" xfId="25"/>
    <cellStyle name="40% - Accent4" xfId="26"/>
    <cellStyle name="40% - Accent5" xfId="27"/>
    <cellStyle name="40% - Accent6" xfId="28"/>
    <cellStyle name="40% - Akzent1" xfId="268"/>
    <cellStyle name="40% - Akzent1 2" xfId="269"/>
    <cellStyle name="40% - Akzent2" xfId="270"/>
    <cellStyle name="40% - Akzent2 2" xfId="271"/>
    <cellStyle name="40% - Akzent3" xfId="272"/>
    <cellStyle name="40% - Akzent3 2" xfId="273"/>
    <cellStyle name="40% - Akzent4" xfId="274"/>
    <cellStyle name="40% - Akzent4 2" xfId="275"/>
    <cellStyle name="40% - Akzent5" xfId="276"/>
    <cellStyle name="40% - Akzent5 2" xfId="277"/>
    <cellStyle name="40% - Akzent6" xfId="278"/>
    <cellStyle name="40% - Akzent6 2" xfId="279"/>
    <cellStyle name="40% - アクセント 1 10" xfId="280"/>
    <cellStyle name="40% - アクセント 1 11" xfId="281"/>
    <cellStyle name="40% - アクセント 1 12" xfId="282"/>
    <cellStyle name="40% - アクセント 1 13" xfId="283"/>
    <cellStyle name="40% - アクセント 1 14" xfId="284"/>
    <cellStyle name="40% - アクセント 1 15" xfId="285"/>
    <cellStyle name="40% - アクセント 1 16" xfId="286"/>
    <cellStyle name="40% - アクセント 1 17" xfId="287"/>
    <cellStyle name="40% - アクセント 1 18" xfId="288"/>
    <cellStyle name="40% - アクセント 1 18 2" xfId="289"/>
    <cellStyle name="40% - アクセント 1 18 2 2" xfId="290"/>
    <cellStyle name="40% - アクセント 1 18 2 3" xfId="291"/>
    <cellStyle name="40% - アクセント 1 18 3" xfId="292"/>
    <cellStyle name="40% - アクセント 1 18 3 2" xfId="293"/>
    <cellStyle name="40% - アクセント 1 18 3 3" xfId="294"/>
    <cellStyle name="40% - アクセント 1 18 4" xfId="295"/>
    <cellStyle name="40% - アクセント 1 18 5" xfId="296"/>
    <cellStyle name="40% - アクセント 1 2" xfId="297"/>
    <cellStyle name="40% - アクセント 1 2 2" xfId="298"/>
    <cellStyle name="40% - アクセント 1 3" xfId="299"/>
    <cellStyle name="40% - アクセント 1 3 2" xfId="300"/>
    <cellStyle name="40% - アクセント 1 4" xfId="301"/>
    <cellStyle name="40% - アクセント 1 4 2" xfId="302"/>
    <cellStyle name="40% - アクセント 1 5" xfId="303"/>
    <cellStyle name="40% - アクセント 1 5 2" xfId="304"/>
    <cellStyle name="40% - アクセント 1 6" xfId="305"/>
    <cellStyle name="40% - アクセント 1 6 2" xfId="306"/>
    <cellStyle name="40% - アクセント 1 7" xfId="307"/>
    <cellStyle name="40% - アクセント 1 7 2" xfId="308"/>
    <cellStyle name="40% - アクセント 1 8" xfId="309"/>
    <cellStyle name="40% - アクセント 1 9" xfId="310"/>
    <cellStyle name="40% - アクセント 2 10" xfId="311"/>
    <cellStyle name="40% - アクセント 2 11" xfId="312"/>
    <cellStyle name="40% - アクセント 2 12" xfId="313"/>
    <cellStyle name="40% - アクセント 2 13" xfId="314"/>
    <cellStyle name="40% - アクセント 2 14" xfId="315"/>
    <cellStyle name="40% - アクセント 2 15" xfId="316"/>
    <cellStyle name="40% - アクセント 2 16" xfId="317"/>
    <cellStyle name="40% - アクセント 2 17" xfId="318"/>
    <cellStyle name="40% - アクセント 2 18" xfId="319"/>
    <cellStyle name="40% - アクセント 2 18 2" xfId="320"/>
    <cellStyle name="40% - アクセント 2 18 2 2" xfId="321"/>
    <cellStyle name="40% - アクセント 2 18 2 3" xfId="322"/>
    <cellStyle name="40% - アクセント 2 18 3" xfId="323"/>
    <cellStyle name="40% - アクセント 2 18 3 2" xfId="324"/>
    <cellStyle name="40% - アクセント 2 18 3 3" xfId="325"/>
    <cellStyle name="40% - アクセント 2 18 4" xfId="326"/>
    <cellStyle name="40% - アクセント 2 18 5" xfId="327"/>
    <cellStyle name="40% - アクセント 2 2" xfId="328"/>
    <cellStyle name="40% - アクセント 2 2 2" xfId="329"/>
    <cellStyle name="40% - アクセント 2 3" xfId="330"/>
    <cellStyle name="40% - アクセント 2 3 2" xfId="331"/>
    <cellStyle name="40% - アクセント 2 4" xfId="332"/>
    <cellStyle name="40% - アクセント 2 4 2" xfId="333"/>
    <cellStyle name="40% - アクセント 2 5" xfId="334"/>
    <cellStyle name="40% - アクセント 2 5 2" xfId="335"/>
    <cellStyle name="40% - アクセント 2 6" xfId="336"/>
    <cellStyle name="40% - アクセント 2 6 2" xfId="337"/>
    <cellStyle name="40% - アクセント 2 7" xfId="338"/>
    <cellStyle name="40% - アクセント 2 7 2" xfId="339"/>
    <cellStyle name="40% - アクセント 2 8" xfId="340"/>
    <cellStyle name="40% - アクセント 2 9" xfId="341"/>
    <cellStyle name="40% - アクセント 3 10" xfId="342"/>
    <cellStyle name="40% - アクセント 3 11" xfId="343"/>
    <cellStyle name="40% - アクセント 3 12" xfId="344"/>
    <cellStyle name="40% - アクセント 3 13" xfId="345"/>
    <cellStyle name="40% - アクセント 3 14" xfId="346"/>
    <cellStyle name="40% - アクセント 3 15" xfId="347"/>
    <cellStyle name="40% - アクセント 3 16" xfId="348"/>
    <cellStyle name="40% - アクセント 3 17" xfId="349"/>
    <cellStyle name="40% - アクセント 3 18" xfId="350"/>
    <cellStyle name="40% - アクセント 3 18 2" xfId="351"/>
    <cellStyle name="40% - アクセント 3 18 2 2" xfId="352"/>
    <cellStyle name="40% - アクセント 3 18 2 3" xfId="353"/>
    <cellStyle name="40% - アクセント 3 18 3" xfId="354"/>
    <cellStyle name="40% - アクセント 3 18 3 2" xfId="355"/>
    <cellStyle name="40% - アクセント 3 18 3 3" xfId="356"/>
    <cellStyle name="40% - アクセント 3 18 4" xfId="357"/>
    <cellStyle name="40% - アクセント 3 18 5" xfId="358"/>
    <cellStyle name="40% - アクセント 3 2" xfId="359"/>
    <cellStyle name="40% - アクセント 3 2 2" xfId="360"/>
    <cellStyle name="40% - アクセント 3 3" xfId="361"/>
    <cellStyle name="40% - アクセント 3 3 2" xfId="362"/>
    <cellStyle name="40% - アクセント 3 4" xfId="363"/>
    <cellStyle name="40% - アクセント 3 4 2" xfId="364"/>
    <cellStyle name="40% - アクセント 3 5" xfId="365"/>
    <cellStyle name="40% - アクセント 3 5 2" xfId="366"/>
    <cellStyle name="40% - アクセント 3 6" xfId="367"/>
    <cellStyle name="40% - アクセント 3 6 2" xfId="368"/>
    <cellStyle name="40% - アクセント 3 7" xfId="369"/>
    <cellStyle name="40% - アクセント 3 7 2" xfId="370"/>
    <cellStyle name="40% - アクセント 3 8" xfId="371"/>
    <cellStyle name="40% - アクセント 3 9" xfId="372"/>
    <cellStyle name="40% - アクセント 4 10" xfId="373"/>
    <cellStyle name="40% - アクセント 4 11" xfId="374"/>
    <cellStyle name="40% - アクセント 4 12" xfId="375"/>
    <cellStyle name="40% - アクセント 4 13" xfId="376"/>
    <cellStyle name="40% - アクセント 4 14" xfId="377"/>
    <cellStyle name="40% - アクセント 4 15" xfId="378"/>
    <cellStyle name="40% - アクセント 4 16" xfId="379"/>
    <cellStyle name="40% - アクセント 4 17" xfId="380"/>
    <cellStyle name="40% - アクセント 4 18" xfId="381"/>
    <cellStyle name="40% - アクセント 4 18 2" xfId="382"/>
    <cellStyle name="40% - アクセント 4 18 2 2" xfId="383"/>
    <cellStyle name="40% - アクセント 4 18 2 3" xfId="384"/>
    <cellStyle name="40% - アクセント 4 18 3" xfId="385"/>
    <cellStyle name="40% - アクセント 4 18 3 2" xfId="386"/>
    <cellStyle name="40% - アクセント 4 18 3 3" xfId="387"/>
    <cellStyle name="40% - アクセント 4 18 4" xfId="388"/>
    <cellStyle name="40% - アクセント 4 18 5" xfId="389"/>
    <cellStyle name="40% - アクセント 4 2" xfId="390"/>
    <cellStyle name="40% - アクセント 4 2 2" xfId="391"/>
    <cellStyle name="40% - アクセント 4 3" xfId="392"/>
    <cellStyle name="40% - アクセント 4 3 2" xfId="393"/>
    <cellStyle name="40% - アクセント 4 4" xfId="394"/>
    <cellStyle name="40% - アクセント 4 4 2" xfId="395"/>
    <cellStyle name="40% - アクセント 4 5" xfId="396"/>
    <cellStyle name="40% - アクセント 4 5 2" xfId="397"/>
    <cellStyle name="40% - アクセント 4 6" xfId="398"/>
    <cellStyle name="40% - アクセント 4 6 2" xfId="399"/>
    <cellStyle name="40% - アクセント 4 7" xfId="400"/>
    <cellStyle name="40% - アクセント 4 7 2" xfId="401"/>
    <cellStyle name="40% - アクセント 4 8" xfId="402"/>
    <cellStyle name="40% - アクセント 4 9" xfId="403"/>
    <cellStyle name="40% - アクセント 5 10" xfId="404"/>
    <cellStyle name="40% - アクセント 5 11" xfId="405"/>
    <cellStyle name="40% - アクセント 5 12" xfId="406"/>
    <cellStyle name="40% - アクセント 5 13" xfId="407"/>
    <cellStyle name="40% - アクセント 5 14" xfId="408"/>
    <cellStyle name="40% - アクセント 5 15" xfId="409"/>
    <cellStyle name="40% - アクセント 5 16" xfId="410"/>
    <cellStyle name="40% - アクセント 5 17" xfId="411"/>
    <cellStyle name="40% - アクセント 5 18" xfId="412"/>
    <cellStyle name="40% - アクセント 5 18 2" xfId="413"/>
    <cellStyle name="40% - アクセント 5 18 2 2" xfId="414"/>
    <cellStyle name="40% - アクセント 5 18 2 3" xfId="415"/>
    <cellStyle name="40% - アクセント 5 18 3" xfId="416"/>
    <cellStyle name="40% - アクセント 5 18 3 2" xfId="417"/>
    <cellStyle name="40% - アクセント 5 18 3 3" xfId="418"/>
    <cellStyle name="40% - アクセント 5 18 4" xfId="419"/>
    <cellStyle name="40% - アクセント 5 18 5" xfId="420"/>
    <cellStyle name="40% - アクセント 5 2" xfId="421"/>
    <cellStyle name="40% - アクセント 5 2 2" xfId="422"/>
    <cellStyle name="40% - アクセント 5 3" xfId="423"/>
    <cellStyle name="40% - アクセント 5 3 2" xfId="424"/>
    <cellStyle name="40% - アクセント 5 4" xfId="425"/>
    <cellStyle name="40% - アクセント 5 4 2" xfId="426"/>
    <cellStyle name="40% - アクセント 5 5" xfId="427"/>
    <cellStyle name="40% - アクセント 5 5 2" xfId="428"/>
    <cellStyle name="40% - アクセント 5 6" xfId="429"/>
    <cellStyle name="40% - アクセント 5 6 2" xfId="430"/>
    <cellStyle name="40% - アクセント 5 7" xfId="431"/>
    <cellStyle name="40% - アクセント 5 7 2" xfId="432"/>
    <cellStyle name="40% - アクセント 5 8" xfId="433"/>
    <cellStyle name="40% - アクセント 5 9" xfId="434"/>
    <cellStyle name="40% - アクセント 6 10" xfId="435"/>
    <cellStyle name="40% - アクセント 6 11" xfId="436"/>
    <cellStyle name="40% - アクセント 6 12" xfId="437"/>
    <cellStyle name="40% - アクセント 6 13" xfId="438"/>
    <cellStyle name="40% - アクセント 6 14" xfId="439"/>
    <cellStyle name="40% - アクセント 6 15" xfId="440"/>
    <cellStyle name="40% - アクセント 6 16" xfId="441"/>
    <cellStyle name="40% - アクセント 6 17" xfId="442"/>
    <cellStyle name="40% - アクセント 6 18" xfId="443"/>
    <cellStyle name="40% - アクセント 6 18 2" xfId="444"/>
    <cellStyle name="40% - アクセント 6 18 2 2" xfId="445"/>
    <cellStyle name="40% - アクセント 6 18 2 3" xfId="446"/>
    <cellStyle name="40% - アクセント 6 18 3" xfId="447"/>
    <cellStyle name="40% - アクセント 6 18 3 2" xfId="448"/>
    <cellStyle name="40% - アクセント 6 18 3 3" xfId="449"/>
    <cellStyle name="40% - アクセント 6 18 4" xfId="450"/>
    <cellStyle name="40% - アクセント 6 18 5" xfId="451"/>
    <cellStyle name="40% - アクセント 6 2" xfId="452"/>
    <cellStyle name="40% - アクセント 6 2 2" xfId="453"/>
    <cellStyle name="40% - アクセント 6 3" xfId="454"/>
    <cellStyle name="40% - アクセント 6 3 2" xfId="455"/>
    <cellStyle name="40% - アクセント 6 4" xfId="456"/>
    <cellStyle name="40% - アクセント 6 4 2" xfId="457"/>
    <cellStyle name="40% - アクセント 6 5" xfId="458"/>
    <cellStyle name="40% - アクセント 6 5 2" xfId="459"/>
    <cellStyle name="40% - アクセント 6 6" xfId="460"/>
    <cellStyle name="40% - アクセント 6 6 2" xfId="461"/>
    <cellStyle name="40% - アクセント 6 7" xfId="462"/>
    <cellStyle name="40% - アクセント 6 7 2" xfId="463"/>
    <cellStyle name="40% - アクセント 6 8" xfId="464"/>
    <cellStyle name="40% - アクセント 6 9" xfId="465"/>
    <cellStyle name="60% - Accent1" xfId="29"/>
    <cellStyle name="60% - Accent2" xfId="30"/>
    <cellStyle name="60% - Accent3" xfId="31"/>
    <cellStyle name="60% - Accent4" xfId="32"/>
    <cellStyle name="60% - Accent5" xfId="33"/>
    <cellStyle name="60% - Accent6" xfId="34"/>
    <cellStyle name="60% - Akzent1" xfId="466"/>
    <cellStyle name="60% - Akzent2" xfId="467"/>
    <cellStyle name="60% - Akzent3" xfId="468"/>
    <cellStyle name="60% - Akzent4" xfId="469"/>
    <cellStyle name="60% - Akzent5" xfId="470"/>
    <cellStyle name="60% - Akzent6" xfId="471"/>
    <cellStyle name="60% - アクセント 1 10" xfId="472"/>
    <cellStyle name="60% - アクセント 1 11" xfId="473"/>
    <cellStyle name="60% - アクセント 1 12" xfId="474"/>
    <cellStyle name="60% - アクセント 1 13" xfId="475"/>
    <cellStyle name="60% - アクセント 1 14" xfId="476"/>
    <cellStyle name="60% - アクセント 1 15" xfId="477"/>
    <cellStyle name="60% - アクセント 1 16" xfId="478"/>
    <cellStyle name="60% - アクセント 1 17" xfId="479"/>
    <cellStyle name="60% - アクセント 1 18" xfId="480"/>
    <cellStyle name="60% - アクセント 1 2" xfId="481"/>
    <cellStyle name="60% - アクセント 1 3" xfId="482"/>
    <cellStyle name="60% - アクセント 1 4" xfId="483"/>
    <cellStyle name="60% - アクセント 1 5" xfId="484"/>
    <cellStyle name="60% - アクセント 1 6" xfId="485"/>
    <cellStyle name="60% - アクセント 1 7" xfId="486"/>
    <cellStyle name="60% - アクセント 1 8" xfId="487"/>
    <cellStyle name="60% - アクセント 1 9" xfId="488"/>
    <cellStyle name="60% - アクセント 2 10" xfId="489"/>
    <cellStyle name="60% - アクセント 2 11" xfId="490"/>
    <cellStyle name="60% - アクセント 2 12" xfId="491"/>
    <cellStyle name="60% - アクセント 2 13" xfId="492"/>
    <cellStyle name="60% - アクセント 2 14" xfId="493"/>
    <cellStyle name="60% - アクセント 2 15" xfId="494"/>
    <cellStyle name="60% - アクセント 2 16" xfId="495"/>
    <cellStyle name="60% - アクセント 2 17" xfId="496"/>
    <cellStyle name="60% - アクセント 2 18" xfId="497"/>
    <cellStyle name="60% - アクセント 2 2" xfId="498"/>
    <cellStyle name="60% - アクセント 2 3" xfId="499"/>
    <cellStyle name="60% - アクセント 2 4" xfId="500"/>
    <cellStyle name="60% - アクセント 2 5" xfId="501"/>
    <cellStyle name="60% - アクセント 2 6" xfId="502"/>
    <cellStyle name="60% - アクセント 2 7" xfId="503"/>
    <cellStyle name="60% - アクセント 2 8" xfId="504"/>
    <cellStyle name="60% - アクセント 2 9" xfId="505"/>
    <cellStyle name="60% - アクセント 3 10" xfId="506"/>
    <cellStyle name="60% - アクセント 3 11" xfId="507"/>
    <cellStyle name="60% - アクセント 3 12" xfId="508"/>
    <cellStyle name="60% - アクセント 3 13" xfId="509"/>
    <cellStyle name="60% - アクセント 3 14" xfId="510"/>
    <cellStyle name="60% - アクセント 3 15" xfId="511"/>
    <cellStyle name="60% - アクセント 3 16" xfId="512"/>
    <cellStyle name="60% - アクセント 3 17" xfId="513"/>
    <cellStyle name="60% - アクセント 3 18" xfId="514"/>
    <cellStyle name="60% - アクセント 3 2" xfId="515"/>
    <cellStyle name="60% - アクセント 3 3" xfId="516"/>
    <cellStyle name="60% - アクセント 3 4" xfId="517"/>
    <cellStyle name="60% - アクセント 3 5" xfId="518"/>
    <cellStyle name="60% - アクセント 3 6" xfId="519"/>
    <cellStyle name="60% - アクセント 3 7" xfId="520"/>
    <cellStyle name="60% - アクセント 3 8" xfId="521"/>
    <cellStyle name="60% - アクセント 3 9" xfId="522"/>
    <cellStyle name="60% - アクセント 4 10" xfId="523"/>
    <cellStyle name="60% - アクセント 4 11" xfId="524"/>
    <cellStyle name="60% - アクセント 4 12" xfId="525"/>
    <cellStyle name="60% - アクセント 4 13" xfId="526"/>
    <cellStyle name="60% - アクセント 4 14" xfId="527"/>
    <cellStyle name="60% - アクセント 4 15" xfId="528"/>
    <cellStyle name="60% - アクセント 4 16" xfId="529"/>
    <cellStyle name="60% - アクセント 4 17" xfId="530"/>
    <cellStyle name="60% - アクセント 4 18" xfId="531"/>
    <cellStyle name="60% - アクセント 4 2" xfId="532"/>
    <cellStyle name="60% - アクセント 4 3" xfId="533"/>
    <cellStyle name="60% - アクセント 4 4" xfId="534"/>
    <cellStyle name="60% - アクセント 4 5" xfId="535"/>
    <cellStyle name="60% - アクセント 4 6" xfId="536"/>
    <cellStyle name="60% - アクセント 4 7" xfId="537"/>
    <cellStyle name="60% - アクセント 4 8" xfId="538"/>
    <cellStyle name="60% - アクセント 4 9" xfId="539"/>
    <cellStyle name="60% - アクセント 5 10" xfId="540"/>
    <cellStyle name="60% - アクセント 5 11" xfId="541"/>
    <cellStyle name="60% - アクセント 5 12" xfId="542"/>
    <cellStyle name="60% - アクセント 5 13" xfId="543"/>
    <cellStyle name="60% - アクセント 5 14" xfId="544"/>
    <cellStyle name="60% - アクセント 5 15" xfId="545"/>
    <cellStyle name="60% - アクセント 5 16" xfId="546"/>
    <cellStyle name="60% - アクセント 5 17" xfId="547"/>
    <cellStyle name="60% - アクセント 5 18" xfId="548"/>
    <cellStyle name="60% - アクセント 5 2" xfId="549"/>
    <cellStyle name="60% - アクセント 5 3" xfId="550"/>
    <cellStyle name="60% - アクセント 5 4" xfId="551"/>
    <cellStyle name="60% - アクセント 5 5" xfId="552"/>
    <cellStyle name="60% - アクセント 5 6" xfId="553"/>
    <cellStyle name="60% - アクセント 5 7" xfId="554"/>
    <cellStyle name="60% - アクセント 5 8" xfId="555"/>
    <cellStyle name="60% - アクセント 5 9" xfId="556"/>
    <cellStyle name="60% - アクセント 6 10" xfId="557"/>
    <cellStyle name="60% - アクセント 6 11" xfId="558"/>
    <cellStyle name="60% - アクセント 6 12" xfId="559"/>
    <cellStyle name="60% - アクセント 6 13" xfId="560"/>
    <cellStyle name="60% - アクセント 6 14" xfId="561"/>
    <cellStyle name="60% - アクセント 6 15" xfId="562"/>
    <cellStyle name="60% - アクセント 6 16" xfId="563"/>
    <cellStyle name="60% - アクセント 6 17" xfId="564"/>
    <cellStyle name="60% - アクセント 6 18" xfId="565"/>
    <cellStyle name="60% - アクセント 6 2" xfId="566"/>
    <cellStyle name="60% - アクセント 6 3" xfId="567"/>
    <cellStyle name="60% - アクセント 6 4" xfId="568"/>
    <cellStyle name="60% - アクセント 6 5" xfId="569"/>
    <cellStyle name="60% - アクセント 6 6" xfId="570"/>
    <cellStyle name="60% - アクセント 6 7" xfId="571"/>
    <cellStyle name="60% - アクセント 6 8" xfId="572"/>
    <cellStyle name="60% - アクセント 6 9" xfId="573"/>
    <cellStyle name="Accent1" xfId="35"/>
    <cellStyle name="Accent2" xfId="36"/>
    <cellStyle name="Accent3" xfId="37"/>
    <cellStyle name="Accent4" xfId="38"/>
    <cellStyle name="Accent5" xfId="39"/>
    <cellStyle name="Accent6" xfId="40"/>
    <cellStyle name="Akzent1" xfId="574"/>
    <cellStyle name="Akzent2" xfId="575"/>
    <cellStyle name="Akzent3" xfId="576"/>
    <cellStyle name="Akzent4" xfId="577"/>
    <cellStyle name="Akzent5" xfId="578"/>
    <cellStyle name="Akzent6" xfId="579"/>
    <cellStyle name="Ausgabe" xfId="580"/>
    <cellStyle name="Bad" xfId="41"/>
    <cellStyle name="Berechnung" xfId="581"/>
    <cellStyle name="Calculation" xfId="42"/>
    <cellStyle name="Check Cell" xfId="43"/>
    <cellStyle name="Comma [0] 2" xfId="582"/>
    <cellStyle name="Eingabe" xfId="583"/>
    <cellStyle name="Ergebnis" xfId="584"/>
    <cellStyle name="Erklärender Text" xfId="585"/>
    <cellStyle name="Explanatory Text" xfId="44"/>
    <cellStyle name="Good" xfId="45"/>
    <cellStyle name="Gut" xfId="586"/>
    <cellStyle name="Heading 1" xfId="46"/>
    <cellStyle name="Heading 2" xfId="47"/>
    <cellStyle name="Heading 3" xfId="48"/>
    <cellStyle name="Heading 4" xfId="49"/>
    <cellStyle name="Input" xfId="50"/>
    <cellStyle name="Linked Cell" xfId="51"/>
    <cellStyle name="Neutral" xfId="52"/>
    <cellStyle name="Normal 2" xfId="60"/>
    <cellStyle name="Normal 3" xfId="587"/>
    <cellStyle name="Note" xfId="53"/>
    <cellStyle name="Notiz" xfId="588"/>
    <cellStyle name="Output" xfId="54"/>
    <cellStyle name="Schlecht" xfId="589"/>
    <cellStyle name="Title" xfId="55"/>
    <cellStyle name="Total" xfId="56"/>
    <cellStyle name="Überschrift" xfId="590"/>
    <cellStyle name="Überschrift 1" xfId="591"/>
    <cellStyle name="Überschrift 2" xfId="592"/>
    <cellStyle name="Überschrift 3" xfId="593"/>
    <cellStyle name="Überschrift 4" xfId="594"/>
    <cellStyle name="Verknüpfte Zelle" xfId="595"/>
    <cellStyle name="Warnender Text" xfId="596"/>
    <cellStyle name="Warning Text" xfId="57"/>
    <cellStyle name="Zelle überprüfen" xfId="597"/>
    <cellStyle name="アクセント 1 10" xfId="598"/>
    <cellStyle name="アクセント 1 11" xfId="599"/>
    <cellStyle name="アクセント 1 12" xfId="600"/>
    <cellStyle name="アクセント 1 13" xfId="601"/>
    <cellStyle name="アクセント 1 14" xfId="602"/>
    <cellStyle name="アクセント 1 15" xfId="603"/>
    <cellStyle name="アクセント 1 16" xfId="604"/>
    <cellStyle name="アクセント 1 17" xfId="605"/>
    <cellStyle name="アクセント 1 18" xfId="606"/>
    <cellStyle name="アクセント 1 2" xfId="607"/>
    <cellStyle name="アクセント 1 3" xfId="608"/>
    <cellStyle name="アクセント 1 4" xfId="609"/>
    <cellStyle name="アクセント 1 5" xfId="610"/>
    <cellStyle name="アクセント 1 6" xfId="611"/>
    <cellStyle name="アクセント 1 7" xfId="612"/>
    <cellStyle name="アクセント 1 8" xfId="613"/>
    <cellStyle name="アクセント 1 9" xfId="614"/>
    <cellStyle name="アクセント 2 10" xfId="615"/>
    <cellStyle name="アクセント 2 11" xfId="616"/>
    <cellStyle name="アクセント 2 12" xfId="617"/>
    <cellStyle name="アクセント 2 13" xfId="618"/>
    <cellStyle name="アクセント 2 14" xfId="619"/>
    <cellStyle name="アクセント 2 15" xfId="620"/>
    <cellStyle name="アクセント 2 16" xfId="621"/>
    <cellStyle name="アクセント 2 17" xfId="622"/>
    <cellStyle name="アクセント 2 18" xfId="623"/>
    <cellStyle name="アクセント 2 2" xfId="624"/>
    <cellStyle name="アクセント 2 3" xfId="625"/>
    <cellStyle name="アクセント 2 4" xfId="626"/>
    <cellStyle name="アクセント 2 5" xfId="627"/>
    <cellStyle name="アクセント 2 6" xfId="628"/>
    <cellStyle name="アクセント 2 7" xfId="629"/>
    <cellStyle name="アクセント 2 8" xfId="630"/>
    <cellStyle name="アクセント 2 9" xfId="631"/>
    <cellStyle name="アクセント 3 10" xfId="632"/>
    <cellStyle name="アクセント 3 11" xfId="633"/>
    <cellStyle name="アクセント 3 12" xfId="634"/>
    <cellStyle name="アクセント 3 13" xfId="635"/>
    <cellStyle name="アクセント 3 14" xfId="636"/>
    <cellStyle name="アクセント 3 15" xfId="637"/>
    <cellStyle name="アクセント 3 16" xfId="638"/>
    <cellStyle name="アクセント 3 17" xfId="639"/>
    <cellStyle name="アクセント 3 18" xfId="640"/>
    <cellStyle name="アクセント 3 2" xfId="641"/>
    <cellStyle name="アクセント 3 3" xfId="642"/>
    <cellStyle name="アクセント 3 4" xfId="643"/>
    <cellStyle name="アクセント 3 5" xfId="644"/>
    <cellStyle name="アクセント 3 6" xfId="645"/>
    <cellStyle name="アクセント 3 7" xfId="646"/>
    <cellStyle name="アクセント 3 8" xfId="647"/>
    <cellStyle name="アクセント 3 9" xfId="648"/>
    <cellStyle name="アクセント 4 10" xfId="649"/>
    <cellStyle name="アクセント 4 11" xfId="650"/>
    <cellStyle name="アクセント 4 12" xfId="651"/>
    <cellStyle name="アクセント 4 13" xfId="652"/>
    <cellStyle name="アクセント 4 14" xfId="653"/>
    <cellStyle name="アクセント 4 15" xfId="654"/>
    <cellStyle name="アクセント 4 16" xfId="655"/>
    <cellStyle name="アクセント 4 17" xfId="656"/>
    <cellStyle name="アクセント 4 18" xfId="657"/>
    <cellStyle name="アクセント 4 2" xfId="658"/>
    <cellStyle name="アクセント 4 3" xfId="659"/>
    <cellStyle name="アクセント 4 4" xfId="660"/>
    <cellStyle name="アクセント 4 5" xfId="661"/>
    <cellStyle name="アクセント 4 6" xfId="662"/>
    <cellStyle name="アクセント 4 7" xfId="663"/>
    <cellStyle name="アクセント 4 8" xfId="664"/>
    <cellStyle name="アクセント 4 9" xfId="665"/>
    <cellStyle name="アクセント 5 10" xfId="666"/>
    <cellStyle name="アクセント 5 11" xfId="667"/>
    <cellStyle name="アクセント 5 12" xfId="668"/>
    <cellStyle name="アクセント 5 13" xfId="669"/>
    <cellStyle name="アクセント 5 14" xfId="670"/>
    <cellStyle name="アクセント 5 15" xfId="671"/>
    <cellStyle name="アクセント 5 16" xfId="672"/>
    <cellStyle name="アクセント 5 17" xfId="673"/>
    <cellStyle name="アクセント 5 18" xfId="674"/>
    <cellStyle name="アクセント 5 2" xfId="675"/>
    <cellStyle name="アクセント 5 3" xfId="676"/>
    <cellStyle name="アクセント 5 4" xfId="677"/>
    <cellStyle name="アクセント 5 5" xfId="678"/>
    <cellStyle name="アクセント 5 6" xfId="679"/>
    <cellStyle name="アクセント 5 7" xfId="680"/>
    <cellStyle name="アクセント 5 8" xfId="681"/>
    <cellStyle name="アクセント 5 9" xfId="682"/>
    <cellStyle name="アクセント 6 10" xfId="683"/>
    <cellStyle name="アクセント 6 11" xfId="684"/>
    <cellStyle name="アクセント 6 12" xfId="685"/>
    <cellStyle name="アクセント 6 13" xfId="686"/>
    <cellStyle name="アクセント 6 14" xfId="687"/>
    <cellStyle name="アクセント 6 15" xfId="688"/>
    <cellStyle name="アクセント 6 16" xfId="689"/>
    <cellStyle name="アクセント 6 17" xfId="690"/>
    <cellStyle name="アクセント 6 18" xfId="691"/>
    <cellStyle name="アクセント 6 2" xfId="692"/>
    <cellStyle name="アクセント 6 3" xfId="693"/>
    <cellStyle name="アクセント 6 4" xfId="694"/>
    <cellStyle name="アクセント 6 5" xfId="695"/>
    <cellStyle name="アクセント 6 6" xfId="696"/>
    <cellStyle name="アクセント 6 7" xfId="697"/>
    <cellStyle name="アクセント 6 8" xfId="698"/>
    <cellStyle name="アクセント 6 9" xfId="699"/>
    <cellStyle name="スタイル 1" xfId="700"/>
    <cellStyle name="タイトル 10" xfId="701"/>
    <cellStyle name="タイトル 11" xfId="702"/>
    <cellStyle name="タイトル 12" xfId="703"/>
    <cellStyle name="タイトル 13" xfId="704"/>
    <cellStyle name="タイトル 14" xfId="705"/>
    <cellStyle name="タイトル 15" xfId="706"/>
    <cellStyle name="タイトル 16" xfId="707"/>
    <cellStyle name="タイトル 17" xfId="708"/>
    <cellStyle name="タイトル 18" xfId="709"/>
    <cellStyle name="タイトル 2" xfId="710"/>
    <cellStyle name="タイトル 3" xfId="711"/>
    <cellStyle name="タイトル 4" xfId="712"/>
    <cellStyle name="タイトル 5" xfId="713"/>
    <cellStyle name="タイトル 6" xfId="714"/>
    <cellStyle name="タイトル 7" xfId="715"/>
    <cellStyle name="タイトル 8" xfId="716"/>
    <cellStyle name="タイトル 9" xfId="717"/>
    <cellStyle name="チェック セル 10" xfId="718"/>
    <cellStyle name="チェック セル 11" xfId="719"/>
    <cellStyle name="チェック セル 12" xfId="720"/>
    <cellStyle name="チェック セル 13" xfId="721"/>
    <cellStyle name="チェック セル 14" xfId="722"/>
    <cellStyle name="チェック セル 15" xfId="723"/>
    <cellStyle name="チェック セル 16" xfId="724"/>
    <cellStyle name="チェック セル 17" xfId="725"/>
    <cellStyle name="チェック セル 18" xfId="726"/>
    <cellStyle name="チェック セル 2" xfId="727"/>
    <cellStyle name="チェック セル 3" xfId="728"/>
    <cellStyle name="チェック セル 4" xfId="729"/>
    <cellStyle name="チェック セル 5" xfId="730"/>
    <cellStyle name="チェック セル 6" xfId="731"/>
    <cellStyle name="チェック セル 7" xfId="732"/>
    <cellStyle name="チェック セル 8" xfId="733"/>
    <cellStyle name="チェック セル 9" xfId="734"/>
    <cellStyle name="どちらでもない 10" xfId="735"/>
    <cellStyle name="どちらでもない 11" xfId="736"/>
    <cellStyle name="どちらでもない 12" xfId="737"/>
    <cellStyle name="どちらでもない 13" xfId="738"/>
    <cellStyle name="どちらでもない 14" xfId="739"/>
    <cellStyle name="どちらでもない 15" xfId="740"/>
    <cellStyle name="どちらでもない 16" xfId="741"/>
    <cellStyle name="どちらでもない 17" xfId="742"/>
    <cellStyle name="どちらでもない 18" xfId="743"/>
    <cellStyle name="どちらでもない 2" xfId="744"/>
    <cellStyle name="どちらでもない 3" xfId="745"/>
    <cellStyle name="どちらでもない 4" xfId="746"/>
    <cellStyle name="どちらでもない 5" xfId="747"/>
    <cellStyle name="どちらでもない 6" xfId="748"/>
    <cellStyle name="どちらでもない 7" xfId="749"/>
    <cellStyle name="どちらでもない 8" xfId="750"/>
    <cellStyle name="どちらでもない 9" xfId="751"/>
    <cellStyle name="パーセント" xfId="1" builtinId="5"/>
    <cellStyle name="パーセント 10" xfId="752"/>
    <cellStyle name="パーセント 11" xfId="753"/>
    <cellStyle name="パーセント 12" xfId="754"/>
    <cellStyle name="パーセント 13" xfId="755"/>
    <cellStyle name="パーセント 14" xfId="756"/>
    <cellStyle name="パーセント 15" xfId="757"/>
    <cellStyle name="パーセント 16" xfId="758"/>
    <cellStyle name="パーセント 17" xfId="759"/>
    <cellStyle name="パーセント 17 2" xfId="760"/>
    <cellStyle name="パーセント 17 2 2" xfId="761"/>
    <cellStyle name="パーセント 17 2 3" xfId="762"/>
    <cellStyle name="パーセント 17 3" xfId="763"/>
    <cellStyle name="パーセント 17 3 2" xfId="764"/>
    <cellStyle name="パーセント 17 3 3" xfId="765"/>
    <cellStyle name="パーセント 17 4" xfId="766"/>
    <cellStyle name="パーセント 17 5" xfId="767"/>
    <cellStyle name="パーセント 18" xfId="768"/>
    <cellStyle name="パーセント 19" xfId="769"/>
    <cellStyle name="パーセント 2" xfId="6"/>
    <cellStyle name="パーセント 2 2" xfId="16"/>
    <cellStyle name="パーセント 2 3" xfId="15"/>
    <cellStyle name="パーセント 20" xfId="770"/>
    <cellStyle name="パーセント 21" xfId="771"/>
    <cellStyle name="パーセント 21 2" xfId="772"/>
    <cellStyle name="パーセント 22" xfId="773"/>
    <cellStyle name="パーセント 23" xfId="774"/>
    <cellStyle name="パーセント 3" xfId="9"/>
    <cellStyle name="パーセント 3 2" xfId="14"/>
    <cellStyle name="パーセント 3 3" xfId="62"/>
    <cellStyle name="パーセント 4" xfId="775"/>
    <cellStyle name="パーセント 5" xfId="776"/>
    <cellStyle name="パーセント 6" xfId="777"/>
    <cellStyle name="パーセント 7" xfId="778"/>
    <cellStyle name="パーセント 8" xfId="779"/>
    <cellStyle name="パーセント 9" xfId="780"/>
    <cellStyle name="ハイパーリンク" xfId="66" builtinId="8"/>
    <cellStyle name="ハイパーリンク 2" xfId="781"/>
    <cellStyle name="メモ 10" xfId="782"/>
    <cellStyle name="メモ 11" xfId="783"/>
    <cellStyle name="メモ 12" xfId="784"/>
    <cellStyle name="メモ 13" xfId="785"/>
    <cellStyle name="メモ 14" xfId="786"/>
    <cellStyle name="メモ 15" xfId="787"/>
    <cellStyle name="メモ 16" xfId="788"/>
    <cellStyle name="メモ 17" xfId="789"/>
    <cellStyle name="メモ 18" xfId="790"/>
    <cellStyle name="メモ 18 2" xfId="791"/>
    <cellStyle name="メモ 18 2 2" xfId="792"/>
    <cellStyle name="メモ 18 2 3" xfId="793"/>
    <cellStyle name="メモ 18 3" xfId="794"/>
    <cellStyle name="メモ 18 3 2" xfId="795"/>
    <cellStyle name="メモ 18 3 3" xfId="796"/>
    <cellStyle name="メモ 18 4" xfId="797"/>
    <cellStyle name="メモ 18 5" xfId="798"/>
    <cellStyle name="メモ 19" xfId="799"/>
    <cellStyle name="メモ 2" xfId="800"/>
    <cellStyle name="メモ 2 2" xfId="801"/>
    <cellStyle name="メモ 2 3" xfId="802"/>
    <cellStyle name="メモ 20" xfId="803"/>
    <cellStyle name="メモ 3" xfId="804"/>
    <cellStyle name="メモ 4" xfId="805"/>
    <cellStyle name="メモ 5" xfId="806"/>
    <cellStyle name="メモ 6" xfId="807"/>
    <cellStyle name="メモ 7" xfId="808"/>
    <cellStyle name="メモ 8" xfId="809"/>
    <cellStyle name="メモ 9" xfId="810"/>
    <cellStyle name="リンク セル 10" xfId="811"/>
    <cellStyle name="リンク セル 11" xfId="812"/>
    <cellStyle name="リンク セル 12" xfId="813"/>
    <cellStyle name="リンク セル 13" xfId="814"/>
    <cellStyle name="リンク セル 14" xfId="815"/>
    <cellStyle name="リンク セル 15" xfId="816"/>
    <cellStyle name="リンク セル 16" xfId="817"/>
    <cellStyle name="リンク セル 17" xfId="818"/>
    <cellStyle name="リンク セル 18" xfId="819"/>
    <cellStyle name="リンク セル 2" xfId="820"/>
    <cellStyle name="リンク セル 3" xfId="821"/>
    <cellStyle name="リンク セル 4" xfId="822"/>
    <cellStyle name="リンク セル 5" xfId="823"/>
    <cellStyle name="リンク セル 6" xfId="824"/>
    <cellStyle name="リンク セル 7" xfId="825"/>
    <cellStyle name="リンク セル 8" xfId="826"/>
    <cellStyle name="リンク セル 9" xfId="827"/>
    <cellStyle name="悪い 10" xfId="828"/>
    <cellStyle name="悪い 11" xfId="829"/>
    <cellStyle name="悪い 12" xfId="830"/>
    <cellStyle name="悪い 13" xfId="831"/>
    <cellStyle name="悪い 14" xfId="832"/>
    <cellStyle name="悪い 15" xfId="833"/>
    <cellStyle name="悪い 16" xfId="834"/>
    <cellStyle name="悪い 17" xfId="835"/>
    <cellStyle name="悪い 18" xfId="836"/>
    <cellStyle name="悪い 2" xfId="837"/>
    <cellStyle name="悪い 3" xfId="838"/>
    <cellStyle name="悪い 4" xfId="839"/>
    <cellStyle name="悪い 5" xfId="840"/>
    <cellStyle name="悪い 6" xfId="841"/>
    <cellStyle name="悪い 7" xfId="842"/>
    <cellStyle name="悪い 8" xfId="843"/>
    <cellStyle name="悪い 9" xfId="844"/>
    <cellStyle name="一般_FEL ( LED UNIT )" xfId="845"/>
    <cellStyle name="計算 10" xfId="846"/>
    <cellStyle name="計算 11" xfId="847"/>
    <cellStyle name="計算 12" xfId="848"/>
    <cellStyle name="計算 13" xfId="849"/>
    <cellStyle name="計算 14" xfId="850"/>
    <cellStyle name="計算 15" xfId="851"/>
    <cellStyle name="計算 16" xfId="852"/>
    <cellStyle name="計算 17" xfId="853"/>
    <cellStyle name="計算 18" xfId="854"/>
    <cellStyle name="計算 2" xfId="855"/>
    <cellStyle name="計算 3" xfId="856"/>
    <cellStyle name="計算 4" xfId="857"/>
    <cellStyle name="計算 5" xfId="858"/>
    <cellStyle name="計算 6" xfId="859"/>
    <cellStyle name="計算 7" xfId="860"/>
    <cellStyle name="計算 8" xfId="861"/>
    <cellStyle name="計算 9" xfId="862"/>
    <cellStyle name="警告文 10" xfId="863"/>
    <cellStyle name="警告文 11" xfId="864"/>
    <cellStyle name="警告文 12" xfId="865"/>
    <cellStyle name="警告文 13" xfId="866"/>
    <cellStyle name="警告文 14" xfId="867"/>
    <cellStyle name="警告文 15" xfId="868"/>
    <cellStyle name="警告文 16" xfId="869"/>
    <cellStyle name="警告文 17" xfId="870"/>
    <cellStyle name="警告文 18" xfId="871"/>
    <cellStyle name="警告文 2" xfId="872"/>
    <cellStyle name="警告文 3" xfId="873"/>
    <cellStyle name="警告文 4" xfId="874"/>
    <cellStyle name="警告文 5" xfId="875"/>
    <cellStyle name="警告文 6" xfId="876"/>
    <cellStyle name="警告文 7" xfId="877"/>
    <cellStyle name="警告文 8" xfId="878"/>
    <cellStyle name="警告文 9" xfId="879"/>
    <cellStyle name="桁区切り" xfId="2" builtinId="6"/>
    <cellStyle name="桁区切り [0.00] 2" xfId="880"/>
    <cellStyle name="桁区切り [0.00] 2 2" xfId="881"/>
    <cellStyle name="桁区切り [0.00] 2 2 2" xfId="882"/>
    <cellStyle name="桁区切り [0.00] 3" xfId="883"/>
    <cellStyle name="桁区切り 10" xfId="884"/>
    <cellStyle name="桁区切り 10 2" xfId="885"/>
    <cellStyle name="桁区切り 11" xfId="886"/>
    <cellStyle name="桁区切り 12" xfId="887"/>
    <cellStyle name="桁区切り 12 2" xfId="888"/>
    <cellStyle name="桁区切り 13" xfId="889"/>
    <cellStyle name="桁区切り 14" xfId="890"/>
    <cellStyle name="桁区切り 15" xfId="891"/>
    <cellStyle name="桁区切り 16" xfId="892"/>
    <cellStyle name="桁区切り 17" xfId="893"/>
    <cellStyle name="桁区切り 18" xfId="894"/>
    <cellStyle name="桁区切り 19" xfId="895"/>
    <cellStyle name="桁区切り 2" xfId="7"/>
    <cellStyle name="桁区切り 2 2" xfId="58"/>
    <cellStyle name="桁区切り 2 3" xfId="896"/>
    <cellStyle name="桁区切り 2 3 2" xfId="897"/>
    <cellStyle name="桁区切り 2 3 3" xfId="898"/>
    <cellStyle name="桁区切り 20" xfId="899"/>
    <cellStyle name="桁区切り 21" xfId="900"/>
    <cellStyle name="桁区切り 22" xfId="901"/>
    <cellStyle name="桁区切り 23" xfId="902"/>
    <cellStyle name="桁区切り 23 2" xfId="903"/>
    <cellStyle name="桁区切り 23 3" xfId="904"/>
    <cellStyle name="桁区切り 23 4" xfId="905"/>
    <cellStyle name="桁区切り 23 5" xfId="906"/>
    <cellStyle name="桁区切り 24" xfId="907"/>
    <cellStyle name="桁区切り 24 2" xfId="908"/>
    <cellStyle name="桁区切り 24 3" xfId="909"/>
    <cellStyle name="桁区切り 24 4" xfId="910"/>
    <cellStyle name="桁区切り 25" xfId="911"/>
    <cellStyle name="桁区切り 26" xfId="912"/>
    <cellStyle name="桁区切り 26 2" xfId="913"/>
    <cellStyle name="桁区切り 26 3" xfId="914"/>
    <cellStyle name="桁区切り 27" xfId="915"/>
    <cellStyle name="桁区切り 28" xfId="916"/>
    <cellStyle name="桁区切り 29" xfId="917"/>
    <cellStyle name="桁区切り 3" xfId="10"/>
    <cellStyle name="桁区切り 3 2" xfId="918"/>
    <cellStyle name="桁区切り 30" xfId="919"/>
    <cellStyle name="桁区切り 31" xfId="920"/>
    <cellStyle name="桁区切り 32" xfId="921"/>
    <cellStyle name="桁区切り 33" xfId="922"/>
    <cellStyle name="桁区切り 34" xfId="923"/>
    <cellStyle name="桁区切り 35" xfId="924"/>
    <cellStyle name="桁区切り 35 2" xfId="925"/>
    <cellStyle name="桁区切り 35 3" xfId="926"/>
    <cellStyle name="桁区切り 36" xfId="927"/>
    <cellStyle name="桁区切り 36 2" xfId="928"/>
    <cellStyle name="桁区切り 36 3" xfId="929"/>
    <cellStyle name="桁区切り 37" xfId="930"/>
    <cellStyle name="桁区切り 38" xfId="931"/>
    <cellStyle name="桁区切り 39" xfId="932"/>
    <cellStyle name="桁区切り 4" xfId="933"/>
    <cellStyle name="桁区切り 4 2" xfId="934"/>
    <cellStyle name="桁区切り 4 2 2" xfId="935"/>
    <cellStyle name="桁区切り 40" xfId="936"/>
    <cellStyle name="桁区切り 41" xfId="937"/>
    <cellStyle name="桁区切り 42" xfId="938"/>
    <cellStyle name="桁区切り 43" xfId="939"/>
    <cellStyle name="桁区切り 44" xfId="940"/>
    <cellStyle name="桁区切り 45" xfId="941"/>
    <cellStyle name="桁区切り 46" xfId="942"/>
    <cellStyle name="桁区切り 46 2" xfId="943"/>
    <cellStyle name="桁区切り 47" xfId="944"/>
    <cellStyle name="桁区切り 48" xfId="945"/>
    <cellStyle name="桁区切り 49" xfId="946"/>
    <cellStyle name="桁区切り 5" xfId="947"/>
    <cellStyle name="桁区切り 5 2" xfId="948"/>
    <cellStyle name="桁区切り 5 3" xfId="949"/>
    <cellStyle name="桁区切り 50" xfId="950"/>
    <cellStyle name="桁区切り 51" xfId="951"/>
    <cellStyle name="桁区切り 52" xfId="952"/>
    <cellStyle name="桁区切り 53" xfId="953"/>
    <cellStyle name="桁区切り 54" xfId="954"/>
    <cellStyle name="桁区切り 55" xfId="955"/>
    <cellStyle name="桁区切り 56" xfId="956"/>
    <cellStyle name="桁区切り 57" xfId="957"/>
    <cellStyle name="桁区切り 58" xfId="958"/>
    <cellStyle name="桁区切り 59" xfId="959"/>
    <cellStyle name="桁区切り 6" xfId="960"/>
    <cellStyle name="桁区切り 6 2" xfId="961"/>
    <cellStyle name="桁区切り 6 3" xfId="962"/>
    <cellStyle name="桁区切り 60" xfId="963"/>
    <cellStyle name="桁区切り 61" xfId="964"/>
    <cellStyle name="桁区切り 62" xfId="965"/>
    <cellStyle name="桁区切り 63" xfId="966"/>
    <cellStyle name="桁区切り 64" xfId="967"/>
    <cellStyle name="桁区切り 65" xfId="968"/>
    <cellStyle name="桁区切り 66" xfId="969"/>
    <cellStyle name="桁区切り 67" xfId="970"/>
    <cellStyle name="桁区切り 68" xfId="971"/>
    <cellStyle name="桁区切り 7" xfId="972"/>
    <cellStyle name="桁区切り 7 2" xfId="973"/>
    <cellStyle name="桁区切り 7 3" xfId="974"/>
    <cellStyle name="桁区切り 8" xfId="975"/>
    <cellStyle name="桁区切り 8 2" xfId="976"/>
    <cellStyle name="桁区切り 8 3" xfId="977"/>
    <cellStyle name="桁区切り 9" xfId="978"/>
    <cellStyle name="見出し 1 10" xfId="979"/>
    <cellStyle name="見出し 1 11" xfId="980"/>
    <cellStyle name="見出し 1 12" xfId="981"/>
    <cellStyle name="見出し 1 13" xfId="982"/>
    <cellStyle name="見出し 1 14" xfId="983"/>
    <cellStyle name="見出し 1 15" xfId="984"/>
    <cellStyle name="見出し 1 16" xfId="985"/>
    <cellStyle name="見出し 1 17" xfId="986"/>
    <cellStyle name="見出し 1 18" xfId="987"/>
    <cellStyle name="見出し 1 2" xfId="988"/>
    <cellStyle name="見出し 1 3" xfId="989"/>
    <cellStyle name="見出し 1 4" xfId="990"/>
    <cellStyle name="見出し 1 5" xfId="991"/>
    <cellStyle name="見出し 1 6" xfId="992"/>
    <cellStyle name="見出し 1 7" xfId="993"/>
    <cellStyle name="見出し 1 8" xfId="994"/>
    <cellStyle name="見出し 1 9" xfId="995"/>
    <cellStyle name="見出し 2 10" xfId="996"/>
    <cellStyle name="見出し 2 11" xfId="997"/>
    <cellStyle name="見出し 2 12" xfId="998"/>
    <cellStyle name="見出し 2 13" xfId="999"/>
    <cellStyle name="見出し 2 14" xfId="1000"/>
    <cellStyle name="見出し 2 15" xfId="1001"/>
    <cellStyle name="見出し 2 16" xfId="1002"/>
    <cellStyle name="見出し 2 17" xfId="1003"/>
    <cellStyle name="見出し 2 18" xfId="1004"/>
    <cellStyle name="見出し 2 2" xfId="1005"/>
    <cellStyle name="見出し 2 3" xfId="1006"/>
    <cellStyle name="見出し 2 4" xfId="1007"/>
    <cellStyle name="見出し 2 5" xfId="1008"/>
    <cellStyle name="見出し 2 6" xfId="1009"/>
    <cellStyle name="見出し 2 7" xfId="1010"/>
    <cellStyle name="見出し 2 8" xfId="1011"/>
    <cellStyle name="見出し 2 9" xfId="1012"/>
    <cellStyle name="見出し 3 10" xfId="1013"/>
    <cellStyle name="見出し 3 11" xfId="1014"/>
    <cellStyle name="見出し 3 12" xfId="1015"/>
    <cellStyle name="見出し 3 13" xfId="1016"/>
    <cellStyle name="見出し 3 14" xfId="1017"/>
    <cellStyle name="見出し 3 15" xfId="1018"/>
    <cellStyle name="見出し 3 16" xfId="1019"/>
    <cellStyle name="見出し 3 17" xfId="1020"/>
    <cellStyle name="見出し 3 18" xfId="1021"/>
    <cellStyle name="見出し 3 2" xfId="1022"/>
    <cellStyle name="見出し 3 3" xfId="1023"/>
    <cellStyle name="見出し 3 4" xfId="1024"/>
    <cellStyle name="見出し 3 5" xfId="1025"/>
    <cellStyle name="見出し 3 6" xfId="1026"/>
    <cellStyle name="見出し 3 7" xfId="1027"/>
    <cellStyle name="見出し 3 8" xfId="1028"/>
    <cellStyle name="見出し 3 9" xfId="1029"/>
    <cellStyle name="見出し 4 10" xfId="1030"/>
    <cellStyle name="見出し 4 11" xfId="1031"/>
    <cellStyle name="見出し 4 12" xfId="1032"/>
    <cellStyle name="見出し 4 13" xfId="1033"/>
    <cellStyle name="見出し 4 14" xfId="1034"/>
    <cellStyle name="見出し 4 15" xfId="1035"/>
    <cellStyle name="見出し 4 16" xfId="1036"/>
    <cellStyle name="見出し 4 17" xfId="1037"/>
    <cellStyle name="見出し 4 18" xfId="1038"/>
    <cellStyle name="見出し 4 2" xfId="1039"/>
    <cellStyle name="見出し 4 3" xfId="1040"/>
    <cellStyle name="見出し 4 4" xfId="1041"/>
    <cellStyle name="見出し 4 5" xfId="1042"/>
    <cellStyle name="見出し 4 6" xfId="1043"/>
    <cellStyle name="見出し 4 7" xfId="1044"/>
    <cellStyle name="見出し 4 8" xfId="1045"/>
    <cellStyle name="見出し 4 9" xfId="1046"/>
    <cellStyle name="集計 10" xfId="1047"/>
    <cellStyle name="集計 11" xfId="1048"/>
    <cellStyle name="集計 12" xfId="1049"/>
    <cellStyle name="集計 13" xfId="1050"/>
    <cellStyle name="集計 14" xfId="1051"/>
    <cellStyle name="集計 15" xfId="1052"/>
    <cellStyle name="集計 16" xfId="1053"/>
    <cellStyle name="集計 17" xfId="1054"/>
    <cellStyle name="集計 18" xfId="1055"/>
    <cellStyle name="集計 2" xfId="1056"/>
    <cellStyle name="集計 3" xfId="1057"/>
    <cellStyle name="集計 4" xfId="1058"/>
    <cellStyle name="集計 5" xfId="1059"/>
    <cellStyle name="集計 6" xfId="1060"/>
    <cellStyle name="集計 7" xfId="1061"/>
    <cellStyle name="集計 8" xfId="1062"/>
    <cellStyle name="集計 9" xfId="1063"/>
    <cellStyle name="出力 10" xfId="1064"/>
    <cellStyle name="出力 11" xfId="1065"/>
    <cellStyle name="出力 12" xfId="1066"/>
    <cellStyle name="出力 13" xfId="1067"/>
    <cellStyle name="出力 14" xfId="1068"/>
    <cellStyle name="出力 15" xfId="1069"/>
    <cellStyle name="出力 16" xfId="1070"/>
    <cellStyle name="出力 17" xfId="1071"/>
    <cellStyle name="出力 18" xfId="1072"/>
    <cellStyle name="出力 2" xfId="1073"/>
    <cellStyle name="出力 3" xfId="1074"/>
    <cellStyle name="出力 4" xfId="1075"/>
    <cellStyle name="出力 5" xfId="1076"/>
    <cellStyle name="出力 6" xfId="1077"/>
    <cellStyle name="出力 7" xfId="1078"/>
    <cellStyle name="出力 8" xfId="1079"/>
    <cellStyle name="出力 9" xfId="1080"/>
    <cellStyle name="常规 2" xfId="1081"/>
    <cellStyle name="常规 3" xfId="1082"/>
    <cellStyle name="常规 3 2" xfId="1083"/>
    <cellStyle name="常规 4" xfId="1084"/>
    <cellStyle name="常规 4 2" xfId="1085"/>
    <cellStyle name="常规_MTFB-026C,MTIB-026D ,MTHA-003B 在=明=表" xfId="1086"/>
    <cellStyle name="説明文 10" xfId="1087"/>
    <cellStyle name="説明文 11" xfId="1088"/>
    <cellStyle name="説明文 12" xfId="1089"/>
    <cellStyle name="説明文 13" xfId="1090"/>
    <cellStyle name="説明文 14" xfId="1091"/>
    <cellStyle name="説明文 15" xfId="1092"/>
    <cellStyle name="説明文 16" xfId="1093"/>
    <cellStyle name="説明文 17" xfId="1094"/>
    <cellStyle name="説明文 18" xfId="1095"/>
    <cellStyle name="説明文 2" xfId="1096"/>
    <cellStyle name="説明文 3" xfId="1097"/>
    <cellStyle name="説明文 4" xfId="1098"/>
    <cellStyle name="説明文 5" xfId="1099"/>
    <cellStyle name="説明文 6" xfId="1100"/>
    <cellStyle name="説明文 7" xfId="1101"/>
    <cellStyle name="説明文 8" xfId="1102"/>
    <cellStyle name="説明文 9" xfId="1103"/>
    <cellStyle name="千位分隔 2" xfId="1104"/>
    <cellStyle name="入力 10" xfId="1105"/>
    <cellStyle name="入力 11" xfId="1106"/>
    <cellStyle name="入力 12" xfId="1107"/>
    <cellStyle name="入力 13" xfId="1108"/>
    <cellStyle name="入力 14" xfId="1109"/>
    <cellStyle name="入力 15" xfId="1110"/>
    <cellStyle name="入力 16" xfId="1111"/>
    <cellStyle name="入力 17" xfId="1112"/>
    <cellStyle name="入力 18" xfId="1113"/>
    <cellStyle name="入力 2" xfId="1114"/>
    <cellStyle name="入力 3" xfId="1115"/>
    <cellStyle name="入力 4" xfId="1116"/>
    <cellStyle name="入力 5" xfId="1117"/>
    <cellStyle name="入力 6" xfId="1118"/>
    <cellStyle name="入力 7" xfId="1119"/>
    <cellStyle name="入力 8" xfId="1120"/>
    <cellStyle name="入力 9" xfId="1121"/>
    <cellStyle name="標準" xfId="0" builtinId="0"/>
    <cellStyle name="標準 10" xfId="68"/>
    <cellStyle name="標準 10 2" xfId="1122"/>
    <cellStyle name="標準 10 3" xfId="1123"/>
    <cellStyle name="標準 11" xfId="1124"/>
    <cellStyle name="標準 11 2" xfId="1125"/>
    <cellStyle name="標準 12" xfId="1126"/>
    <cellStyle name="標準 12 2" xfId="1127"/>
    <cellStyle name="標準 12 3" xfId="1128"/>
    <cellStyle name="標準 13" xfId="1129"/>
    <cellStyle name="標準 13 2" xfId="1130"/>
    <cellStyle name="標準 13 3" xfId="1131"/>
    <cellStyle name="標準 14" xfId="1132"/>
    <cellStyle name="標準 14 2" xfId="1133"/>
    <cellStyle name="標準 15" xfId="1134"/>
    <cellStyle name="標準 15 2" xfId="1135"/>
    <cellStyle name="標準 15 3" xfId="1136"/>
    <cellStyle name="標準 16" xfId="1137"/>
    <cellStyle name="標準 16 2" xfId="1138"/>
    <cellStyle name="標準 17" xfId="1139"/>
    <cellStyle name="標準 17 2" xfId="1140"/>
    <cellStyle name="標準 17 3" xfId="1141"/>
    <cellStyle name="標準 18" xfId="1142"/>
    <cellStyle name="標準 18 2" xfId="1143"/>
    <cellStyle name="標準 19" xfId="1144"/>
    <cellStyle name="標準 19 2" xfId="1145"/>
    <cellStyle name="標準 19 3" xfId="1146"/>
    <cellStyle name="標準 2" xfId="5"/>
    <cellStyle name="標準 2 2" xfId="12"/>
    <cellStyle name="標準 2 2 2" xfId="1147"/>
    <cellStyle name="標準 2 2 3" xfId="1148"/>
    <cellStyle name="標準 2 2 4" xfId="1149"/>
    <cellStyle name="標準 2 3" xfId="1150"/>
    <cellStyle name="標準 2 3 2" xfId="1151"/>
    <cellStyle name="標準 2 3 3" xfId="1152"/>
    <cellStyle name="標準 2 4" xfId="1153"/>
    <cellStyle name="標準 2 4 10" xfId="1154"/>
    <cellStyle name="標準 2 4 10 10" xfId="1155"/>
    <cellStyle name="標準 2 4 10 10 2" xfId="1156"/>
    <cellStyle name="標準 2 4 10 10 3" xfId="1157"/>
    <cellStyle name="標準 2 4 10 11" xfId="1158"/>
    <cellStyle name="標準 2 4 10 12" xfId="1159"/>
    <cellStyle name="標準 2 4 10 2" xfId="1160"/>
    <cellStyle name="標準 2 4 10 2 10" xfId="1161"/>
    <cellStyle name="標準 2 4 10 2 2" xfId="1162"/>
    <cellStyle name="標準 2 4 10 2 2 2" xfId="1163"/>
    <cellStyle name="標準 2 4 10 2 2 2 2" xfId="1164"/>
    <cellStyle name="標準 2 4 10 2 2 2 2 2" xfId="1165"/>
    <cellStyle name="標準 2 4 10 2 2 2 2 2 2" xfId="1166"/>
    <cellStyle name="標準 2 4 10 2 2 2 2 2 3" xfId="1167"/>
    <cellStyle name="標準 2 4 10 2 2 2 2 3" xfId="1168"/>
    <cellStyle name="標準 2 4 10 2 2 2 2 3 2" xfId="1169"/>
    <cellStyle name="標準 2 4 10 2 2 2 2 3 3" xfId="1170"/>
    <cellStyle name="標準 2 4 10 2 2 2 2 4" xfId="1171"/>
    <cellStyle name="標準 2 4 10 2 2 2 2 5" xfId="1172"/>
    <cellStyle name="標準 2 4 10 2 2 2 3" xfId="1173"/>
    <cellStyle name="標準 2 4 10 2 2 2 3 2" xfId="1174"/>
    <cellStyle name="標準 2 4 10 2 2 2 3 3" xfId="1175"/>
    <cellStyle name="標準 2 4 10 2 2 2 4" xfId="1176"/>
    <cellStyle name="標準 2 4 10 2 2 2 4 2" xfId="1177"/>
    <cellStyle name="標準 2 4 10 2 2 2 4 3" xfId="1178"/>
    <cellStyle name="標準 2 4 10 2 2 2 5" xfId="1179"/>
    <cellStyle name="標準 2 4 10 2 2 2 6" xfId="1180"/>
    <cellStyle name="標準 2 4 10 2 2 3" xfId="1181"/>
    <cellStyle name="標準 2 4 10 2 2 3 2" xfId="1182"/>
    <cellStyle name="標準 2 4 10 2 2 3 2 2" xfId="1183"/>
    <cellStyle name="標準 2 4 10 2 2 3 2 3" xfId="1184"/>
    <cellStyle name="標準 2 4 10 2 2 3 3" xfId="1185"/>
    <cellStyle name="標準 2 4 10 2 2 3 3 2" xfId="1186"/>
    <cellStyle name="標準 2 4 10 2 2 3 3 3" xfId="1187"/>
    <cellStyle name="標準 2 4 10 2 2 3 4" xfId="1188"/>
    <cellStyle name="標準 2 4 10 2 2 3 5" xfId="1189"/>
    <cellStyle name="標準 2 4 10 2 2 4" xfId="1190"/>
    <cellStyle name="標準 2 4 10 2 2 5" xfId="1191"/>
    <cellStyle name="標準 2 4 10 2 2 5 2" xfId="1192"/>
    <cellStyle name="標準 2 4 10 2 2 5 3" xfId="1193"/>
    <cellStyle name="標準 2 4 10 2 2 6" xfId="1194"/>
    <cellStyle name="標準 2 4 10 2 2 6 2" xfId="1195"/>
    <cellStyle name="標準 2 4 10 2 2 6 3" xfId="1196"/>
    <cellStyle name="標準 2 4 10 2 2 7" xfId="1197"/>
    <cellStyle name="標準 2 4 10 2 2 8" xfId="1198"/>
    <cellStyle name="標準 2 4 10 2 3" xfId="1199"/>
    <cellStyle name="標準 2 4 10 2 3 2" xfId="1200"/>
    <cellStyle name="標準 2 4 10 2 3 2 2" xfId="1201"/>
    <cellStyle name="標準 2 4 10 2 3 2 2 2" xfId="1202"/>
    <cellStyle name="標準 2 4 10 2 3 2 2 2 2" xfId="1203"/>
    <cellStyle name="標準 2 4 10 2 3 2 2 2 3" xfId="1204"/>
    <cellStyle name="標準 2 4 10 2 3 2 2 3" xfId="1205"/>
    <cellStyle name="標準 2 4 10 2 3 2 2 3 2" xfId="1206"/>
    <cellStyle name="標準 2 4 10 2 3 2 2 3 3" xfId="1207"/>
    <cellStyle name="標準 2 4 10 2 3 2 2 4" xfId="1208"/>
    <cellStyle name="標準 2 4 10 2 3 2 2 5" xfId="1209"/>
    <cellStyle name="標準 2 4 10 2 3 2 3" xfId="1210"/>
    <cellStyle name="標準 2 4 10 2 3 2 3 2" xfId="1211"/>
    <cellStyle name="標準 2 4 10 2 3 2 3 3" xfId="1212"/>
    <cellStyle name="標準 2 4 10 2 3 2 4" xfId="1213"/>
    <cellStyle name="標準 2 4 10 2 3 2 4 2" xfId="1214"/>
    <cellStyle name="標準 2 4 10 2 3 2 4 3" xfId="1215"/>
    <cellStyle name="標準 2 4 10 2 3 2 5" xfId="1216"/>
    <cellStyle name="標準 2 4 10 2 3 2 6" xfId="1217"/>
    <cellStyle name="標準 2 4 10 2 3 3" xfId="1218"/>
    <cellStyle name="標準 2 4 10 2 3 3 2" xfId="1219"/>
    <cellStyle name="標準 2 4 10 2 3 3 2 2" xfId="1220"/>
    <cellStyle name="標準 2 4 10 2 3 3 2 3" xfId="1221"/>
    <cellStyle name="標準 2 4 10 2 3 3 3" xfId="1222"/>
    <cellStyle name="標準 2 4 10 2 3 3 3 2" xfId="1223"/>
    <cellStyle name="標準 2 4 10 2 3 3 3 3" xfId="1224"/>
    <cellStyle name="標準 2 4 10 2 3 3 4" xfId="1225"/>
    <cellStyle name="標準 2 4 10 2 3 3 5" xfId="1226"/>
    <cellStyle name="標準 2 4 10 2 3 4" xfId="1227"/>
    <cellStyle name="標準 2 4 10 2 3 5" xfId="1228"/>
    <cellStyle name="標準 2 4 10 2 3 5 2" xfId="1229"/>
    <cellStyle name="標準 2 4 10 2 3 5 3" xfId="1230"/>
    <cellStyle name="標準 2 4 10 2 3 6" xfId="1231"/>
    <cellStyle name="標準 2 4 10 2 3 6 2" xfId="1232"/>
    <cellStyle name="標準 2 4 10 2 3 6 3" xfId="1233"/>
    <cellStyle name="標準 2 4 10 2 3 7" xfId="1234"/>
    <cellStyle name="標準 2 4 10 2 3 8" xfId="1235"/>
    <cellStyle name="標準 2 4 10 2 4" xfId="1236"/>
    <cellStyle name="標準 2 4 10 2 4 2" xfId="1237"/>
    <cellStyle name="標準 2 4 10 2 4 2 2" xfId="1238"/>
    <cellStyle name="標準 2 4 10 2 4 2 2 2" xfId="1239"/>
    <cellStyle name="標準 2 4 10 2 4 2 2 3" xfId="1240"/>
    <cellStyle name="標準 2 4 10 2 4 2 3" xfId="1241"/>
    <cellStyle name="標準 2 4 10 2 4 2 3 2" xfId="1242"/>
    <cellStyle name="標準 2 4 10 2 4 2 3 3" xfId="1243"/>
    <cellStyle name="標準 2 4 10 2 4 2 4" xfId="1244"/>
    <cellStyle name="標準 2 4 10 2 4 2 5" xfId="1245"/>
    <cellStyle name="標準 2 4 10 2 4 3" xfId="1246"/>
    <cellStyle name="標準 2 4 10 2 4 3 2" xfId="1247"/>
    <cellStyle name="標準 2 4 10 2 4 3 3" xfId="1248"/>
    <cellStyle name="標準 2 4 10 2 4 4" xfId="1249"/>
    <cellStyle name="標準 2 4 10 2 4 4 2" xfId="1250"/>
    <cellStyle name="標準 2 4 10 2 4 4 3" xfId="1251"/>
    <cellStyle name="標準 2 4 10 2 4 5" xfId="1252"/>
    <cellStyle name="標準 2 4 10 2 4 6" xfId="1253"/>
    <cellStyle name="標準 2 4 10 2 5" xfId="1254"/>
    <cellStyle name="標準 2 4 10 2 5 2" xfId="1255"/>
    <cellStyle name="標準 2 4 10 2 5 2 2" xfId="1256"/>
    <cellStyle name="標準 2 4 10 2 5 2 3" xfId="1257"/>
    <cellStyle name="標準 2 4 10 2 5 3" xfId="1258"/>
    <cellStyle name="標準 2 4 10 2 5 3 2" xfId="1259"/>
    <cellStyle name="標準 2 4 10 2 5 3 3" xfId="1260"/>
    <cellStyle name="標準 2 4 10 2 5 4" xfId="1261"/>
    <cellStyle name="標準 2 4 10 2 5 5" xfId="1262"/>
    <cellStyle name="標準 2 4 10 2 6" xfId="1263"/>
    <cellStyle name="標準 2 4 10 2 7" xfId="1264"/>
    <cellStyle name="標準 2 4 10 2 7 2" xfId="1265"/>
    <cellStyle name="標準 2 4 10 2 7 3" xfId="1266"/>
    <cellStyle name="標準 2 4 10 2 8" xfId="1267"/>
    <cellStyle name="標準 2 4 10 2 8 2" xfId="1268"/>
    <cellStyle name="標準 2 4 10 2 8 3" xfId="1269"/>
    <cellStyle name="標準 2 4 10 2 9" xfId="1270"/>
    <cellStyle name="標準 2 4 10 3" xfId="1271"/>
    <cellStyle name="標準 2 4 10 3 2" xfId="1272"/>
    <cellStyle name="標準 2 4 10 3 2 2" xfId="1273"/>
    <cellStyle name="標準 2 4 10 3 2 2 2" xfId="1274"/>
    <cellStyle name="標準 2 4 10 3 2 2 2 2" xfId="1275"/>
    <cellStyle name="標準 2 4 10 3 2 2 2 2 2" xfId="1276"/>
    <cellStyle name="標準 2 4 10 3 2 2 2 2 3" xfId="1277"/>
    <cellStyle name="標準 2 4 10 3 2 2 2 3" xfId="1278"/>
    <cellStyle name="標準 2 4 10 3 2 2 2 3 2" xfId="1279"/>
    <cellStyle name="標準 2 4 10 3 2 2 2 3 3" xfId="1280"/>
    <cellStyle name="標準 2 4 10 3 2 2 2 4" xfId="1281"/>
    <cellStyle name="標準 2 4 10 3 2 2 2 5" xfId="1282"/>
    <cellStyle name="標準 2 4 10 3 2 2 3" xfId="1283"/>
    <cellStyle name="標準 2 4 10 3 2 2 3 2" xfId="1284"/>
    <cellStyle name="標準 2 4 10 3 2 2 3 3" xfId="1285"/>
    <cellStyle name="標準 2 4 10 3 2 2 4" xfId="1286"/>
    <cellStyle name="標準 2 4 10 3 2 2 4 2" xfId="1287"/>
    <cellStyle name="標準 2 4 10 3 2 2 4 3" xfId="1288"/>
    <cellStyle name="標準 2 4 10 3 2 2 5" xfId="1289"/>
    <cellStyle name="標準 2 4 10 3 2 2 6" xfId="1290"/>
    <cellStyle name="標準 2 4 10 3 2 3" xfId="1291"/>
    <cellStyle name="標準 2 4 10 3 2 3 2" xfId="1292"/>
    <cellStyle name="標準 2 4 10 3 2 3 2 2" xfId="1293"/>
    <cellStyle name="標準 2 4 10 3 2 3 2 3" xfId="1294"/>
    <cellStyle name="標準 2 4 10 3 2 3 3" xfId="1295"/>
    <cellStyle name="標準 2 4 10 3 2 3 3 2" xfId="1296"/>
    <cellStyle name="標準 2 4 10 3 2 3 3 3" xfId="1297"/>
    <cellStyle name="標準 2 4 10 3 2 3 4" xfId="1298"/>
    <cellStyle name="標準 2 4 10 3 2 3 5" xfId="1299"/>
    <cellStyle name="標準 2 4 10 3 2 4" xfId="1300"/>
    <cellStyle name="標準 2 4 10 3 2 5" xfId="1301"/>
    <cellStyle name="標準 2 4 10 3 2 5 2" xfId="1302"/>
    <cellStyle name="標準 2 4 10 3 2 5 3" xfId="1303"/>
    <cellStyle name="標準 2 4 10 3 2 6" xfId="1304"/>
    <cellStyle name="標準 2 4 10 3 2 6 2" xfId="1305"/>
    <cellStyle name="標準 2 4 10 3 2 6 3" xfId="1306"/>
    <cellStyle name="標準 2 4 10 3 2 7" xfId="1307"/>
    <cellStyle name="標準 2 4 10 3 2 8" xfId="1308"/>
    <cellStyle name="標準 2 4 10 3 3" xfId="1309"/>
    <cellStyle name="標準 2 4 10 3 3 2" xfId="1310"/>
    <cellStyle name="標準 2 4 10 3 3 2 2" xfId="1311"/>
    <cellStyle name="標準 2 4 10 3 3 2 2 2" xfId="1312"/>
    <cellStyle name="標準 2 4 10 3 3 2 2 3" xfId="1313"/>
    <cellStyle name="標準 2 4 10 3 3 2 3" xfId="1314"/>
    <cellStyle name="標準 2 4 10 3 3 2 3 2" xfId="1315"/>
    <cellStyle name="標準 2 4 10 3 3 2 3 3" xfId="1316"/>
    <cellStyle name="標準 2 4 10 3 3 2 4" xfId="1317"/>
    <cellStyle name="標準 2 4 10 3 3 2 5" xfId="1318"/>
    <cellStyle name="標準 2 4 10 3 3 3" xfId="1319"/>
    <cellStyle name="標準 2 4 10 3 3 3 2" xfId="1320"/>
    <cellStyle name="標準 2 4 10 3 3 3 3" xfId="1321"/>
    <cellStyle name="標準 2 4 10 3 3 4" xfId="1322"/>
    <cellStyle name="標準 2 4 10 3 3 4 2" xfId="1323"/>
    <cellStyle name="標準 2 4 10 3 3 4 3" xfId="1324"/>
    <cellStyle name="標準 2 4 10 3 3 5" xfId="1325"/>
    <cellStyle name="標準 2 4 10 3 3 6" xfId="1326"/>
    <cellStyle name="標準 2 4 10 3 4" xfId="1327"/>
    <cellStyle name="標準 2 4 10 3 4 2" xfId="1328"/>
    <cellStyle name="標準 2 4 10 3 4 2 2" xfId="1329"/>
    <cellStyle name="標準 2 4 10 3 4 2 3" xfId="1330"/>
    <cellStyle name="標準 2 4 10 3 4 3" xfId="1331"/>
    <cellStyle name="標準 2 4 10 3 4 3 2" xfId="1332"/>
    <cellStyle name="標準 2 4 10 3 4 3 3" xfId="1333"/>
    <cellStyle name="標準 2 4 10 3 4 4" xfId="1334"/>
    <cellStyle name="標準 2 4 10 3 4 5" xfId="1335"/>
    <cellStyle name="標準 2 4 10 3 5" xfId="1336"/>
    <cellStyle name="標準 2 4 10 3 6" xfId="1337"/>
    <cellStyle name="標準 2 4 10 3 6 2" xfId="1338"/>
    <cellStyle name="標準 2 4 10 3 6 3" xfId="1339"/>
    <cellStyle name="標準 2 4 10 3 7" xfId="1340"/>
    <cellStyle name="標準 2 4 10 3 7 2" xfId="1341"/>
    <cellStyle name="標準 2 4 10 3 7 3" xfId="1342"/>
    <cellStyle name="標準 2 4 10 3 8" xfId="1343"/>
    <cellStyle name="標準 2 4 10 3 9" xfId="1344"/>
    <cellStyle name="標準 2 4 10 4" xfId="1345"/>
    <cellStyle name="標準 2 4 10 4 2" xfId="1346"/>
    <cellStyle name="標準 2 4 10 4 2 2" xfId="1347"/>
    <cellStyle name="標準 2 4 10 4 2 2 2" xfId="1348"/>
    <cellStyle name="標準 2 4 10 4 2 2 2 2" xfId="1349"/>
    <cellStyle name="標準 2 4 10 4 2 2 2 3" xfId="1350"/>
    <cellStyle name="標準 2 4 10 4 2 2 3" xfId="1351"/>
    <cellStyle name="標準 2 4 10 4 2 2 3 2" xfId="1352"/>
    <cellStyle name="標準 2 4 10 4 2 2 3 3" xfId="1353"/>
    <cellStyle name="標準 2 4 10 4 2 2 4" xfId="1354"/>
    <cellStyle name="標準 2 4 10 4 2 2 5" xfId="1355"/>
    <cellStyle name="標準 2 4 10 4 2 3" xfId="1356"/>
    <cellStyle name="標準 2 4 10 4 2 3 2" xfId="1357"/>
    <cellStyle name="標準 2 4 10 4 2 3 3" xfId="1358"/>
    <cellStyle name="標準 2 4 10 4 2 4" xfId="1359"/>
    <cellStyle name="標準 2 4 10 4 2 4 2" xfId="1360"/>
    <cellStyle name="標準 2 4 10 4 2 4 3" xfId="1361"/>
    <cellStyle name="標準 2 4 10 4 2 5" xfId="1362"/>
    <cellStyle name="標準 2 4 10 4 2 6" xfId="1363"/>
    <cellStyle name="標準 2 4 10 4 3" xfId="1364"/>
    <cellStyle name="標準 2 4 10 4 3 2" xfId="1365"/>
    <cellStyle name="標準 2 4 10 4 3 2 2" xfId="1366"/>
    <cellStyle name="標準 2 4 10 4 3 2 3" xfId="1367"/>
    <cellStyle name="標準 2 4 10 4 3 3" xfId="1368"/>
    <cellStyle name="標準 2 4 10 4 3 3 2" xfId="1369"/>
    <cellStyle name="標準 2 4 10 4 3 3 3" xfId="1370"/>
    <cellStyle name="標準 2 4 10 4 3 4" xfId="1371"/>
    <cellStyle name="標準 2 4 10 4 3 5" xfId="1372"/>
    <cellStyle name="標準 2 4 10 4 4" xfId="1373"/>
    <cellStyle name="標準 2 4 10 4 5" xfId="1374"/>
    <cellStyle name="標準 2 4 10 4 5 2" xfId="1375"/>
    <cellStyle name="標準 2 4 10 4 5 3" xfId="1376"/>
    <cellStyle name="標準 2 4 10 4 6" xfId="1377"/>
    <cellStyle name="標準 2 4 10 4 6 2" xfId="1378"/>
    <cellStyle name="標準 2 4 10 4 6 3" xfId="1379"/>
    <cellStyle name="標準 2 4 10 4 7" xfId="1380"/>
    <cellStyle name="標準 2 4 10 4 8" xfId="1381"/>
    <cellStyle name="標準 2 4 10 5" xfId="1382"/>
    <cellStyle name="標準 2 4 10 5 2" xfId="1383"/>
    <cellStyle name="標準 2 4 10 5 2 2" xfId="1384"/>
    <cellStyle name="標準 2 4 10 5 2 2 2" xfId="1385"/>
    <cellStyle name="標準 2 4 10 5 2 2 2 2" xfId="1386"/>
    <cellStyle name="標準 2 4 10 5 2 2 2 3" xfId="1387"/>
    <cellStyle name="標準 2 4 10 5 2 2 3" xfId="1388"/>
    <cellStyle name="標準 2 4 10 5 2 2 3 2" xfId="1389"/>
    <cellStyle name="標準 2 4 10 5 2 2 3 3" xfId="1390"/>
    <cellStyle name="標準 2 4 10 5 2 2 4" xfId="1391"/>
    <cellStyle name="標準 2 4 10 5 2 2 5" xfId="1392"/>
    <cellStyle name="標準 2 4 10 5 2 3" xfId="1393"/>
    <cellStyle name="標準 2 4 10 5 2 3 2" xfId="1394"/>
    <cellStyle name="標準 2 4 10 5 2 3 3" xfId="1395"/>
    <cellStyle name="標準 2 4 10 5 2 4" xfId="1396"/>
    <cellStyle name="標準 2 4 10 5 2 4 2" xfId="1397"/>
    <cellStyle name="標準 2 4 10 5 2 4 3" xfId="1398"/>
    <cellStyle name="標準 2 4 10 5 2 5" xfId="1399"/>
    <cellStyle name="標準 2 4 10 5 2 6" xfId="1400"/>
    <cellStyle name="標準 2 4 10 5 3" xfId="1401"/>
    <cellStyle name="標準 2 4 10 5 3 2" xfId="1402"/>
    <cellStyle name="標準 2 4 10 5 3 2 2" xfId="1403"/>
    <cellStyle name="標準 2 4 10 5 3 2 3" xfId="1404"/>
    <cellStyle name="標準 2 4 10 5 3 3" xfId="1405"/>
    <cellStyle name="標準 2 4 10 5 3 3 2" xfId="1406"/>
    <cellStyle name="標準 2 4 10 5 3 3 3" xfId="1407"/>
    <cellStyle name="標準 2 4 10 5 3 4" xfId="1408"/>
    <cellStyle name="標準 2 4 10 5 3 5" xfId="1409"/>
    <cellStyle name="標準 2 4 10 5 4" xfId="1410"/>
    <cellStyle name="標準 2 4 10 5 5" xfId="1411"/>
    <cellStyle name="標準 2 4 10 5 5 2" xfId="1412"/>
    <cellStyle name="標準 2 4 10 5 5 3" xfId="1413"/>
    <cellStyle name="標準 2 4 10 5 6" xfId="1414"/>
    <cellStyle name="標準 2 4 10 5 6 2" xfId="1415"/>
    <cellStyle name="標準 2 4 10 5 6 3" xfId="1416"/>
    <cellStyle name="標準 2 4 10 5 7" xfId="1417"/>
    <cellStyle name="標準 2 4 10 5 8" xfId="1418"/>
    <cellStyle name="標準 2 4 10 6" xfId="1419"/>
    <cellStyle name="標準 2 4 10 6 2" xfId="1420"/>
    <cellStyle name="標準 2 4 10 6 2 2" xfId="1421"/>
    <cellStyle name="標準 2 4 10 6 2 2 2" xfId="1422"/>
    <cellStyle name="標準 2 4 10 6 2 2 3" xfId="1423"/>
    <cellStyle name="標準 2 4 10 6 2 3" xfId="1424"/>
    <cellStyle name="標準 2 4 10 6 2 3 2" xfId="1425"/>
    <cellStyle name="標準 2 4 10 6 2 3 3" xfId="1426"/>
    <cellStyle name="標準 2 4 10 6 2 4" xfId="1427"/>
    <cellStyle name="標準 2 4 10 6 2 5" xfId="1428"/>
    <cellStyle name="標準 2 4 10 6 3" xfId="1429"/>
    <cellStyle name="標準 2 4 10 6 3 2" xfId="1430"/>
    <cellStyle name="標準 2 4 10 6 3 3" xfId="1431"/>
    <cellStyle name="標準 2 4 10 6 4" xfId="1432"/>
    <cellStyle name="標準 2 4 10 6 4 2" xfId="1433"/>
    <cellStyle name="標準 2 4 10 6 4 3" xfId="1434"/>
    <cellStyle name="標準 2 4 10 6 5" xfId="1435"/>
    <cellStyle name="標準 2 4 10 6 6" xfId="1436"/>
    <cellStyle name="標準 2 4 10 7" xfId="1437"/>
    <cellStyle name="標準 2 4 10 7 2" xfId="1438"/>
    <cellStyle name="標準 2 4 10 7 2 2" xfId="1439"/>
    <cellStyle name="標準 2 4 10 7 2 3" xfId="1440"/>
    <cellStyle name="標準 2 4 10 7 3" xfId="1441"/>
    <cellStyle name="標準 2 4 10 7 3 2" xfId="1442"/>
    <cellStyle name="標準 2 4 10 7 3 3" xfId="1443"/>
    <cellStyle name="標準 2 4 10 7 4" xfId="1444"/>
    <cellStyle name="標準 2 4 10 7 5" xfId="1445"/>
    <cellStyle name="標準 2 4 10 8" xfId="1446"/>
    <cellStyle name="標準 2 4 10 9" xfId="1447"/>
    <cellStyle name="標準 2 4 10 9 2" xfId="1448"/>
    <cellStyle name="標準 2 4 10 9 3" xfId="1449"/>
    <cellStyle name="標準 2 4 11" xfId="1450"/>
    <cellStyle name="標準 2 4 11 10" xfId="1451"/>
    <cellStyle name="標準 2 4 11 10 2" xfId="1452"/>
    <cellStyle name="標準 2 4 11 10 3" xfId="1453"/>
    <cellStyle name="標準 2 4 11 11" xfId="1454"/>
    <cellStyle name="標準 2 4 11 12" xfId="1455"/>
    <cellStyle name="標準 2 4 11 2" xfId="1456"/>
    <cellStyle name="標準 2 4 11 2 10" xfId="1457"/>
    <cellStyle name="標準 2 4 11 2 2" xfId="1458"/>
    <cellStyle name="標準 2 4 11 2 2 2" xfId="1459"/>
    <cellStyle name="標準 2 4 11 2 2 2 2" xfId="1460"/>
    <cellStyle name="標準 2 4 11 2 2 2 2 2" xfId="1461"/>
    <cellStyle name="標準 2 4 11 2 2 2 2 2 2" xfId="1462"/>
    <cellStyle name="標準 2 4 11 2 2 2 2 2 3" xfId="1463"/>
    <cellStyle name="標準 2 4 11 2 2 2 2 3" xfId="1464"/>
    <cellStyle name="標準 2 4 11 2 2 2 2 3 2" xfId="1465"/>
    <cellStyle name="標準 2 4 11 2 2 2 2 3 3" xfId="1466"/>
    <cellStyle name="標準 2 4 11 2 2 2 2 4" xfId="1467"/>
    <cellStyle name="標準 2 4 11 2 2 2 2 5" xfId="1468"/>
    <cellStyle name="標準 2 4 11 2 2 2 3" xfId="1469"/>
    <cellStyle name="標準 2 4 11 2 2 2 3 2" xfId="1470"/>
    <cellStyle name="標準 2 4 11 2 2 2 3 3" xfId="1471"/>
    <cellStyle name="標準 2 4 11 2 2 2 4" xfId="1472"/>
    <cellStyle name="標準 2 4 11 2 2 2 4 2" xfId="1473"/>
    <cellStyle name="標準 2 4 11 2 2 2 4 3" xfId="1474"/>
    <cellStyle name="標準 2 4 11 2 2 2 5" xfId="1475"/>
    <cellStyle name="標準 2 4 11 2 2 2 6" xfId="1476"/>
    <cellStyle name="標準 2 4 11 2 2 3" xfId="1477"/>
    <cellStyle name="標準 2 4 11 2 2 3 2" xfId="1478"/>
    <cellStyle name="標準 2 4 11 2 2 3 2 2" xfId="1479"/>
    <cellStyle name="標準 2 4 11 2 2 3 2 3" xfId="1480"/>
    <cellStyle name="標準 2 4 11 2 2 3 3" xfId="1481"/>
    <cellStyle name="標準 2 4 11 2 2 3 3 2" xfId="1482"/>
    <cellStyle name="標準 2 4 11 2 2 3 3 3" xfId="1483"/>
    <cellStyle name="標準 2 4 11 2 2 3 4" xfId="1484"/>
    <cellStyle name="標準 2 4 11 2 2 3 5" xfId="1485"/>
    <cellStyle name="標準 2 4 11 2 2 4" xfId="1486"/>
    <cellStyle name="標準 2 4 11 2 2 5" xfId="1487"/>
    <cellStyle name="標準 2 4 11 2 2 5 2" xfId="1488"/>
    <cellStyle name="標準 2 4 11 2 2 5 3" xfId="1489"/>
    <cellStyle name="標準 2 4 11 2 2 6" xfId="1490"/>
    <cellStyle name="標準 2 4 11 2 2 6 2" xfId="1491"/>
    <cellStyle name="標準 2 4 11 2 2 6 3" xfId="1492"/>
    <cellStyle name="標準 2 4 11 2 2 7" xfId="1493"/>
    <cellStyle name="標準 2 4 11 2 2 8" xfId="1494"/>
    <cellStyle name="標準 2 4 11 2 3" xfId="1495"/>
    <cellStyle name="標準 2 4 11 2 3 2" xfId="1496"/>
    <cellStyle name="標準 2 4 11 2 3 2 2" xfId="1497"/>
    <cellStyle name="標準 2 4 11 2 3 2 2 2" xfId="1498"/>
    <cellStyle name="標準 2 4 11 2 3 2 2 2 2" xfId="1499"/>
    <cellStyle name="標準 2 4 11 2 3 2 2 2 3" xfId="1500"/>
    <cellStyle name="標準 2 4 11 2 3 2 2 3" xfId="1501"/>
    <cellStyle name="標準 2 4 11 2 3 2 2 3 2" xfId="1502"/>
    <cellStyle name="標準 2 4 11 2 3 2 2 3 3" xfId="1503"/>
    <cellStyle name="標準 2 4 11 2 3 2 2 4" xfId="1504"/>
    <cellStyle name="標準 2 4 11 2 3 2 2 5" xfId="1505"/>
    <cellStyle name="標準 2 4 11 2 3 2 3" xfId="1506"/>
    <cellStyle name="標準 2 4 11 2 3 2 3 2" xfId="1507"/>
    <cellStyle name="標準 2 4 11 2 3 2 3 3" xfId="1508"/>
    <cellStyle name="標準 2 4 11 2 3 2 4" xfId="1509"/>
    <cellStyle name="標準 2 4 11 2 3 2 4 2" xfId="1510"/>
    <cellStyle name="標準 2 4 11 2 3 2 4 3" xfId="1511"/>
    <cellStyle name="標準 2 4 11 2 3 2 5" xfId="1512"/>
    <cellStyle name="標準 2 4 11 2 3 2 6" xfId="1513"/>
    <cellStyle name="標準 2 4 11 2 3 3" xfId="1514"/>
    <cellStyle name="標準 2 4 11 2 3 3 2" xfId="1515"/>
    <cellStyle name="標準 2 4 11 2 3 3 2 2" xfId="1516"/>
    <cellStyle name="標準 2 4 11 2 3 3 2 3" xfId="1517"/>
    <cellStyle name="標準 2 4 11 2 3 3 3" xfId="1518"/>
    <cellStyle name="標準 2 4 11 2 3 3 3 2" xfId="1519"/>
    <cellStyle name="標準 2 4 11 2 3 3 3 3" xfId="1520"/>
    <cellStyle name="標準 2 4 11 2 3 3 4" xfId="1521"/>
    <cellStyle name="標準 2 4 11 2 3 3 5" xfId="1522"/>
    <cellStyle name="標準 2 4 11 2 3 4" xfId="1523"/>
    <cellStyle name="標準 2 4 11 2 3 5" xfId="1524"/>
    <cellStyle name="標準 2 4 11 2 3 5 2" xfId="1525"/>
    <cellStyle name="標準 2 4 11 2 3 5 3" xfId="1526"/>
    <cellStyle name="標準 2 4 11 2 3 6" xfId="1527"/>
    <cellStyle name="標準 2 4 11 2 3 6 2" xfId="1528"/>
    <cellStyle name="標準 2 4 11 2 3 6 3" xfId="1529"/>
    <cellStyle name="標準 2 4 11 2 3 7" xfId="1530"/>
    <cellStyle name="標準 2 4 11 2 3 8" xfId="1531"/>
    <cellStyle name="標準 2 4 11 2 4" xfId="1532"/>
    <cellStyle name="標準 2 4 11 2 4 2" xfId="1533"/>
    <cellStyle name="標準 2 4 11 2 4 2 2" xfId="1534"/>
    <cellStyle name="標準 2 4 11 2 4 2 2 2" xfId="1535"/>
    <cellStyle name="標準 2 4 11 2 4 2 2 3" xfId="1536"/>
    <cellStyle name="標準 2 4 11 2 4 2 3" xfId="1537"/>
    <cellStyle name="標準 2 4 11 2 4 2 3 2" xfId="1538"/>
    <cellStyle name="標準 2 4 11 2 4 2 3 3" xfId="1539"/>
    <cellStyle name="標準 2 4 11 2 4 2 4" xfId="1540"/>
    <cellStyle name="標準 2 4 11 2 4 2 5" xfId="1541"/>
    <cellStyle name="標準 2 4 11 2 4 3" xfId="1542"/>
    <cellStyle name="標準 2 4 11 2 4 3 2" xfId="1543"/>
    <cellStyle name="標準 2 4 11 2 4 3 3" xfId="1544"/>
    <cellStyle name="標準 2 4 11 2 4 4" xfId="1545"/>
    <cellStyle name="標準 2 4 11 2 4 4 2" xfId="1546"/>
    <cellStyle name="標準 2 4 11 2 4 4 3" xfId="1547"/>
    <cellStyle name="標準 2 4 11 2 4 5" xfId="1548"/>
    <cellStyle name="標準 2 4 11 2 4 6" xfId="1549"/>
    <cellStyle name="標準 2 4 11 2 5" xfId="1550"/>
    <cellStyle name="標準 2 4 11 2 5 2" xfId="1551"/>
    <cellStyle name="標準 2 4 11 2 5 2 2" xfId="1552"/>
    <cellStyle name="標準 2 4 11 2 5 2 3" xfId="1553"/>
    <cellStyle name="標準 2 4 11 2 5 3" xfId="1554"/>
    <cellStyle name="標準 2 4 11 2 5 3 2" xfId="1555"/>
    <cellStyle name="標準 2 4 11 2 5 3 3" xfId="1556"/>
    <cellStyle name="標準 2 4 11 2 5 4" xfId="1557"/>
    <cellStyle name="標準 2 4 11 2 5 5" xfId="1558"/>
    <cellStyle name="標準 2 4 11 2 6" xfId="1559"/>
    <cellStyle name="標準 2 4 11 2 7" xfId="1560"/>
    <cellStyle name="標準 2 4 11 2 7 2" xfId="1561"/>
    <cellStyle name="標準 2 4 11 2 7 3" xfId="1562"/>
    <cellStyle name="標準 2 4 11 2 8" xfId="1563"/>
    <cellStyle name="標準 2 4 11 2 8 2" xfId="1564"/>
    <cellStyle name="標準 2 4 11 2 8 3" xfId="1565"/>
    <cellStyle name="標準 2 4 11 2 9" xfId="1566"/>
    <cellStyle name="標準 2 4 11 3" xfId="1567"/>
    <cellStyle name="標準 2 4 11 3 2" xfId="1568"/>
    <cellStyle name="標準 2 4 11 3 2 2" xfId="1569"/>
    <cellStyle name="標準 2 4 11 3 2 2 2" xfId="1570"/>
    <cellStyle name="標準 2 4 11 3 2 2 2 2" xfId="1571"/>
    <cellStyle name="標準 2 4 11 3 2 2 2 2 2" xfId="1572"/>
    <cellStyle name="標準 2 4 11 3 2 2 2 2 3" xfId="1573"/>
    <cellStyle name="標準 2 4 11 3 2 2 2 3" xfId="1574"/>
    <cellStyle name="標準 2 4 11 3 2 2 2 3 2" xfId="1575"/>
    <cellStyle name="標準 2 4 11 3 2 2 2 3 3" xfId="1576"/>
    <cellStyle name="標準 2 4 11 3 2 2 2 4" xfId="1577"/>
    <cellStyle name="標準 2 4 11 3 2 2 2 5" xfId="1578"/>
    <cellStyle name="標準 2 4 11 3 2 2 3" xfId="1579"/>
    <cellStyle name="標準 2 4 11 3 2 2 3 2" xfId="1580"/>
    <cellStyle name="標準 2 4 11 3 2 2 3 3" xfId="1581"/>
    <cellStyle name="標準 2 4 11 3 2 2 4" xfId="1582"/>
    <cellStyle name="標準 2 4 11 3 2 2 4 2" xfId="1583"/>
    <cellStyle name="標準 2 4 11 3 2 2 4 3" xfId="1584"/>
    <cellStyle name="標準 2 4 11 3 2 2 5" xfId="1585"/>
    <cellStyle name="標準 2 4 11 3 2 2 6" xfId="1586"/>
    <cellStyle name="標準 2 4 11 3 2 3" xfId="1587"/>
    <cellStyle name="標準 2 4 11 3 2 3 2" xfId="1588"/>
    <cellStyle name="標準 2 4 11 3 2 3 2 2" xfId="1589"/>
    <cellStyle name="標準 2 4 11 3 2 3 2 3" xfId="1590"/>
    <cellStyle name="標準 2 4 11 3 2 3 3" xfId="1591"/>
    <cellStyle name="標準 2 4 11 3 2 3 3 2" xfId="1592"/>
    <cellStyle name="標準 2 4 11 3 2 3 3 3" xfId="1593"/>
    <cellStyle name="標準 2 4 11 3 2 3 4" xfId="1594"/>
    <cellStyle name="標準 2 4 11 3 2 3 5" xfId="1595"/>
    <cellStyle name="標準 2 4 11 3 2 4" xfId="1596"/>
    <cellStyle name="標準 2 4 11 3 2 5" xfId="1597"/>
    <cellStyle name="標準 2 4 11 3 2 5 2" xfId="1598"/>
    <cellStyle name="標準 2 4 11 3 2 5 3" xfId="1599"/>
    <cellStyle name="標準 2 4 11 3 2 6" xfId="1600"/>
    <cellStyle name="標準 2 4 11 3 2 6 2" xfId="1601"/>
    <cellStyle name="標準 2 4 11 3 2 6 3" xfId="1602"/>
    <cellStyle name="標準 2 4 11 3 2 7" xfId="1603"/>
    <cellStyle name="標準 2 4 11 3 2 8" xfId="1604"/>
    <cellStyle name="標準 2 4 11 3 3" xfId="1605"/>
    <cellStyle name="標準 2 4 11 3 3 2" xfId="1606"/>
    <cellStyle name="標準 2 4 11 3 3 2 2" xfId="1607"/>
    <cellStyle name="標準 2 4 11 3 3 2 2 2" xfId="1608"/>
    <cellStyle name="標準 2 4 11 3 3 2 2 3" xfId="1609"/>
    <cellStyle name="標準 2 4 11 3 3 2 3" xfId="1610"/>
    <cellStyle name="標準 2 4 11 3 3 2 3 2" xfId="1611"/>
    <cellStyle name="標準 2 4 11 3 3 2 3 3" xfId="1612"/>
    <cellStyle name="標準 2 4 11 3 3 2 4" xfId="1613"/>
    <cellStyle name="標準 2 4 11 3 3 2 5" xfId="1614"/>
    <cellStyle name="標準 2 4 11 3 3 3" xfId="1615"/>
    <cellStyle name="標準 2 4 11 3 3 3 2" xfId="1616"/>
    <cellStyle name="標準 2 4 11 3 3 3 3" xfId="1617"/>
    <cellStyle name="標準 2 4 11 3 3 4" xfId="1618"/>
    <cellStyle name="標準 2 4 11 3 3 4 2" xfId="1619"/>
    <cellStyle name="標準 2 4 11 3 3 4 3" xfId="1620"/>
    <cellStyle name="標準 2 4 11 3 3 5" xfId="1621"/>
    <cellStyle name="標準 2 4 11 3 3 6" xfId="1622"/>
    <cellStyle name="標準 2 4 11 3 4" xfId="1623"/>
    <cellStyle name="標準 2 4 11 3 4 2" xfId="1624"/>
    <cellStyle name="標準 2 4 11 3 4 2 2" xfId="1625"/>
    <cellStyle name="標準 2 4 11 3 4 2 3" xfId="1626"/>
    <cellStyle name="標準 2 4 11 3 4 3" xfId="1627"/>
    <cellStyle name="標準 2 4 11 3 4 3 2" xfId="1628"/>
    <cellStyle name="標準 2 4 11 3 4 3 3" xfId="1629"/>
    <cellStyle name="標準 2 4 11 3 4 4" xfId="1630"/>
    <cellStyle name="標準 2 4 11 3 4 5" xfId="1631"/>
    <cellStyle name="標準 2 4 11 3 5" xfId="1632"/>
    <cellStyle name="標準 2 4 11 3 6" xfId="1633"/>
    <cellStyle name="標準 2 4 11 3 6 2" xfId="1634"/>
    <cellStyle name="標準 2 4 11 3 6 3" xfId="1635"/>
    <cellStyle name="標準 2 4 11 3 7" xfId="1636"/>
    <cellStyle name="標準 2 4 11 3 7 2" xfId="1637"/>
    <cellStyle name="標準 2 4 11 3 7 3" xfId="1638"/>
    <cellStyle name="標準 2 4 11 3 8" xfId="1639"/>
    <cellStyle name="標準 2 4 11 3 9" xfId="1640"/>
    <cellStyle name="標準 2 4 11 4" xfId="1641"/>
    <cellStyle name="標準 2 4 11 4 2" xfId="1642"/>
    <cellStyle name="標準 2 4 11 4 2 2" xfId="1643"/>
    <cellStyle name="標準 2 4 11 4 2 2 2" xfId="1644"/>
    <cellStyle name="標準 2 4 11 4 2 2 2 2" xfId="1645"/>
    <cellStyle name="標準 2 4 11 4 2 2 2 3" xfId="1646"/>
    <cellStyle name="標準 2 4 11 4 2 2 3" xfId="1647"/>
    <cellStyle name="標準 2 4 11 4 2 2 3 2" xfId="1648"/>
    <cellStyle name="標準 2 4 11 4 2 2 3 3" xfId="1649"/>
    <cellStyle name="標準 2 4 11 4 2 2 4" xfId="1650"/>
    <cellStyle name="標準 2 4 11 4 2 2 5" xfId="1651"/>
    <cellStyle name="標準 2 4 11 4 2 3" xfId="1652"/>
    <cellStyle name="標準 2 4 11 4 2 3 2" xfId="1653"/>
    <cellStyle name="標準 2 4 11 4 2 3 3" xfId="1654"/>
    <cellStyle name="標準 2 4 11 4 2 4" xfId="1655"/>
    <cellStyle name="標準 2 4 11 4 2 4 2" xfId="1656"/>
    <cellStyle name="標準 2 4 11 4 2 4 3" xfId="1657"/>
    <cellStyle name="標準 2 4 11 4 2 5" xfId="1658"/>
    <cellStyle name="標準 2 4 11 4 2 6" xfId="1659"/>
    <cellStyle name="標準 2 4 11 4 3" xfId="1660"/>
    <cellStyle name="標準 2 4 11 4 3 2" xfId="1661"/>
    <cellStyle name="標準 2 4 11 4 3 2 2" xfId="1662"/>
    <cellStyle name="標準 2 4 11 4 3 2 3" xfId="1663"/>
    <cellStyle name="標準 2 4 11 4 3 3" xfId="1664"/>
    <cellStyle name="標準 2 4 11 4 3 3 2" xfId="1665"/>
    <cellStyle name="標準 2 4 11 4 3 3 3" xfId="1666"/>
    <cellStyle name="標準 2 4 11 4 3 4" xfId="1667"/>
    <cellStyle name="標準 2 4 11 4 3 5" xfId="1668"/>
    <cellStyle name="標準 2 4 11 4 4" xfId="1669"/>
    <cellStyle name="標準 2 4 11 4 5" xfId="1670"/>
    <cellStyle name="標準 2 4 11 4 5 2" xfId="1671"/>
    <cellStyle name="標準 2 4 11 4 5 3" xfId="1672"/>
    <cellStyle name="標準 2 4 11 4 6" xfId="1673"/>
    <cellStyle name="標準 2 4 11 4 6 2" xfId="1674"/>
    <cellStyle name="標準 2 4 11 4 6 3" xfId="1675"/>
    <cellStyle name="標準 2 4 11 4 7" xfId="1676"/>
    <cellStyle name="標準 2 4 11 4 8" xfId="1677"/>
    <cellStyle name="標準 2 4 11 5" xfId="1678"/>
    <cellStyle name="標準 2 4 11 5 2" xfId="1679"/>
    <cellStyle name="標準 2 4 11 5 2 2" xfId="1680"/>
    <cellStyle name="標準 2 4 11 5 2 2 2" xfId="1681"/>
    <cellStyle name="標準 2 4 11 5 2 2 2 2" xfId="1682"/>
    <cellStyle name="標準 2 4 11 5 2 2 2 3" xfId="1683"/>
    <cellStyle name="標準 2 4 11 5 2 2 3" xfId="1684"/>
    <cellStyle name="標準 2 4 11 5 2 2 3 2" xfId="1685"/>
    <cellStyle name="標準 2 4 11 5 2 2 3 3" xfId="1686"/>
    <cellStyle name="標準 2 4 11 5 2 2 4" xfId="1687"/>
    <cellStyle name="標準 2 4 11 5 2 2 5" xfId="1688"/>
    <cellStyle name="標準 2 4 11 5 2 3" xfId="1689"/>
    <cellStyle name="標準 2 4 11 5 2 3 2" xfId="1690"/>
    <cellStyle name="標準 2 4 11 5 2 3 3" xfId="1691"/>
    <cellStyle name="標準 2 4 11 5 2 4" xfId="1692"/>
    <cellStyle name="標準 2 4 11 5 2 4 2" xfId="1693"/>
    <cellStyle name="標準 2 4 11 5 2 4 3" xfId="1694"/>
    <cellStyle name="標準 2 4 11 5 2 5" xfId="1695"/>
    <cellStyle name="標準 2 4 11 5 2 6" xfId="1696"/>
    <cellStyle name="標準 2 4 11 5 3" xfId="1697"/>
    <cellStyle name="標準 2 4 11 5 3 2" xfId="1698"/>
    <cellStyle name="標準 2 4 11 5 3 2 2" xfId="1699"/>
    <cellStyle name="標準 2 4 11 5 3 2 3" xfId="1700"/>
    <cellStyle name="標準 2 4 11 5 3 3" xfId="1701"/>
    <cellStyle name="標準 2 4 11 5 3 3 2" xfId="1702"/>
    <cellStyle name="標準 2 4 11 5 3 3 3" xfId="1703"/>
    <cellStyle name="標準 2 4 11 5 3 4" xfId="1704"/>
    <cellStyle name="標準 2 4 11 5 3 5" xfId="1705"/>
    <cellStyle name="標準 2 4 11 5 4" xfId="1706"/>
    <cellStyle name="標準 2 4 11 5 5" xfId="1707"/>
    <cellStyle name="標準 2 4 11 5 5 2" xfId="1708"/>
    <cellStyle name="標準 2 4 11 5 5 3" xfId="1709"/>
    <cellStyle name="標準 2 4 11 5 6" xfId="1710"/>
    <cellStyle name="標準 2 4 11 5 6 2" xfId="1711"/>
    <cellStyle name="標準 2 4 11 5 6 3" xfId="1712"/>
    <cellStyle name="標準 2 4 11 5 7" xfId="1713"/>
    <cellStyle name="標準 2 4 11 5 8" xfId="1714"/>
    <cellStyle name="標準 2 4 11 6" xfId="1715"/>
    <cellStyle name="標準 2 4 11 6 2" xfId="1716"/>
    <cellStyle name="標準 2 4 11 6 2 2" xfId="1717"/>
    <cellStyle name="標準 2 4 11 6 2 2 2" xfId="1718"/>
    <cellStyle name="標準 2 4 11 6 2 2 3" xfId="1719"/>
    <cellStyle name="標準 2 4 11 6 2 3" xfId="1720"/>
    <cellStyle name="標準 2 4 11 6 2 3 2" xfId="1721"/>
    <cellStyle name="標準 2 4 11 6 2 3 3" xfId="1722"/>
    <cellStyle name="標準 2 4 11 6 2 4" xfId="1723"/>
    <cellStyle name="標準 2 4 11 6 2 5" xfId="1724"/>
    <cellStyle name="標準 2 4 11 6 3" xfId="1725"/>
    <cellStyle name="標準 2 4 11 6 3 2" xfId="1726"/>
    <cellStyle name="標準 2 4 11 6 3 3" xfId="1727"/>
    <cellStyle name="標準 2 4 11 6 4" xfId="1728"/>
    <cellStyle name="標準 2 4 11 6 4 2" xfId="1729"/>
    <cellStyle name="標準 2 4 11 6 4 3" xfId="1730"/>
    <cellStyle name="標準 2 4 11 6 5" xfId="1731"/>
    <cellStyle name="標準 2 4 11 6 6" xfId="1732"/>
    <cellStyle name="標準 2 4 11 7" xfId="1733"/>
    <cellStyle name="標準 2 4 11 7 2" xfId="1734"/>
    <cellStyle name="標準 2 4 11 7 2 2" xfId="1735"/>
    <cellStyle name="標準 2 4 11 7 2 3" xfId="1736"/>
    <cellStyle name="標準 2 4 11 7 3" xfId="1737"/>
    <cellStyle name="標準 2 4 11 7 3 2" xfId="1738"/>
    <cellStyle name="標準 2 4 11 7 3 3" xfId="1739"/>
    <cellStyle name="標準 2 4 11 7 4" xfId="1740"/>
    <cellStyle name="標準 2 4 11 7 5" xfId="1741"/>
    <cellStyle name="標準 2 4 11 8" xfId="1742"/>
    <cellStyle name="標準 2 4 11 9" xfId="1743"/>
    <cellStyle name="標準 2 4 11 9 2" xfId="1744"/>
    <cellStyle name="標準 2 4 11 9 3" xfId="1745"/>
    <cellStyle name="標準 2 4 12" xfId="1746"/>
    <cellStyle name="標準 2 4 12 10" xfId="1747"/>
    <cellStyle name="標準 2 4 12 11" xfId="1748"/>
    <cellStyle name="標準 2 4 12 2" xfId="1749"/>
    <cellStyle name="標準 2 4 12 2 10" xfId="1750"/>
    <cellStyle name="標準 2 4 12 2 2" xfId="1751"/>
    <cellStyle name="標準 2 4 12 2 2 2" xfId="1752"/>
    <cellStyle name="標準 2 4 12 2 2 2 2" xfId="1753"/>
    <cellStyle name="標準 2 4 12 2 2 2 2 2" xfId="1754"/>
    <cellStyle name="標準 2 4 12 2 2 2 2 2 2" xfId="1755"/>
    <cellStyle name="標準 2 4 12 2 2 2 2 2 3" xfId="1756"/>
    <cellStyle name="標準 2 4 12 2 2 2 2 3" xfId="1757"/>
    <cellStyle name="標準 2 4 12 2 2 2 2 3 2" xfId="1758"/>
    <cellStyle name="標準 2 4 12 2 2 2 2 3 3" xfId="1759"/>
    <cellStyle name="標準 2 4 12 2 2 2 2 4" xfId="1760"/>
    <cellStyle name="標準 2 4 12 2 2 2 2 5" xfId="1761"/>
    <cellStyle name="標準 2 4 12 2 2 2 3" xfId="1762"/>
    <cellStyle name="標準 2 4 12 2 2 2 3 2" xfId="1763"/>
    <cellStyle name="標準 2 4 12 2 2 2 3 3" xfId="1764"/>
    <cellStyle name="標準 2 4 12 2 2 2 4" xfId="1765"/>
    <cellStyle name="標準 2 4 12 2 2 2 4 2" xfId="1766"/>
    <cellStyle name="標準 2 4 12 2 2 2 4 3" xfId="1767"/>
    <cellStyle name="標準 2 4 12 2 2 2 5" xfId="1768"/>
    <cellStyle name="標準 2 4 12 2 2 2 6" xfId="1769"/>
    <cellStyle name="標準 2 4 12 2 2 3" xfId="1770"/>
    <cellStyle name="標準 2 4 12 2 2 3 2" xfId="1771"/>
    <cellStyle name="標準 2 4 12 2 2 3 2 2" xfId="1772"/>
    <cellStyle name="標準 2 4 12 2 2 3 2 3" xfId="1773"/>
    <cellStyle name="標準 2 4 12 2 2 3 3" xfId="1774"/>
    <cellStyle name="標準 2 4 12 2 2 3 3 2" xfId="1775"/>
    <cellStyle name="標準 2 4 12 2 2 3 3 3" xfId="1776"/>
    <cellStyle name="標準 2 4 12 2 2 3 4" xfId="1777"/>
    <cellStyle name="標準 2 4 12 2 2 3 5" xfId="1778"/>
    <cellStyle name="標準 2 4 12 2 2 4" xfId="1779"/>
    <cellStyle name="標準 2 4 12 2 2 5" xfId="1780"/>
    <cellStyle name="標準 2 4 12 2 2 5 2" xfId="1781"/>
    <cellStyle name="標準 2 4 12 2 2 5 3" xfId="1782"/>
    <cellStyle name="標準 2 4 12 2 2 6" xfId="1783"/>
    <cellStyle name="標準 2 4 12 2 2 6 2" xfId="1784"/>
    <cellStyle name="標準 2 4 12 2 2 6 3" xfId="1785"/>
    <cellStyle name="標準 2 4 12 2 2 7" xfId="1786"/>
    <cellStyle name="標準 2 4 12 2 2 8" xfId="1787"/>
    <cellStyle name="標準 2 4 12 2 3" xfId="1788"/>
    <cellStyle name="標準 2 4 12 2 3 2" xfId="1789"/>
    <cellStyle name="標準 2 4 12 2 3 2 2" xfId="1790"/>
    <cellStyle name="標準 2 4 12 2 3 2 2 2" xfId="1791"/>
    <cellStyle name="標準 2 4 12 2 3 2 2 2 2" xfId="1792"/>
    <cellStyle name="標準 2 4 12 2 3 2 2 2 3" xfId="1793"/>
    <cellStyle name="標準 2 4 12 2 3 2 2 3" xfId="1794"/>
    <cellStyle name="標準 2 4 12 2 3 2 2 3 2" xfId="1795"/>
    <cellStyle name="標準 2 4 12 2 3 2 2 3 3" xfId="1796"/>
    <cellStyle name="標準 2 4 12 2 3 2 2 4" xfId="1797"/>
    <cellStyle name="標準 2 4 12 2 3 2 2 5" xfId="1798"/>
    <cellStyle name="標準 2 4 12 2 3 2 3" xfId="1799"/>
    <cellStyle name="標準 2 4 12 2 3 2 3 2" xfId="1800"/>
    <cellStyle name="標準 2 4 12 2 3 2 3 3" xfId="1801"/>
    <cellStyle name="標準 2 4 12 2 3 2 4" xfId="1802"/>
    <cellStyle name="標準 2 4 12 2 3 2 4 2" xfId="1803"/>
    <cellStyle name="標準 2 4 12 2 3 2 4 3" xfId="1804"/>
    <cellStyle name="標準 2 4 12 2 3 2 5" xfId="1805"/>
    <cellStyle name="標準 2 4 12 2 3 2 6" xfId="1806"/>
    <cellStyle name="標準 2 4 12 2 3 3" xfId="1807"/>
    <cellStyle name="標準 2 4 12 2 3 3 2" xfId="1808"/>
    <cellStyle name="標準 2 4 12 2 3 3 2 2" xfId="1809"/>
    <cellStyle name="標準 2 4 12 2 3 3 2 3" xfId="1810"/>
    <cellStyle name="標準 2 4 12 2 3 3 3" xfId="1811"/>
    <cellStyle name="標準 2 4 12 2 3 3 3 2" xfId="1812"/>
    <cellStyle name="標準 2 4 12 2 3 3 3 3" xfId="1813"/>
    <cellStyle name="標準 2 4 12 2 3 3 4" xfId="1814"/>
    <cellStyle name="標準 2 4 12 2 3 3 5" xfId="1815"/>
    <cellStyle name="標準 2 4 12 2 3 4" xfId="1816"/>
    <cellStyle name="標準 2 4 12 2 3 5" xfId="1817"/>
    <cellStyle name="標準 2 4 12 2 3 5 2" xfId="1818"/>
    <cellStyle name="標準 2 4 12 2 3 5 3" xfId="1819"/>
    <cellStyle name="標準 2 4 12 2 3 6" xfId="1820"/>
    <cellStyle name="標準 2 4 12 2 3 6 2" xfId="1821"/>
    <cellStyle name="標準 2 4 12 2 3 6 3" xfId="1822"/>
    <cellStyle name="標準 2 4 12 2 3 7" xfId="1823"/>
    <cellStyle name="標準 2 4 12 2 3 8" xfId="1824"/>
    <cellStyle name="標準 2 4 12 2 4" xfId="1825"/>
    <cellStyle name="標準 2 4 12 2 4 2" xfId="1826"/>
    <cellStyle name="標準 2 4 12 2 4 2 2" xfId="1827"/>
    <cellStyle name="標準 2 4 12 2 4 2 2 2" xfId="1828"/>
    <cellStyle name="標準 2 4 12 2 4 2 2 3" xfId="1829"/>
    <cellStyle name="標準 2 4 12 2 4 2 3" xfId="1830"/>
    <cellStyle name="標準 2 4 12 2 4 2 3 2" xfId="1831"/>
    <cellStyle name="標準 2 4 12 2 4 2 3 3" xfId="1832"/>
    <cellStyle name="標準 2 4 12 2 4 2 4" xfId="1833"/>
    <cellStyle name="標準 2 4 12 2 4 2 5" xfId="1834"/>
    <cellStyle name="標準 2 4 12 2 4 3" xfId="1835"/>
    <cellStyle name="標準 2 4 12 2 4 3 2" xfId="1836"/>
    <cellStyle name="標準 2 4 12 2 4 3 3" xfId="1837"/>
    <cellStyle name="標準 2 4 12 2 4 4" xfId="1838"/>
    <cellStyle name="標準 2 4 12 2 4 4 2" xfId="1839"/>
    <cellStyle name="標準 2 4 12 2 4 4 3" xfId="1840"/>
    <cellStyle name="標準 2 4 12 2 4 5" xfId="1841"/>
    <cellStyle name="標準 2 4 12 2 4 6" xfId="1842"/>
    <cellStyle name="標準 2 4 12 2 5" xfId="1843"/>
    <cellStyle name="標準 2 4 12 2 5 2" xfId="1844"/>
    <cellStyle name="標準 2 4 12 2 5 2 2" xfId="1845"/>
    <cellStyle name="標準 2 4 12 2 5 2 3" xfId="1846"/>
    <cellStyle name="標準 2 4 12 2 5 3" xfId="1847"/>
    <cellStyle name="標準 2 4 12 2 5 3 2" xfId="1848"/>
    <cellStyle name="標準 2 4 12 2 5 3 3" xfId="1849"/>
    <cellStyle name="標準 2 4 12 2 5 4" xfId="1850"/>
    <cellStyle name="標準 2 4 12 2 5 5" xfId="1851"/>
    <cellStyle name="標準 2 4 12 2 6" xfId="1852"/>
    <cellStyle name="標準 2 4 12 2 7" xfId="1853"/>
    <cellStyle name="標準 2 4 12 2 7 2" xfId="1854"/>
    <cellStyle name="標準 2 4 12 2 7 3" xfId="1855"/>
    <cellStyle name="標準 2 4 12 2 8" xfId="1856"/>
    <cellStyle name="標準 2 4 12 2 8 2" xfId="1857"/>
    <cellStyle name="標準 2 4 12 2 8 3" xfId="1858"/>
    <cellStyle name="標準 2 4 12 2 9" xfId="1859"/>
    <cellStyle name="標準 2 4 12 3" xfId="1860"/>
    <cellStyle name="標準 2 4 12 3 2" xfId="1861"/>
    <cellStyle name="標準 2 4 12 3 2 2" xfId="1862"/>
    <cellStyle name="標準 2 4 12 3 2 2 2" xfId="1863"/>
    <cellStyle name="標準 2 4 12 3 2 2 2 2" xfId="1864"/>
    <cellStyle name="標準 2 4 12 3 2 2 2 3" xfId="1865"/>
    <cellStyle name="標準 2 4 12 3 2 2 3" xfId="1866"/>
    <cellStyle name="標準 2 4 12 3 2 2 3 2" xfId="1867"/>
    <cellStyle name="標準 2 4 12 3 2 2 3 3" xfId="1868"/>
    <cellStyle name="標準 2 4 12 3 2 2 4" xfId="1869"/>
    <cellStyle name="標準 2 4 12 3 2 2 5" xfId="1870"/>
    <cellStyle name="標準 2 4 12 3 2 3" xfId="1871"/>
    <cellStyle name="標準 2 4 12 3 2 3 2" xfId="1872"/>
    <cellStyle name="標準 2 4 12 3 2 3 3" xfId="1873"/>
    <cellStyle name="標準 2 4 12 3 2 4" xfId="1874"/>
    <cellStyle name="標準 2 4 12 3 2 4 2" xfId="1875"/>
    <cellStyle name="標準 2 4 12 3 2 4 3" xfId="1876"/>
    <cellStyle name="標準 2 4 12 3 2 5" xfId="1877"/>
    <cellStyle name="標準 2 4 12 3 2 6" xfId="1878"/>
    <cellStyle name="標準 2 4 12 3 3" xfId="1879"/>
    <cellStyle name="標準 2 4 12 3 3 2" xfId="1880"/>
    <cellStyle name="標準 2 4 12 3 3 2 2" xfId="1881"/>
    <cellStyle name="標準 2 4 12 3 3 2 3" xfId="1882"/>
    <cellStyle name="標準 2 4 12 3 3 3" xfId="1883"/>
    <cellStyle name="標準 2 4 12 3 3 3 2" xfId="1884"/>
    <cellStyle name="標準 2 4 12 3 3 3 3" xfId="1885"/>
    <cellStyle name="標準 2 4 12 3 3 4" xfId="1886"/>
    <cellStyle name="標準 2 4 12 3 3 5" xfId="1887"/>
    <cellStyle name="標準 2 4 12 3 4" xfId="1888"/>
    <cellStyle name="標準 2 4 12 3 5" xfId="1889"/>
    <cellStyle name="標準 2 4 12 3 5 2" xfId="1890"/>
    <cellStyle name="標準 2 4 12 3 5 3" xfId="1891"/>
    <cellStyle name="標準 2 4 12 3 6" xfId="1892"/>
    <cellStyle name="標準 2 4 12 3 6 2" xfId="1893"/>
    <cellStyle name="標準 2 4 12 3 6 3" xfId="1894"/>
    <cellStyle name="標準 2 4 12 3 7" xfId="1895"/>
    <cellStyle name="標準 2 4 12 3 8" xfId="1896"/>
    <cellStyle name="標準 2 4 12 4" xfId="1897"/>
    <cellStyle name="標準 2 4 12 4 2" xfId="1898"/>
    <cellStyle name="標準 2 4 12 4 2 2" xfId="1899"/>
    <cellStyle name="標準 2 4 12 4 2 2 2" xfId="1900"/>
    <cellStyle name="標準 2 4 12 4 2 2 2 2" xfId="1901"/>
    <cellStyle name="標準 2 4 12 4 2 2 2 3" xfId="1902"/>
    <cellStyle name="標準 2 4 12 4 2 2 3" xfId="1903"/>
    <cellStyle name="標準 2 4 12 4 2 2 3 2" xfId="1904"/>
    <cellStyle name="標準 2 4 12 4 2 2 3 3" xfId="1905"/>
    <cellStyle name="標準 2 4 12 4 2 2 4" xfId="1906"/>
    <cellStyle name="標準 2 4 12 4 2 2 5" xfId="1907"/>
    <cellStyle name="標準 2 4 12 4 2 3" xfId="1908"/>
    <cellStyle name="標準 2 4 12 4 2 3 2" xfId="1909"/>
    <cellStyle name="標準 2 4 12 4 2 3 3" xfId="1910"/>
    <cellStyle name="標準 2 4 12 4 2 4" xfId="1911"/>
    <cellStyle name="標準 2 4 12 4 2 4 2" xfId="1912"/>
    <cellStyle name="標準 2 4 12 4 2 4 3" xfId="1913"/>
    <cellStyle name="標準 2 4 12 4 2 5" xfId="1914"/>
    <cellStyle name="標準 2 4 12 4 2 6" xfId="1915"/>
    <cellStyle name="標準 2 4 12 4 3" xfId="1916"/>
    <cellStyle name="標準 2 4 12 4 3 2" xfId="1917"/>
    <cellStyle name="標準 2 4 12 4 3 2 2" xfId="1918"/>
    <cellStyle name="標準 2 4 12 4 3 2 3" xfId="1919"/>
    <cellStyle name="標準 2 4 12 4 3 3" xfId="1920"/>
    <cellStyle name="標準 2 4 12 4 3 3 2" xfId="1921"/>
    <cellStyle name="標準 2 4 12 4 3 3 3" xfId="1922"/>
    <cellStyle name="標準 2 4 12 4 3 4" xfId="1923"/>
    <cellStyle name="標準 2 4 12 4 3 5" xfId="1924"/>
    <cellStyle name="標準 2 4 12 4 4" xfId="1925"/>
    <cellStyle name="標準 2 4 12 4 5" xfId="1926"/>
    <cellStyle name="標準 2 4 12 4 5 2" xfId="1927"/>
    <cellStyle name="標準 2 4 12 4 5 3" xfId="1928"/>
    <cellStyle name="標準 2 4 12 4 6" xfId="1929"/>
    <cellStyle name="標準 2 4 12 4 6 2" xfId="1930"/>
    <cellStyle name="標準 2 4 12 4 6 3" xfId="1931"/>
    <cellStyle name="標準 2 4 12 4 7" xfId="1932"/>
    <cellStyle name="標準 2 4 12 4 8" xfId="1933"/>
    <cellStyle name="標準 2 4 12 5" xfId="1934"/>
    <cellStyle name="標準 2 4 12 5 2" xfId="1935"/>
    <cellStyle name="標準 2 4 12 5 2 2" xfId="1936"/>
    <cellStyle name="標準 2 4 12 5 2 2 2" xfId="1937"/>
    <cellStyle name="標準 2 4 12 5 2 2 3" xfId="1938"/>
    <cellStyle name="標準 2 4 12 5 2 3" xfId="1939"/>
    <cellStyle name="標準 2 4 12 5 2 3 2" xfId="1940"/>
    <cellStyle name="標準 2 4 12 5 2 3 3" xfId="1941"/>
    <cellStyle name="標準 2 4 12 5 2 4" xfId="1942"/>
    <cellStyle name="標準 2 4 12 5 2 5" xfId="1943"/>
    <cellStyle name="標準 2 4 12 5 3" xfId="1944"/>
    <cellStyle name="標準 2 4 12 5 3 2" xfId="1945"/>
    <cellStyle name="標準 2 4 12 5 3 3" xfId="1946"/>
    <cellStyle name="標準 2 4 12 5 4" xfId="1947"/>
    <cellStyle name="標準 2 4 12 5 4 2" xfId="1948"/>
    <cellStyle name="標準 2 4 12 5 4 3" xfId="1949"/>
    <cellStyle name="標準 2 4 12 5 5" xfId="1950"/>
    <cellStyle name="標準 2 4 12 5 6" xfId="1951"/>
    <cellStyle name="標準 2 4 12 6" xfId="1952"/>
    <cellStyle name="標準 2 4 12 6 2" xfId="1953"/>
    <cellStyle name="標準 2 4 12 6 2 2" xfId="1954"/>
    <cellStyle name="標準 2 4 12 6 2 3" xfId="1955"/>
    <cellStyle name="標準 2 4 12 6 3" xfId="1956"/>
    <cellStyle name="標準 2 4 12 6 3 2" xfId="1957"/>
    <cellStyle name="標準 2 4 12 6 3 3" xfId="1958"/>
    <cellStyle name="標準 2 4 12 6 4" xfId="1959"/>
    <cellStyle name="標準 2 4 12 6 5" xfId="1960"/>
    <cellStyle name="標準 2 4 12 7" xfId="1961"/>
    <cellStyle name="標準 2 4 12 8" xfId="1962"/>
    <cellStyle name="標準 2 4 12 8 2" xfId="1963"/>
    <cellStyle name="標準 2 4 12 8 3" xfId="1964"/>
    <cellStyle name="標準 2 4 12 9" xfId="1965"/>
    <cellStyle name="標準 2 4 12 9 2" xfId="1966"/>
    <cellStyle name="標準 2 4 12 9 3" xfId="1967"/>
    <cellStyle name="標準 2 4 13" xfId="1968"/>
    <cellStyle name="標準 2 4 13 10" xfId="1969"/>
    <cellStyle name="標準 2 4 13 2" xfId="1970"/>
    <cellStyle name="標準 2 4 13 2 2" xfId="1971"/>
    <cellStyle name="標準 2 4 13 2 2 2" xfId="1972"/>
    <cellStyle name="標準 2 4 13 2 2 2 2" xfId="1973"/>
    <cellStyle name="標準 2 4 13 2 2 2 2 2" xfId="1974"/>
    <cellStyle name="標準 2 4 13 2 2 2 2 3" xfId="1975"/>
    <cellStyle name="標準 2 4 13 2 2 2 3" xfId="1976"/>
    <cellStyle name="標準 2 4 13 2 2 2 3 2" xfId="1977"/>
    <cellStyle name="標準 2 4 13 2 2 2 3 3" xfId="1978"/>
    <cellStyle name="標準 2 4 13 2 2 2 4" xfId="1979"/>
    <cellStyle name="標準 2 4 13 2 2 2 5" xfId="1980"/>
    <cellStyle name="標準 2 4 13 2 2 3" xfId="1981"/>
    <cellStyle name="標準 2 4 13 2 2 3 2" xfId="1982"/>
    <cellStyle name="標準 2 4 13 2 2 3 3" xfId="1983"/>
    <cellStyle name="標準 2 4 13 2 2 4" xfId="1984"/>
    <cellStyle name="標準 2 4 13 2 2 4 2" xfId="1985"/>
    <cellStyle name="標準 2 4 13 2 2 4 3" xfId="1986"/>
    <cellStyle name="標準 2 4 13 2 2 5" xfId="1987"/>
    <cellStyle name="標準 2 4 13 2 2 6" xfId="1988"/>
    <cellStyle name="標準 2 4 13 2 3" xfId="1989"/>
    <cellStyle name="標準 2 4 13 2 3 2" xfId="1990"/>
    <cellStyle name="標準 2 4 13 2 3 2 2" xfId="1991"/>
    <cellStyle name="標準 2 4 13 2 3 2 3" xfId="1992"/>
    <cellStyle name="標準 2 4 13 2 3 3" xfId="1993"/>
    <cellStyle name="標準 2 4 13 2 3 3 2" xfId="1994"/>
    <cellStyle name="標準 2 4 13 2 3 3 3" xfId="1995"/>
    <cellStyle name="標準 2 4 13 2 3 4" xfId="1996"/>
    <cellStyle name="標準 2 4 13 2 3 5" xfId="1997"/>
    <cellStyle name="標準 2 4 13 2 4" xfId="1998"/>
    <cellStyle name="標準 2 4 13 2 5" xfId="1999"/>
    <cellStyle name="標準 2 4 13 2 5 2" xfId="2000"/>
    <cellStyle name="標準 2 4 13 2 5 3" xfId="2001"/>
    <cellStyle name="標準 2 4 13 2 6" xfId="2002"/>
    <cellStyle name="標準 2 4 13 2 6 2" xfId="2003"/>
    <cellStyle name="標準 2 4 13 2 6 3" xfId="2004"/>
    <cellStyle name="標準 2 4 13 2 7" xfId="2005"/>
    <cellStyle name="標準 2 4 13 2 8" xfId="2006"/>
    <cellStyle name="標準 2 4 13 3" xfId="2007"/>
    <cellStyle name="標準 2 4 13 3 2" xfId="2008"/>
    <cellStyle name="標準 2 4 13 3 2 2" xfId="2009"/>
    <cellStyle name="標準 2 4 13 3 2 2 2" xfId="2010"/>
    <cellStyle name="標準 2 4 13 3 2 2 2 2" xfId="2011"/>
    <cellStyle name="標準 2 4 13 3 2 2 2 3" xfId="2012"/>
    <cellStyle name="標準 2 4 13 3 2 2 3" xfId="2013"/>
    <cellStyle name="標準 2 4 13 3 2 2 3 2" xfId="2014"/>
    <cellStyle name="標準 2 4 13 3 2 2 3 3" xfId="2015"/>
    <cellStyle name="標準 2 4 13 3 2 2 4" xfId="2016"/>
    <cellStyle name="標準 2 4 13 3 2 2 5" xfId="2017"/>
    <cellStyle name="標準 2 4 13 3 2 3" xfId="2018"/>
    <cellStyle name="標準 2 4 13 3 2 3 2" xfId="2019"/>
    <cellStyle name="標準 2 4 13 3 2 3 3" xfId="2020"/>
    <cellStyle name="標準 2 4 13 3 2 4" xfId="2021"/>
    <cellStyle name="標準 2 4 13 3 2 4 2" xfId="2022"/>
    <cellStyle name="標準 2 4 13 3 2 4 3" xfId="2023"/>
    <cellStyle name="標準 2 4 13 3 2 5" xfId="2024"/>
    <cellStyle name="標準 2 4 13 3 2 6" xfId="2025"/>
    <cellStyle name="標準 2 4 13 3 3" xfId="2026"/>
    <cellStyle name="標準 2 4 13 3 3 2" xfId="2027"/>
    <cellStyle name="標準 2 4 13 3 3 2 2" xfId="2028"/>
    <cellStyle name="標準 2 4 13 3 3 2 3" xfId="2029"/>
    <cellStyle name="標準 2 4 13 3 3 3" xfId="2030"/>
    <cellStyle name="標準 2 4 13 3 3 3 2" xfId="2031"/>
    <cellStyle name="標準 2 4 13 3 3 3 3" xfId="2032"/>
    <cellStyle name="標準 2 4 13 3 3 4" xfId="2033"/>
    <cellStyle name="標準 2 4 13 3 3 5" xfId="2034"/>
    <cellStyle name="標準 2 4 13 3 4" xfId="2035"/>
    <cellStyle name="標準 2 4 13 3 5" xfId="2036"/>
    <cellStyle name="標準 2 4 13 3 5 2" xfId="2037"/>
    <cellStyle name="標準 2 4 13 3 5 3" xfId="2038"/>
    <cellStyle name="標準 2 4 13 3 6" xfId="2039"/>
    <cellStyle name="標準 2 4 13 3 6 2" xfId="2040"/>
    <cellStyle name="標準 2 4 13 3 6 3" xfId="2041"/>
    <cellStyle name="標準 2 4 13 3 7" xfId="2042"/>
    <cellStyle name="標準 2 4 13 3 8" xfId="2043"/>
    <cellStyle name="標準 2 4 13 4" xfId="2044"/>
    <cellStyle name="標準 2 4 13 4 2" xfId="2045"/>
    <cellStyle name="標準 2 4 13 4 2 2" xfId="2046"/>
    <cellStyle name="標準 2 4 13 4 2 2 2" xfId="2047"/>
    <cellStyle name="標準 2 4 13 4 2 2 3" xfId="2048"/>
    <cellStyle name="標準 2 4 13 4 2 3" xfId="2049"/>
    <cellStyle name="標準 2 4 13 4 2 3 2" xfId="2050"/>
    <cellStyle name="標準 2 4 13 4 2 3 3" xfId="2051"/>
    <cellStyle name="標準 2 4 13 4 2 4" xfId="2052"/>
    <cellStyle name="標準 2 4 13 4 2 5" xfId="2053"/>
    <cellStyle name="標準 2 4 13 4 3" xfId="2054"/>
    <cellStyle name="標準 2 4 13 4 3 2" xfId="2055"/>
    <cellStyle name="標準 2 4 13 4 3 3" xfId="2056"/>
    <cellStyle name="標準 2 4 13 4 4" xfId="2057"/>
    <cellStyle name="標準 2 4 13 4 4 2" xfId="2058"/>
    <cellStyle name="標準 2 4 13 4 4 3" xfId="2059"/>
    <cellStyle name="標準 2 4 13 4 5" xfId="2060"/>
    <cellStyle name="標準 2 4 13 4 6" xfId="2061"/>
    <cellStyle name="標準 2 4 13 5" xfId="2062"/>
    <cellStyle name="標準 2 4 13 5 2" xfId="2063"/>
    <cellStyle name="標準 2 4 13 5 2 2" xfId="2064"/>
    <cellStyle name="標準 2 4 13 5 2 3" xfId="2065"/>
    <cellStyle name="標準 2 4 13 5 3" xfId="2066"/>
    <cellStyle name="標準 2 4 13 5 3 2" xfId="2067"/>
    <cellStyle name="標準 2 4 13 5 3 3" xfId="2068"/>
    <cellStyle name="標準 2 4 13 5 4" xfId="2069"/>
    <cellStyle name="標準 2 4 13 5 5" xfId="2070"/>
    <cellStyle name="標準 2 4 13 6" xfId="2071"/>
    <cellStyle name="標準 2 4 13 7" xfId="2072"/>
    <cellStyle name="標準 2 4 13 7 2" xfId="2073"/>
    <cellStyle name="標準 2 4 13 7 3" xfId="2074"/>
    <cellStyle name="標準 2 4 13 8" xfId="2075"/>
    <cellStyle name="標準 2 4 13 8 2" xfId="2076"/>
    <cellStyle name="標準 2 4 13 8 3" xfId="2077"/>
    <cellStyle name="標準 2 4 13 9" xfId="2078"/>
    <cellStyle name="標準 2 4 14" xfId="2079"/>
    <cellStyle name="標準 2 4 14 2" xfId="2080"/>
    <cellStyle name="標準 2 4 14 2 2" xfId="2081"/>
    <cellStyle name="標準 2 4 14 2 2 2" xfId="2082"/>
    <cellStyle name="標準 2 4 14 2 2 2 2" xfId="2083"/>
    <cellStyle name="標準 2 4 14 2 2 2 2 2" xfId="2084"/>
    <cellStyle name="標準 2 4 14 2 2 2 2 3" xfId="2085"/>
    <cellStyle name="標準 2 4 14 2 2 2 3" xfId="2086"/>
    <cellStyle name="標準 2 4 14 2 2 2 3 2" xfId="2087"/>
    <cellStyle name="標準 2 4 14 2 2 2 3 3" xfId="2088"/>
    <cellStyle name="標準 2 4 14 2 2 2 4" xfId="2089"/>
    <cellStyle name="標準 2 4 14 2 2 2 5" xfId="2090"/>
    <cellStyle name="標準 2 4 14 2 2 3" xfId="2091"/>
    <cellStyle name="標準 2 4 14 2 2 3 2" xfId="2092"/>
    <cellStyle name="標準 2 4 14 2 2 3 3" xfId="2093"/>
    <cellStyle name="標準 2 4 14 2 2 4" xfId="2094"/>
    <cellStyle name="標準 2 4 14 2 2 4 2" xfId="2095"/>
    <cellStyle name="標準 2 4 14 2 2 4 3" xfId="2096"/>
    <cellStyle name="標準 2 4 14 2 2 5" xfId="2097"/>
    <cellStyle name="標準 2 4 14 2 2 6" xfId="2098"/>
    <cellStyle name="標準 2 4 14 2 3" xfId="2099"/>
    <cellStyle name="標準 2 4 14 2 3 2" xfId="2100"/>
    <cellStyle name="標準 2 4 14 2 3 2 2" xfId="2101"/>
    <cellStyle name="標準 2 4 14 2 3 2 3" xfId="2102"/>
    <cellStyle name="標準 2 4 14 2 3 3" xfId="2103"/>
    <cellStyle name="標準 2 4 14 2 3 3 2" xfId="2104"/>
    <cellStyle name="標準 2 4 14 2 3 3 3" xfId="2105"/>
    <cellStyle name="標準 2 4 14 2 3 4" xfId="2106"/>
    <cellStyle name="標準 2 4 14 2 3 5" xfId="2107"/>
    <cellStyle name="標準 2 4 14 2 4" xfId="2108"/>
    <cellStyle name="標準 2 4 14 2 5" xfId="2109"/>
    <cellStyle name="標準 2 4 14 2 5 2" xfId="2110"/>
    <cellStyle name="標準 2 4 14 2 5 3" xfId="2111"/>
    <cellStyle name="標準 2 4 14 2 6" xfId="2112"/>
    <cellStyle name="標準 2 4 14 2 6 2" xfId="2113"/>
    <cellStyle name="標準 2 4 14 2 6 3" xfId="2114"/>
    <cellStyle name="標準 2 4 14 2 7" xfId="2115"/>
    <cellStyle name="標準 2 4 14 2 8" xfId="2116"/>
    <cellStyle name="標準 2 4 14 3" xfId="2117"/>
    <cellStyle name="標準 2 4 14 3 2" xfId="2118"/>
    <cellStyle name="標準 2 4 14 3 2 2" xfId="2119"/>
    <cellStyle name="標準 2 4 14 3 2 2 2" xfId="2120"/>
    <cellStyle name="標準 2 4 14 3 2 2 3" xfId="2121"/>
    <cellStyle name="標準 2 4 14 3 2 3" xfId="2122"/>
    <cellStyle name="標準 2 4 14 3 2 3 2" xfId="2123"/>
    <cellStyle name="標準 2 4 14 3 2 3 3" xfId="2124"/>
    <cellStyle name="標準 2 4 14 3 2 4" xfId="2125"/>
    <cellStyle name="標準 2 4 14 3 2 5" xfId="2126"/>
    <cellStyle name="標準 2 4 14 3 3" xfId="2127"/>
    <cellStyle name="標準 2 4 14 3 3 2" xfId="2128"/>
    <cellStyle name="標準 2 4 14 3 3 3" xfId="2129"/>
    <cellStyle name="標準 2 4 14 3 4" xfId="2130"/>
    <cellStyle name="標準 2 4 14 3 4 2" xfId="2131"/>
    <cellStyle name="標準 2 4 14 3 4 3" xfId="2132"/>
    <cellStyle name="標準 2 4 14 3 5" xfId="2133"/>
    <cellStyle name="標準 2 4 14 3 6" xfId="2134"/>
    <cellStyle name="標準 2 4 14 4" xfId="2135"/>
    <cellStyle name="標準 2 4 14 4 2" xfId="2136"/>
    <cellStyle name="標準 2 4 14 4 2 2" xfId="2137"/>
    <cellStyle name="標準 2 4 14 4 2 3" xfId="2138"/>
    <cellStyle name="標準 2 4 14 4 3" xfId="2139"/>
    <cellStyle name="標準 2 4 14 4 3 2" xfId="2140"/>
    <cellStyle name="標準 2 4 14 4 3 3" xfId="2141"/>
    <cellStyle name="標準 2 4 14 4 4" xfId="2142"/>
    <cellStyle name="標準 2 4 14 4 5" xfId="2143"/>
    <cellStyle name="標準 2 4 14 5" xfId="2144"/>
    <cellStyle name="標準 2 4 14 6" xfId="2145"/>
    <cellStyle name="標準 2 4 14 6 2" xfId="2146"/>
    <cellStyle name="標準 2 4 14 6 3" xfId="2147"/>
    <cellStyle name="標準 2 4 14 7" xfId="2148"/>
    <cellStyle name="標準 2 4 14 7 2" xfId="2149"/>
    <cellStyle name="標準 2 4 14 7 3" xfId="2150"/>
    <cellStyle name="標準 2 4 14 8" xfId="2151"/>
    <cellStyle name="標準 2 4 14 9" xfId="2152"/>
    <cellStyle name="標準 2 4 15" xfId="2153"/>
    <cellStyle name="標準 2 4 15 2" xfId="2154"/>
    <cellStyle name="標準 2 4 15 2 2" xfId="2155"/>
    <cellStyle name="標準 2 4 15 2 2 2" xfId="2156"/>
    <cellStyle name="標準 2 4 15 2 2 2 2" xfId="2157"/>
    <cellStyle name="標準 2 4 15 2 2 2 3" xfId="2158"/>
    <cellStyle name="標準 2 4 15 2 2 3" xfId="2159"/>
    <cellStyle name="標準 2 4 15 2 2 3 2" xfId="2160"/>
    <cellStyle name="標準 2 4 15 2 2 3 3" xfId="2161"/>
    <cellStyle name="標準 2 4 15 2 2 4" xfId="2162"/>
    <cellStyle name="標準 2 4 15 2 2 5" xfId="2163"/>
    <cellStyle name="標準 2 4 15 2 3" xfId="2164"/>
    <cellStyle name="標準 2 4 15 2 3 2" xfId="2165"/>
    <cellStyle name="標準 2 4 15 2 3 3" xfId="2166"/>
    <cellStyle name="標準 2 4 15 2 4" xfId="2167"/>
    <cellStyle name="標準 2 4 15 2 4 2" xfId="2168"/>
    <cellStyle name="標準 2 4 15 2 4 3" xfId="2169"/>
    <cellStyle name="標準 2 4 15 2 5" xfId="2170"/>
    <cellStyle name="標準 2 4 15 2 6" xfId="2171"/>
    <cellStyle name="標準 2 4 15 3" xfId="2172"/>
    <cellStyle name="標準 2 4 15 3 2" xfId="2173"/>
    <cellStyle name="標準 2 4 15 3 2 2" xfId="2174"/>
    <cellStyle name="標準 2 4 15 3 2 3" xfId="2175"/>
    <cellStyle name="標準 2 4 15 3 3" xfId="2176"/>
    <cellStyle name="標準 2 4 15 3 3 2" xfId="2177"/>
    <cellStyle name="標準 2 4 15 3 3 3" xfId="2178"/>
    <cellStyle name="標準 2 4 15 3 4" xfId="2179"/>
    <cellStyle name="標準 2 4 15 3 5" xfId="2180"/>
    <cellStyle name="標準 2 4 15 4" xfId="2181"/>
    <cellStyle name="標準 2 4 15 5" xfId="2182"/>
    <cellStyle name="標準 2 4 15 5 2" xfId="2183"/>
    <cellStyle name="標準 2 4 15 5 3" xfId="2184"/>
    <cellStyle name="標準 2 4 15 6" xfId="2185"/>
    <cellStyle name="標準 2 4 15 6 2" xfId="2186"/>
    <cellStyle name="標準 2 4 15 6 3" xfId="2187"/>
    <cellStyle name="標準 2 4 15 7" xfId="2188"/>
    <cellStyle name="標準 2 4 15 8" xfId="2189"/>
    <cellStyle name="標準 2 4 16" xfId="2190"/>
    <cellStyle name="標準 2 4 16 2" xfId="2191"/>
    <cellStyle name="標準 2 4 16 2 2" xfId="2192"/>
    <cellStyle name="標準 2 4 16 2 2 2" xfId="2193"/>
    <cellStyle name="標準 2 4 16 2 2 2 2" xfId="2194"/>
    <cellStyle name="標準 2 4 16 2 2 2 3" xfId="2195"/>
    <cellStyle name="標準 2 4 16 2 2 3" xfId="2196"/>
    <cellStyle name="標準 2 4 16 2 2 3 2" xfId="2197"/>
    <cellStyle name="標準 2 4 16 2 2 3 3" xfId="2198"/>
    <cellStyle name="標準 2 4 16 2 2 4" xfId="2199"/>
    <cellStyle name="標準 2 4 16 2 2 5" xfId="2200"/>
    <cellStyle name="標準 2 4 16 2 3" xfId="2201"/>
    <cellStyle name="標準 2 4 16 2 3 2" xfId="2202"/>
    <cellStyle name="標準 2 4 16 2 3 3" xfId="2203"/>
    <cellStyle name="標準 2 4 16 2 4" xfId="2204"/>
    <cellStyle name="標準 2 4 16 2 4 2" xfId="2205"/>
    <cellStyle name="標準 2 4 16 2 4 3" xfId="2206"/>
    <cellStyle name="標準 2 4 16 2 5" xfId="2207"/>
    <cellStyle name="標準 2 4 16 2 6" xfId="2208"/>
    <cellStyle name="標準 2 4 16 3" xfId="2209"/>
    <cellStyle name="標準 2 4 16 3 2" xfId="2210"/>
    <cellStyle name="標準 2 4 16 3 2 2" xfId="2211"/>
    <cellStyle name="標準 2 4 16 3 2 3" xfId="2212"/>
    <cellStyle name="標準 2 4 16 3 3" xfId="2213"/>
    <cellStyle name="標準 2 4 16 3 3 2" xfId="2214"/>
    <cellStyle name="標準 2 4 16 3 3 3" xfId="2215"/>
    <cellStyle name="標準 2 4 16 3 4" xfId="2216"/>
    <cellStyle name="標準 2 4 16 3 5" xfId="2217"/>
    <cellStyle name="標準 2 4 16 4" xfId="2218"/>
    <cellStyle name="標準 2 4 16 5" xfId="2219"/>
    <cellStyle name="標準 2 4 16 5 2" xfId="2220"/>
    <cellStyle name="標準 2 4 16 5 3" xfId="2221"/>
    <cellStyle name="標準 2 4 16 6" xfId="2222"/>
    <cellStyle name="標準 2 4 16 6 2" xfId="2223"/>
    <cellStyle name="標準 2 4 16 6 3" xfId="2224"/>
    <cellStyle name="標準 2 4 16 7" xfId="2225"/>
    <cellStyle name="標準 2 4 16 8" xfId="2226"/>
    <cellStyle name="標準 2 4 17" xfId="2227"/>
    <cellStyle name="標準 2 4 17 2" xfId="2228"/>
    <cellStyle name="標準 2 4 17 2 2" xfId="2229"/>
    <cellStyle name="標準 2 4 17 2 2 2" xfId="2230"/>
    <cellStyle name="標準 2 4 17 2 2 3" xfId="2231"/>
    <cellStyle name="標準 2 4 17 2 3" xfId="2232"/>
    <cellStyle name="標準 2 4 17 2 3 2" xfId="2233"/>
    <cellStyle name="標準 2 4 17 2 3 3" xfId="2234"/>
    <cellStyle name="標準 2 4 17 2 4" xfId="2235"/>
    <cellStyle name="標準 2 4 17 2 5" xfId="2236"/>
    <cellStyle name="標準 2 4 17 3" xfId="2237"/>
    <cellStyle name="標準 2 4 17 3 2" xfId="2238"/>
    <cellStyle name="標準 2 4 17 3 3" xfId="2239"/>
    <cellStyle name="標準 2 4 17 4" xfId="2240"/>
    <cellStyle name="標準 2 4 17 4 2" xfId="2241"/>
    <cellStyle name="標準 2 4 17 4 3" xfId="2242"/>
    <cellStyle name="標準 2 4 17 5" xfId="2243"/>
    <cellStyle name="標準 2 4 17 6" xfId="2244"/>
    <cellStyle name="標準 2 4 18" xfId="2245"/>
    <cellStyle name="標準 2 4 18 2" xfId="2246"/>
    <cellStyle name="標準 2 4 18 2 2" xfId="2247"/>
    <cellStyle name="標準 2 4 18 2 3" xfId="2248"/>
    <cellStyle name="標準 2 4 18 3" xfId="2249"/>
    <cellStyle name="標準 2 4 18 3 2" xfId="2250"/>
    <cellStyle name="標準 2 4 18 3 3" xfId="2251"/>
    <cellStyle name="標準 2 4 18 4" xfId="2252"/>
    <cellStyle name="標準 2 4 18 5" xfId="2253"/>
    <cellStyle name="標準 2 4 19" xfId="2254"/>
    <cellStyle name="標準 2 4 2" xfId="2255"/>
    <cellStyle name="標準 2 4 2 10" xfId="2256"/>
    <cellStyle name="標準 2 4 2 10 10" xfId="2257"/>
    <cellStyle name="標準 2 4 2 10 2" xfId="2258"/>
    <cellStyle name="標準 2 4 2 10 2 2" xfId="2259"/>
    <cellStyle name="標準 2 4 2 10 2 2 2" xfId="2260"/>
    <cellStyle name="標準 2 4 2 10 2 2 2 2" xfId="2261"/>
    <cellStyle name="標準 2 4 2 10 2 2 2 2 2" xfId="2262"/>
    <cellStyle name="標準 2 4 2 10 2 2 2 2 3" xfId="2263"/>
    <cellStyle name="標準 2 4 2 10 2 2 2 3" xfId="2264"/>
    <cellStyle name="標準 2 4 2 10 2 2 2 3 2" xfId="2265"/>
    <cellStyle name="標準 2 4 2 10 2 2 2 3 3" xfId="2266"/>
    <cellStyle name="標準 2 4 2 10 2 2 2 4" xfId="2267"/>
    <cellStyle name="標準 2 4 2 10 2 2 2 5" xfId="2268"/>
    <cellStyle name="標準 2 4 2 10 2 2 3" xfId="2269"/>
    <cellStyle name="標準 2 4 2 10 2 2 3 2" xfId="2270"/>
    <cellStyle name="標準 2 4 2 10 2 2 3 3" xfId="2271"/>
    <cellStyle name="標準 2 4 2 10 2 2 4" xfId="2272"/>
    <cellStyle name="標準 2 4 2 10 2 2 4 2" xfId="2273"/>
    <cellStyle name="標準 2 4 2 10 2 2 4 3" xfId="2274"/>
    <cellStyle name="標準 2 4 2 10 2 2 5" xfId="2275"/>
    <cellStyle name="標準 2 4 2 10 2 2 6" xfId="2276"/>
    <cellStyle name="標準 2 4 2 10 2 3" xfId="2277"/>
    <cellStyle name="標準 2 4 2 10 2 3 2" xfId="2278"/>
    <cellStyle name="標準 2 4 2 10 2 3 2 2" xfId="2279"/>
    <cellStyle name="標準 2 4 2 10 2 3 2 3" xfId="2280"/>
    <cellStyle name="標準 2 4 2 10 2 3 3" xfId="2281"/>
    <cellStyle name="標準 2 4 2 10 2 3 3 2" xfId="2282"/>
    <cellStyle name="標準 2 4 2 10 2 3 3 3" xfId="2283"/>
    <cellStyle name="標準 2 4 2 10 2 3 4" xfId="2284"/>
    <cellStyle name="標準 2 4 2 10 2 3 5" xfId="2285"/>
    <cellStyle name="標準 2 4 2 10 2 4" xfId="2286"/>
    <cellStyle name="標準 2 4 2 10 2 5" xfId="2287"/>
    <cellStyle name="標準 2 4 2 10 2 5 2" xfId="2288"/>
    <cellStyle name="標準 2 4 2 10 2 5 3" xfId="2289"/>
    <cellStyle name="標準 2 4 2 10 2 6" xfId="2290"/>
    <cellStyle name="標準 2 4 2 10 2 6 2" xfId="2291"/>
    <cellStyle name="標準 2 4 2 10 2 6 3" xfId="2292"/>
    <cellStyle name="標準 2 4 2 10 2 7" xfId="2293"/>
    <cellStyle name="標準 2 4 2 10 2 8" xfId="2294"/>
    <cellStyle name="標準 2 4 2 10 3" xfId="2295"/>
    <cellStyle name="標準 2 4 2 10 3 2" xfId="2296"/>
    <cellStyle name="標準 2 4 2 10 3 2 2" xfId="2297"/>
    <cellStyle name="標準 2 4 2 10 3 2 2 2" xfId="2298"/>
    <cellStyle name="標準 2 4 2 10 3 2 2 2 2" xfId="2299"/>
    <cellStyle name="標準 2 4 2 10 3 2 2 2 3" xfId="2300"/>
    <cellStyle name="標準 2 4 2 10 3 2 2 3" xfId="2301"/>
    <cellStyle name="標準 2 4 2 10 3 2 2 3 2" xfId="2302"/>
    <cellStyle name="標準 2 4 2 10 3 2 2 3 3" xfId="2303"/>
    <cellStyle name="標準 2 4 2 10 3 2 2 4" xfId="2304"/>
    <cellStyle name="標準 2 4 2 10 3 2 2 5" xfId="2305"/>
    <cellStyle name="標準 2 4 2 10 3 2 3" xfId="2306"/>
    <cellStyle name="標準 2 4 2 10 3 2 3 2" xfId="2307"/>
    <cellStyle name="標準 2 4 2 10 3 2 3 3" xfId="2308"/>
    <cellStyle name="標準 2 4 2 10 3 2 4" xfId="2309"/>
    <cellStyle name="標準 2 4 2 10 3 2 4 2" xfId="2310"/>
    <cellStyle name="標準 2 4 2 10 3 2 4 3" xfId="2311"/>
    <cellStyle name="標準 2 4 2 10 3 2 5" xfId="2312"/>
    <cellStyle name="標準 2 4 2 10 3 2 6" xfId="2313"/>
    <cellStyle name="標準 2 4 2 10 3 3" xfId="2314"/>
    <cellStyle name="標準 2 4 2 10 3 3 2" xfId="2315"/>
    <cellStyle name="標準 2 4 2 10 3 3 2 2" xfId="2316"/>
    <cellStyle name="標準 2 4 2 10 3 3 2 3" xfId="2317"/>
    <cellStyle name="標準 2 4 2 10 3 3 3" xfId="2318"/>
    <cellStyle name="標準 2 4 2 10 3 3 3 2" xfId="2319"/>
    <cellStyle name="標準 2 4 2 10 3 3 3 3" xfId="2320"/>
    <cellStyle name="標準 2 4 2 10 3 3 4" xfId="2321"/>
    <cellStyle name="標準 2 4 2 10 3 3 5" xfId="2322"/>
    <cellStyle name="標準 2 4 2 10 3 4" xfId="2323"/>
    <cellStyle name="標準 2 4 2 10 3 5" xfId="2324"/>
    <cellStyle name="標準 2 4 2 10 3 5 2" xfId="2325"/>
    <cellStyle name="標準 2 4 2 10 3 5 3" xfId="2326"/>
    <cellStyle name="標準 2 4 2 10 3 6" xfId="2327"/>
    <cellStyle name="標準 2 4 2 10 3 6 2" xfId="2328"/>
    <cellStyle name="標準 2 4 2 10 3 6 3" xfId="2329"/>
    <cellStyle name="標準 2 4 2 10 3 7" xfId="2330"/>
    <cellStyle name="標準 2 4 2 10 3 8" xfId="2331"/>
    <cellStyle name="標準 2 4 2 10 4" xfId="2332"/>
    <cellStyle name="標準 2 4 2 10 4 2" xfId="2333"/>
    <cellStyle name="標準 2 4 2 10 4 2 2" xfId="2334"/>
    <cellStyle name="標準 2 4 2 10 4 2 2 2" xfId="2335"/>
    <cellStyle name="標準 2 4 2 10 4 2 2 3" xfId="2336"/>
    <cellStyle name="標準 2 4 2 10 4 2 3" xfId="2337"/>
    <cellStyle name="標準 2 4 2 10 4 2 3 2" xfId="2338"/>
    <cellStyle name="標準 2 4 2 10 4 2 3 3" xfId="2339"/>
    <cellStyle name="標準 2 4 2 10 4 2 4" xfId="2340"/>
    <cellStyle name="標準 2 4 2 10 4 2 5" xfId="2341"/>
    <cellStyle name="標準 2 4 2 10 4 3" xfId="2342"/>
    <cellStyle name="標準 2 4 2 10 4 3 2" xfId="2343"/>
    <cellStyle name="標準 2 4 2 10 4 3 3" xfId="2344"/>
    <cellStyle name="標準 2 4 2 10 4 4" xfId="2345"/>
    <cellStyle name="標準 2 4 2 10 4 4 2" xfId="2346"/>
    <cellStyle name="標準 2 4 2 10 4 4 3" xfId="2347"/>
    <cellStyle name="標準 2 4 2 10 4 5" xfId="2348"/>
    <cellStyle name="標準 2 4 2 10 4 6" xfId="2349"/>
    <cellStyle name="標準 2 4 2 10 5" xfId="2350"/>
    <cellStyle name="標準 2 4 2 10 5 2" xfId="2351"/>
    <cellStyle name="標準 2 4 2 10 5 2 2" xfId="2352"/>
    <cellStyle name="標準 2 4 2 10 5 2 3" xfId="2353"/>
    <cellStyle name="標準 2 4 2 10 5 3" xfId="2354"/>
    <cellStyle name="標準 2 4 2 10 5 3 2" xfId="2355"/>
    <cellStyle name="標準 2 4 2 10 5 3 3" xfId="2356"/>
    <cellStyle name="標準 2 4 2 10 5 4" xfId="2357"/>
    <cellStyle name="標準 2 4 2 10 5 5" xfId="2358"/>
    <cellStyle name="標準 2 4 2 10 6" xfId="2359"/>
    <cellStyle name="標準 2 4 2 10 7" xfId="2360"/>
    <cellStyle name="標準 2 4 2 10 7 2" xfId="2361"/>
    <cellStyle name="標準 2 4 2 10 7 3" xfId="2362"/>
    <cellStyle name="標準 2 4 2 10 8" xfId="2363"/>
    <cellStyle name="標準 2 4 2 10 8 2" xfId="2364"/>
    <cellStyle name="標準 2 4 2 10 8 3" xfId="2365"/>
    <cellStyle name="標準 2 4 2 10 9" xfId="2366"/>
    <cellStyle name="標準 2 4 2 11" xfId="2367"/>
    <cellStyle name="標準 2 4 2 11 2" xfId="2368"/>
    <cellStyle name="標準 2 4 2 11 2 2" xfId="2369"/>
    <cellStyle name="標準 2 4 2 11 2 2 2" xfId="2370"/>
    <cellStyle name="標準 2 4 2 11 2 2 2 2" xfId="2371"/>
    <cellStyle name="標準 2 4 2 11 2 2 2 2 2" xfId="2372"/>
    <cellStyle name="標準 2 4 2 11 2 2 2 2 3" xfId="2373"/>
    <cellStyle name="標準 2 4 2 11 2 2 2 3" xfId="2374"/>
    <cellStyle name="標準 2 4 2 11 2 2 2 3 2" xfId="2375"/>
    <cellStyle name="標準 2 4 2 11 2 2 2 3 3" xfId="2376"/>
    <cellStyle name="標準 2 4 2 11 2 2 2 4" xfId="2377"/>
    <cellStyle name="標準 2 4 2 11 2 2 2 5" xfId="2378"/>
    <cellStyle name="標準 2 4 2 11 2 2 3" xfId="2379"/>
    <cellStyle name="標準 2 4 2 11 2 2 3 2" xfId="2380"/>
    <cellStyle name="標準 2 4 2 11 2 2 3 3" xfId="2381"/>
    <cellStyle name="標準 2 4 2 11 2 2 4" xfId="2382"/>
    <cellStyle name="標準 2 4 2 11 2 2 4 2" xfId="2383"/>
    <cellStyle name="標準 2 4 2 11 2 2 4 3" xfId="2384"/>
    <cellStyle name="標準 2 4 2 11 2 2 5" xfId="2385"/>
    <cellStyle name="標準 2 4 2 11 2 2 6" xfId="2386"/>
    <cellStyle name="標準 2 4 2 11 2 3" xfId="2387"/>
    <cellStyle name="標準 2 4 2 11 2 3 2" xfId="2388"/>
    <cellStyle name="標準 2 4 2 11 2 3 2 2" xfId="2389"/>
    <cellStyle name="標準 2 4 2 11 2 3 2 3" xfId="2390"/>
    <cellStyle name="標準 2 4 2 11 2 3 3" xfId="2391"/>
    <cellStyle name="標準 2 4 2 11 2 3 3 2" xfId="2392"/>
    <cellStyle name="標準 2 4 2 11 2 3 3 3" xfId="2393"/>
    <cellStyle name="標準 2 4 2 11 2 3 4" xfId="2394"/>
    <cellStyle name="標準 2 4 2 11 2 3 5" xfId="2395"/>
    <cellStyle name="標準 2 4 2 11 2 4" xfId="2396"/>
    <cellStyle name="標準 2 4 2 11 2 5" xfId="2397"/>
    <cellStyle name="標準 2 4 2 11 2 5 2" xfId="2398"/>
    <cellStyle name="標準 2 4 2 11 2 5 3" xfId="2399"/>
    <cellStyle name="標準 2 4 2 11 2 6" xfId="2400"/>
    <cellStyle name="標準 2 4 2 11 2 6 2" xfId="2401"/>
    <cellStyle name="標準 2 4 2 11 2 6 3" xfId="2402"/>
    <cellStyle name="標準 2 4 2 11 2 7" xfId="2403"/>
    <cellStyle name="標準 2 4 2 11 2 8" xfId="2404"/>
    <cellStyle name="標準 2 4 2 11 3" xfId="2405"/>
    <cellStyle name="標準 2 4 2 11 3 2" xfId="2406"/>
    <cellStyle name="標準 2 4 2 11 3 2 2" xfId="2407"/>
    <cellStyle name="標準 2 4 2 11 3 2 2 2" xfId="2408"/>
    <cellStyle name="標準 2 4 2 11 3 2 2 3" xfId="2409"/>
    <cellStyle name="標準 2 4 2 11 3 2 3" xfId="2410"/>
    <cellStyle name="標準 2 4 2 11 3 2 3 2" xfId="2411"/>
    <cellStyle name="標準 2 4 2 11 3 2 3 3" xfId="2412"/>
    <cellStyle name="標準 2 4 2 11 3 2 4" xfId="2413"/>
    <cellStyle name="標準 2 4 2 11 3 2 5" xfId="2414"/>
    <cellStyle name="標準 2 4 2 11 3 3" xfId="2415"/>
    <cellStyle name="標準 2 4 2 11 3 3 2" xfId="2416"/>
    <cellStyle name="標準 2 4 2 11 3 3 3" xfId="2417"/>
    <cellStyle name="標準 2 4 2 11 3 4" xfId="2418"/>
    <cellStyle name="標準 2 4 2 11 3 4 2" xfId="2419"/>
    <cellStyle name="標準 2 4 2 11 3 4 3" xfId="2420"/>
    <cellStyle name="標準 2 4 2 11 3 5" xfId="2421"/>
    <cellStyle name="標準 2 4 2 11 3 6" xfId="2422"/>
    <cellStyle name="標準 2 4 2 11 4" xfId="2423"/>
    <cellStyle name="標準 2 4 2 11 4 2" xfId="2424"/>
    <cellStyle name="標準 2 4 2 11 4 2 2" xfId="2425"/>
    <cellStyle name="標準 2 4 2 11 4 2 3" xfId="2426"/>
    <cellStyle name="標準 2 4 2 11 4 3" xfId="2427"/>
    <cellStyle name="標準 2 4 2 11 4 3 2" xfId="2428"/>
    <cellStyle name="標準 2 4 2 11 4 3 3" xfId="2429"/>
    <cellStyle name="標準 2 4 2 11 4 4" xfId="2430"/>
    <cellStyle name="標準 2 4 2 11 4 5" xfId="2431"/>
    <cellStyle name="標準 2 4 2 11 5" xfId="2432"/>
    <cellStyle name="標準 2 4 2 11 6" xfId="2433"/>
    <cellStyle name="標準 2 4 2 11 6 2" xfId="2434"/>
    <cellStyle name="標準 2 4 2 11 6 3" xfId="2435"/>
    <cellStyle name="標準 2 4 2 11 7" xfId="2436"/>
    <cellStyle name="標準 2 4 2 11 7 2" xfId="2437"/>
    <cellStyle name="標準 2 4 2 11 7 3" xfId="2438"/>
    <cellStyle name="標準 2 4 2 11 8" xfId="2439"/>
    <cellStyle name="標準 2 4 2 11 9" xfId="2440"/>
    <cellStyle name="標準 2 4 2 12" xfId="2441"/>
    <cellStyle name="標準 2 4 2 12 2" xfId="2442"/>
    <cellStyle name="標準 2 4 2 12 2 2" xfId="2443"/>
    <cellStyle name="標準 2 4 2 12 2 2 2" xfId="2444"/>
    <cellStyle name="標準 2 4 2 12 2 2 2 2" xfId="2445"/>
    <cellStyle name="標準 2 4 2 12 2 2 2 3" xfId="2446"/>
    <cellStyle name="標準 2 4 2 12 2 2 3" xfId="2447"/>
    <cellStyle name="標準 2 4 2 12 2 2 3 2" xfId="2448"/>
    <cellStyle name="標準 2 4 2 12 2 2 3 3" xfId="2449"/>
    <cellStyle name="標準 2 4 2 12 2 2 4" xfId="2450"/>
    <cellStyle name="標準 2 4 2 12 2 2 5" xfId="2451"/>
    <cellStyle name="標準 2 4 2 12 2 3" xfId="2452"/>
    <cellStyle name="標準 2 4 2 12 2 3 2" xfId="2453"/>
    <cellStyle name="標準 2 4 2 12 2 3 3" xfId="2454"/>
    <cellStyle name="標準 2 4 2 12 2 4" xfId="2455"/>
    <cellStyle name="標準 2 4 2 12 2 4 2" xfId="2456"/>
    <cellStyle name="標準 2 4 2 12 2 4 3" xfId="2457"/>
    <cellStyle name="標準 2 4 2 12 2 5" xfId="2458"/>
    <cellStyle name="標準 2 4 2 12 2 6" xfId="2459"/>
    <cellStyle name="標準 2 4 2 12 3" xfId="2460"/>
    <cellStyle name="標準 2 4 2 12 3 2" xfId="2461"/>
    <cellStyle name="標準 2 4 2 12 3 2 2" xfId="2462"/>
    <cellStyle name="標準 2 4 2 12 3 2 3" xfId="2463"/>
    <cellStyle name="標準 2 4 2 12 3 3" xfId="2464"/>
    <cellStyle name="標準 2 4 2 12 3 3 2" xfId="2465"/>
    <cellStyle name="標準 2 4 2 12 3 3 3" xfId="2466"/>
    <cellStyle name="標準 2 4 2 12 3 4" xfId="2467"/>
    <cellStyle name="標準 2 4 2 12 3 5" xfId="2468"/>
    <cellStyle name="標準 2 4 2 12 4" xfId="2469"/>
    <cellStyle name="標準 2 4 2 12 5" xfId="2470"/>
    <cellStyle name="標準 2 4 2 12 5 2" xfId="2471"/>
    <cellStyle name="標準 2 4 2 12 5 3" xfId="2472"/>
    <cellStyle name="標準 2 4 2 12 6" xfId="2473"/>
    <cellStyle name="標準 2 4 2 12 6 2" xfId="2474"/>
    <cellStyle name="標準 2 4 2 12 6 3" xfId="2475"/>
    <cellStyle name="標準 2 4 2 12 7" xfId="2476"/>
    <cellStyle name="標準 2 4 2 12 8" xfId="2477"/>
    <cellStyle name="標準 2 4 2 13" xfId="2478"/>
    <cellStyle name="標準 2 4 2 13 2" xfId="2479"/>
    <cellStyle name="標準 2 4 2 13 2 2" xfId="2480"/>
    <cellStyle name="標準 2 4 2 13 2 2 2" xfId="2481"/>
    <cellStyle name="標準 2 4 2 13 2 2 2 2" xfId="2482"/>
    <cellStyle name="標準 2 4 2 13 2 2 2 3" xfId="2483"/>
    <cellStyle name="標準 2 4 2 13 2 2 3" xfId="2484"/>
    <cellStyle name="標準 2 4 2 13 2 2 3 2" xfId="2485"/>
    <cellStyle name="標準 2 4 2 13 2 2 3 3" xfId="2486"/>
    <cellStyle name="標準 2 4 2 13 2 2 4" xfId="2487"/>
    <cellStyle name="標準 2 4 2 13 2 2 5" xfId="2488"/>
    <cellStyle name="標準 2 4 2 13 2 3" xfId="2489"/>
    <cellStyle name="標準 2 4 2 13 2 3 2" xfId="2490"/>
    <cellStyle name="標準 2 4 2 13 2 3 3" xfId="2491"/>
    <cellStyle name="標準 2 4 2 13 2 4" xfId="2492"/>
    <cellStyle name="標準 2 4 2 13 2 4 2" xfId="2493"/>
    <cellStyle name="標準 2 4 2 13 2 4 3" xfId="2494"/>
    <cellStyle name="標準 2 4 2 13 2 5" xfId="2495"/>
    <cellStyle name="標準 2 4 2 13 2 6" xfId="2496"/>
    <cellStyle name="標準 2 4 2 13 3" xfId="2497"/>
    <cellStyle name="標準 2 4 2 13 3 2" xfId="2498"/>
    <cellStyle name="標準 2 4 2 13 3 2 2" xfId="2499"/>
    <cellStyle name="標準 2 4 2 13 3 2 3" xfId="2500"/>
    <cellStyle name="標準 2 4 2 13 3 3" xfId="2501"/>
    <cellStyle name="標準 2 4 2 13 3 3 2" xfId="2502"/>
    <cellStyle name="標準 2 4 2 13 3 3 3" xfId="2503"/>
    <cellStyle name="標準 2 4 2 13 3 4" xfId="2504"/>
    <cellStyle name="標準 2 4 2 13 3 5" xfId="2505"/>
    <cellStyle name="標準 2 4 2 13 4" xfId="2506"/>
    <cellStyle name="標準 2 4 2 13 5" xfId="2507"/>
    <cellStyle name="標準 2 4 2 13 5 2" xfId="2508"/>
    <cellStyle name="標準 2 4 2 13 5 3" xfId="2509"/>
    <cellStyle name="標準 2 4 2 13 6" xfId="2510"/>
    <cellStyle name="標準 2 4 2 13 6 2" xfId="2511"/>
    <cellStyle name="標準 2 4 2 13 6 3" xfId="2512"/>
    <cellStyle name="標準 2 4 2 13 7" xfId="2513"/>
    <cellStyle name="標準 2 4 2 13 8" xfId="2514"/>
    <cellStyle name="標準 2 4 2 14" xfId="2515"/>
    <cellStyle name="標準 2 4 2 14 2" xfId="2516"/>
    <cellStyle name="標準 2 4 2 14 2 2" xfId="2517"/>
    <cellStyle name="標準 2 4 2 14 2 2 2" xfId="2518"/>
    <cellStyle name="標準 2 4 2 14 2 2 3" xfId="2519"/>
    <cellStyle name="標準 2 4 2 14 2 3" xfId="2520"/>
    <cellStyle name="標準 2 4 2 14 2 3 2" xfId="2521"/>
    <cellStyle name="標準 2 4 2 14 2 3 3" xfId="2522"/>
    <cellStyle name="標準 2 4 2 14 2 4" xfId="2523"/>
    <cellStyle name="標準 2 4 2 14 2 5" xfId="2524"/>
    <cellStyle name="標準 2 4 2 14 3" xfId="2525"/>
    <cellStyle name="標準 2 4 2 14 3 2" xfId="2526"/>
    <cellStyle name="標準 2 4 2 14 3 3" xfId="2527"/>
    <cellStyle name="標準 2 4 2 14 4" xfId="2528"/>
    <cellStyle name="標準 2 4 2 14 4 2" xfId="2529"/>
    <cellStyle name="標準 2 4 2 14 4 3" xfId="2530"/>
    <cellStyle name="標準 2 4 2 14 5" xfId="2531"/>
    <cellStyle name="標準 2 4 2 14 6" xfId="2532"/>
    <cellStyle name="標準 2 4 2 15" xfId="2533"/>
    <cellStyle name="標準 2 4 2 15 2" xfId="2534"/>
    <cellStyle name="標準 2 4 2 15 2 2" xfId="2535"/>
    <cellStyle name="標準 2 4 2 15 2 3" xfId="2536"/>
    <cellStyle name="標準 2 4 2 15 3" xfId="2537"/>
    <cellStyle name="標準 2 4 2 15 3 2" xfId="2538"/>
    <cellStyle name="標準 2 4 2 15 3 3" xfId="2539"/>
    <cellStyle name="標準 2 4 2 15 4" xfId="2540"/>
    <cellStyle name="標準 2 4 2 15 5" xfId="2541"/>
    <cellStyle name="標準 2 4 2 16" xfId="2542"/>
    <cellStyle name="標準 2 4 2 17" xfId="2543"/>
    <cellStyle name="標準 2 4 2 17 2" xfId="2544"/>
    <cellStyle name="標準 2 4 2 17 3" xfId="2545"/>
    <cellStyle name="標準 2 4 2 18" xfId="2546"/>
    <cellStyle name="標準 2 4 2 18 2" xfId="2547"/>
    <cellStyle name="標準 2 4 2 18 3" xfId="2548"/>
    <cellStyle name="標準 2 4 2 19" xfId="2549"/>
    <cellStyle name="標準 2 4 2 2" xfId="2550"/>
    <cellStyle name="標準 2 4 2 2 10" xfId="2551"/>
    <cellStyle name="標準 2 4 2 2 10 2" xfId="2552"/>
    <cellStyle name="標準 2 4 2 2 10 2 2" xfId="2553"/>
    <cellStyle name="標準 2 4 2 2 10 2 2 2" xfId="2554"/>
    <cellStyle name="標準 2 4 2 2 10 2 2 2 2" xfId="2555"/>
    <cellStyle name="標準 2 4 2 2 10 2 2 2 3" xfId="2556"/>
    <cellStyle name="標準 2 4 2 2 10 2 2 3" xfId="2557"/>
    <cellStyle name="標準 2 4 2 2 10 2 2 3 2" xfId="2558"/>
    <cellStyle name="標準 2 4 2 2 10 2 2 3 3" xfId="2559"/>
    <cellStyle name="標準 2 4 2 2 10 2 2 4" xfId="2560"/>
    <cellStyle name="標準 2 4 2 2 10 2 2 5" xfId="2561"/>
    <cellStyle name="標準 2 4 2 2 10 2 3" xfId="2562"/>
    <cellStyle name="標準 2 4 2 2 10 2 3 2" xfId="2563"/>
    <cellStyle name="標準 2 4 2 2 10 2 3 3" xfId="2564"/>
    <cellStyle name="標準 2 4 2 2 10 2 4" xfId="2565"/>
    <cellStyle name="標準 2 4 2 2 10 2 4 2" xfId="2566"/>
    <cellStyle name="標準 2 4 2 2 10 2 4 3" xfId="2567"/>
    <cellStyle name="標準 2 4 2 2 10 2 5" xfId="2568"/>
    <cellStyle name="標準 2 4 2 2 10 2 6" xfId="2569"/>
    <cellStyle name="標準 2 4 2 2 10 3" xfId="2570"/>
    <cellStyle name="標準 2 4 2 2 10 3 2" xfId="2571"/>
    <cellStyle name="標準 2 4 2 2 10 3 2 2" xfId="2572"/>
    <cellStyle name="標準 2 4 2 2 10 3 2 3" xfId="2573"/>
    <cellStyle name="標準 2 4 2 2 10 3 3" xfId="2574"/>
    <cellStyle name="標準 2 4 2 2 10 3 3 2" xfId="2575"/>
    <cellStyle name="標準 2 4 2 2 10 3 3 3" xfId="2576"/>
    <cellStyle name="標準 2 4 2 2 10 3 4" xfId="2577"/>
    <cellStyle name="標準 2 4 2 2 10 3 5" xfId="2578"/>
    <cellStyle name="標準 2 4 2 2 10 4" xfId="2579"/>
    <cellStyle name="標準 2 4 2 2 10 5" xfId="2580"/>
    <cellStyle name="標準 2 4 2 2 10 5 2" xfId="2581"/>
    <cellStyle name="標準 2 4 2 2 10 5 3" xfId="2582"/>
    <cellStyle name="標準 2 4 2 2 10 6" xfId="2583"/>
    <cellStyle name="標準 2 4 2 2 10 6 2" xfId="2584"/>
    <cellStyle name="標準 2 4 2 2 10 6 3" xfId="2585"/>
    <cellStyle name="標準 2 4 2 2 10 7" xfId="2586"/>
    <cellStyle name="標準 2 4 2 2 10 8" xfId="2587"/>
    <cellStyle name="標準 2 4 2 2 11" xfId="2588"/>
    <cellStyle name="標準 2 4 2 2 11 2" xfId="2589"/>
    <cellStyle name="標準 2 4 2 2 11 2 2" xfId="2590"/>
    <cellStyle name="標準 2 4 2 2 11 2 2 2" xfId="2591"/>
    <cellStyle name="標準 2 4 2 2 11 2 2 2 2" xfId="2592"/>
    <cellStyle name="標準 2 4 2 2 11 2 2 2 3" xfId="2593"/>
    <cellStyle name="標準 2 4 2 2 11 2 2 3" xfId="2594"/>
    <cellStyle name="標準 2 4 2 2 11 2 2 3 2" xfId="2595"/>
    <cellStyle name="標準 2 4 2 2 11 2 2 3 3" xfId="2596"/>
    <cellStyle name="標準 2 4 2 2 11 2 2 4" xfId="2597"/>
    <cellStyle name="標準 2 4 2 2 11 2 2 5" xfId="2598"/>
    <cellStyle name="標準 2 4 2 2 11 2 3" xfId="2599"/>
    <cellStyle name="標準 2 4 2 2 11 2 3 2" xfId="2600"/>
    <cellStyle name="標準 2 4 2 2 11 2 3 3" xfId="2601"/>
    <cellStyle name="標準 2 4 2 2 11 2 4" xfId="2602"/>
    <cellStyle name="標準 2 4 2 2 11 2 4 2" xfId="2603"/>
    <cellStyle name="標準 2 4 2 2 11 2 4 3" xfId="2604"/>
    <cellStyle name="標準 2 4 2 2 11 2 5" xfId="2605"/>
    <cellStyle name="標準 2 4 2 2 11 2 6" xfId="2606"/>
    <cellStyle name="標準 2 4 2 2 11 3" xfId="2607"/>
    <cellStyle name="標準 2 4 2 2 11 3 2" xfId="2608"/>
    <cellStyle name="標準 2 4 2 2 11 3 2 2" xfId="2609"/>
    <cellStyle name="標準 2 4 2 2 11 3 2 3" xfId="2610"/>
    <cellStyle name="標準 2 4 2 2 11 3 3" xfId="2611"/>
    <cellStyle name="標準 2 4 2 2 11 3 3 2" xfId="2612"/>
    <cellStyle name="標準 2 4 2 2 11 3 3 3" xfId="2613"/>
    <cellStyle name="標準 2 4 2 2 11 3 4" xfId="2614"/>
    <cellStyle name="標準 2 4 2 2 11 3 5" xfId="2615"/>
    <cellStyle name="標準 2 4 2 2 11 4" xfId="2616"/>
    <cellStyle name="標準 2 4 2 2 11 5" xfId="2617"/>
    <cellStyle name="標準 2 4 2 2 11 5 2" xfId="2618"/>
    <cellStyle name="標準 2 4 2 2 11 5 3" xfId="2619"/>
    <cellStyle name="標準 2 4 2 2 11 6" xfId="2620"/>
    <cellStyle name="標準 2 4 2 2 11 6 2" xfId="2621"/>
    <cellStyle name="標準 2 4 2 2 11 6 3" xfId="2622"/>
    <cellStyle name="標準 2 4 2 2 11 7" xfId="2623"/>
    <cellStyle name="標準 2 4 2 2 11 8" xfId="2624"/>
    <cellStyle name="標準 2 4 2 2 12" xfId="2625"/>
    <cellStyle name="標準 2 4 2 2 12 2" xfId="2626"/>
    <cellStyle name="標準 2 4 2 2 12 2 2" xfId="2627"/>
    <cellStyle name="標準 2 4 2 2 12 2 2 2" xfId="2628"/>
    <cellStyle name="標準 2 4 2 2 12 2 2 3" xfId="2629"/>
    <cellStyle name="標準 2 4 2 2 12 2 3" xfId="2630"/>
    <cellStyle name="標準 2 4 2 2 12 2 3 2" xfId="2631"/>
    <cellStyle name="標準 2 4 2 2 12 2 3 3" xfId="2632"/>
    <cellStyle name="標準 2 4 2 2 12 2 4" xfId="2633"/>
    <cellStyle name="標準 2 4 2 2 12 2 5" xfId="2634"/>
    <cellStyle name="標準 2 4 2 2 12 3" xfId="2635"/>
    <cellStyle name="標準 2 4 2 2 12 3 2" xfId="2636"/>
    <cellStyle name="標準 2 4 2 2 12 3 3" xfId="2637"/>
    <cellStyle name="標準 2 4 2 2 12 4" xfId="2638"/>
    <cellStyle name="標準 2 4 2 2 12 4 2" xfId="2639"/>
    <cellStyle name="標準 2 4 2 2 12 4 3" xfId="2640"/>
    <cellStyle name="標準 2 4 2 2 12 5" xfId="2641"/>
    <cellStyle name="標準 2 4 2 2 12 6" xfId="2642"/>
    <cellStyle name="標準 2 4 2 2 13" xfId="2643"/>
    <cellStyle name="標準 2 4 2 2 13 2" xfId="2644"/>
    <cellStyle name="標準 2 4 2 2 13 2 2" xfId="2645"/>
    <cellStyle name="標準 2 4 2 2 13 2 3" xfId="2646"/>
    <cellStyle name="標準 2 4 2 2 13 3" xfId="2647"/>
    <cellStyle name="標準 2 4 2 2 13 3 2" xfId="2648"/>
    <cellStyle name="標準 2 4 2 2 13 3 3" xfId="2649"/>
    <cellStyle name="標準 2 4 2 2 13 4" xfId="2650"/>
    <cellStyle name="標準 2 4 2 2 13 5" xfId="2651"/>
    <cellStyle name="標準 2 4 2 2 14" xfId="2652"/>
    <cellStyle name="標準 2 4 2 2 15" xfId="2653"/>
    <cellStyle name="標準 2 4 2 2 15 2" xfId="2654"/>
    <cellStyle name="標準 2 4 2 2 15 3" xfId="2655"/>
    <cellStyle name="標準 2 4 2 2 16" xfId="2656"/>
    <cellStyle name="標準 2 4 2 2 16 2" xfId="2657"/>
    <cellStyle name="標準 2 4 2 2 16 3" xfId="2658"/>
    <cellStyle name="標準 2 4 2 2 17" xfId="2659"/>
    <cellStyle name="標準 2 4 2 2 18" xfId="2660"/>
    <cellStyle name="標準 2 4 2 2 2" xfId="2661"/>
    <cellStyle name="標準 2 4 2 2 2 10" xfId="2662"/>
    <cellStyle name="標準 2 4 2 2 2 10 2" xfId="2663"/>
    <cellStyle name="標準 2 4 2 2 2 10 2 2" xfId="2664"/>
    <cellStyle name="標準 2 4 2 2 2 10 2 3" xfId="2665"/>
    <cellStyle name="標準 2 4 2 2 2 10 3" xfId="2666"/>
    <cellStyle name="標準 2 4 2 2 2 10 3 2" xfId="2667"/>
    <cellStyle name="標準 2 4 2 2 2 10 3 3" xfId="2668"/>
    <cellStyle name="標準 2 4 2 2 2 10 4" xfId="2669"/>
    <cellStyle name="標準 2 4 2 2 2 10 5" xfId="2670"/>
    <cellStyle name="標準 2 4 2 2 2 11" xfId="2671"/>
    <cellStyle name="標準 2 4 2 2 2 12" xfId="2672"/>
    <cellStyle name="標準 2 4 2 2 2 12 2" xfId="2673"/>
    <cellStyle name="標準 2 4 2 2 2 12 3" xfId="2674"/>
    <cellStyle name="標準 2 4 2 2 2 13" xfId="2675"/>
    <cellStyle name="標準 2 4 2 2 2 13 2" xfId="2676"/>
    <cellStyle name="標準 2 4 2 2 2 13 3" xfId="2677"/>
    <cellStyle name="標準 2 4 2 2 2 14" xfId="2678"/>
    <cellStyle name="標準 2 4 2 2 2 15" xfId="2679"/>
    <cellStyle name="標準 2 4 2 2 2 2" xfId="2680"/>
    <cellStyle name="標準 2 4 2 2 2 2 10" xfId="2681"/>
    <cellStyle name="標準 2 4 2 2 2 2 11" xfId="2682"/>
    <cellStyle name="標準 2 4 2 2 2 2 11 2" xfId="2683"/>
    <cellStyle name="標準 2 4 2 2 2 2 11 3" xfId="2684"/>
    <cellStyle name="標準 2 4 2 2 2 2 12" xfId="2685"/>
    <cellStyle name="標準 2 4 2 2 2 2 12 2" xfId="2686"/>
    <cellStyle name="標準 2 4 2 2 2 2 12 3" xfId="2687"/>
    <cellStyle name="標準 2 4 2 2 2 2 13" xfId="2688"/>
    <cellStyle name="標準 2 4 2 2 2 2 14" xfId="2689"/>
    <cellStyle name="標準 2 4 2 2 2 2 2" xfId="2690"/>
    <cellStyle name="標準 2 4 2 2 2 2 2 10" xfId="2691"/>
    <cellStyle name="標準 2 4 2 2 2 2 2 10 2" xfId="2692"/>
    <cellStyle name="標準 2 4 2 2 2 2 2 10 3" xfId="2693"/>
    <cellStyle name="標準 2 4 2 2 2 2 2 11" xfId="2694"/>
    <cellStyle name="標準 2 4 2 2 2 2 2 12" xfId="2695"/>
    <cellStyle name="標準 2 4 2 2 2 2 2 2" xfId="2696"/>
    <cellStyle name="標準 2 4 2 2 2 2 2 2 10" xfId="2697"/>
    <cellStyle name="標準 2 4 2 2 2 2 2 2 2" xfId="2698"/>
    <cellStyle name="標準 2 4 2 2 2 2 2 2 2 2" xfId="2699"/>
    <cellStyle name="標準 2 4 2 2 2 2 2 2 2 2 2" xfId="2700"/>
    <cellStyle name="標準 2 4 2 2 2 2 2 2 2 2 2 2" xfId="2701"/>
    <cellStyle name="標準 2 4 2 2 2 2 2 2 2 2 2 2 2" xfId="2702"/>
    <cellStyle name="標準 2 4 2 2 2 2 2 2 2 2 2 2 3" xfId="2703"/>
    <cellStyle name="標準 2 4 2 2 2 2 2 2 2 2 2 3" xfId="2704"/>
    <cellStyle name="標準 2 4 2 2 2 2 2 2 2 2 2 3 2" xfId="2705"/>
    <cellStyle name="標準 2 4 2 2 2 2 2 2 2 2 2 3 3" xfId="2706"/>
    <cellStyle name="標準 2 4 2 2 2 2 2 2 2 2 2 4" xfId="2707"/>
    <cellStyle name="標準 2 4 2 2 2 2 2 2 2 2 2 5" xfId="2708"/>
    <cellStyle name="標準 2 4 2 2 2 2 2 2 2 2 3" xfId="2709"/>
    <cellStyle name="標準 2 4 2 2 2 2 2 2 2 2 3 2" xfId="2710"/>
    <cellStyle name="標準 2 4 2 2 2 2 2 2 2 2 3 3" xfId="2711"/>
    <cellStyle name="標準 2 4 2 2 2 2 2 2 2 2 4" xfId="2712"/>
    <cellStyle name="標準 2 4 2 2 2 2 2 2 2 2 4 2" xfId="2713"/>
    <cellStyle name="標準 2 4 2 2 2 2 2 2 2 2 4 3" xfId="2714"/>
    <cellStyle name="標準 2 4 2 2 2 2 2 2 2 2 5" xfId="2715"/>
    <cellStyle name="標準 2 4 2 2 2 2 2 2 2 2 6" xfId="2716"/>
    <cellStyle name="標準 2 4 2 2 2 2 2 2 2 3" xfId="2717"/>
    <cellStyle name="標準 2 4 2 2 2 2 2 2 2 3 2" xfId="2718"/>
    <cellStyle name="標準 2 4 2 2 2 2 2 2 2 3 2 2" xfId="2719"/>
    <cellStyle name="標準 2 4 2 2 2 2 2 2 2 3 2 3" xfId="2720"/>
    <cellStyle name="標準 2 4 2 2 2 2 2 2 2 3 3" xfId="2721"/>
    <cellStyle name="標準 2 4 2 2 2 2 2 2 2 3 3 2" xfId="2722"/>
    <cellStyle name="標準 2 4 2 2 2 2 2 2 2 3 3 3" xfId="2723"/>
    <cellStyle name="標準 2 4 2 2 2 2 2 2 2 3 4" xfId="2724"/>
    <cellStyle name="標準 2 4 2 2 2 2 2 2 2 3 5" xfId="2725"/>
    <cellStyle name="標準 2 4 2 2 2 2 2 2 2 4" xfId="2726"/>
    <cellStyle name="標準 2 4 2 2 2 2 2 2 2 5" xfId="2727"/>
    <cellStyle name="標準 2 4 2 2 2 2 2 2 2 5 2" xfId="2728"/>
    <cellStyle name="標準 2 4 2 2 2 2 2 2 2 5 3" xfId="2729"/>
    <cellStyle name="標準 2 4 2 2 2 2 2 2 2 6" xfId="2730"/>
    <cellStyle name="標準 2 4 2 2 2 2 2 2 2 6 2" xfId="2731"/>
    <cellStyle name="標準 2 4 2 2 2 2 2 2 2 6 3" xfId="2732"/>
    <cellStyle name="標準 2 4 2 2 2 2 2 2 2 7" xfId="2733"/>
    <cellStyle name="標準 2 4 2 2 2 2 2 2 2 8" xfId="2734"/>
    <cellStyle name="標準 2 4 2 2 2 2 2 2 3" xfId="2735"/>
    <cellStyle name="標準 2 4 2 2 2 2 2 2 3 2" xfId="2736"/>
    <cellStyle name="標準 2 4 2 2 2 2 2 2 3 2 2" xfId="2737"/>
    <cellStyle name="標準 2 4 2 2 2 2 2 2 3 2 2 2" xfId="2738"/>
    <cellStyle name="標準 2 4 2 2 2 2 2 2 3 2 2 2 2" xfId="2739"/>
    <cellStyle name="標準 2 4 2 2 2 2 2 2 3 2 2 2 3" xfId="2740"/>
    <cellStyle name="標準 2 4 2 2 2 2 2 2 3 2 2 3" xfId="2741"/>
    <cellStyle name="標準 2 4 2 2 2 2 2 2 3 2 2 3 2" xfId="2742"/>
    <cellStyle name="標準 2 4 2 2 2 2 2 2 3 2 2 3 3" xfId="2743"/>
    <cellStyle name="標準 2 4 2 2 2 2 2 2 3 2 2 4" xfId="2744"/>
    <cellStyle name="標準 2 4 2 2 2 2 2 2 3 2 2 5" xfId="2745"/>
    <cellStyle name="標準 2 4 2 2 2 2 2 2 3 2 3" xfId="2746"/>
    <cellStyle name="標準 2 4 2 2 2 2 2 2 3 2 3 2" xfId="2747"/>
    <cellStyle name="標準 2 4 2 2 2 2 2 2 3 2 3 3" xfId="2748"/>
    <cellStyle name="標準 2 4 2 2 2 2 2 2 3 2 4" xfId="2749"/>
    <cellStyle name="標準 2 4 2 2 2 2 2 2 3 2 4 2" xfId="2750"/>
    <cellStyle name="標準 2 4 2 2 2 2 2 2 3 2 4 3" xfId="2751"/>
    <cellStyle name="標準 2 4 2 2 2 2 2 2 3 2 5" xfId="2752"/>
    <cellStyle name="標準 2 4 2 2 2 2 2 2 3 2 6" xfId="2753"/>
    <cellStyle name="標準 2 4 2 2 2 2 2 2 3 3" xfId="2754"/>
    <cellStyle name="標準 2 4 2 2 2 2 2 2 3 3 2" xfId="2755"/>
    <cellStyle name="標準 2 4 2 2 2 2 2 2 3 3 2 2" xfId="2756"/>
    <cellStyle name="標準 2 4 2 2 2 2 2 2 3 3 2 3" xfId="2757"/>
    <cellStyle name="標準 2 4 2 2 2 2 2 2 3 3 3" xfId="2758"/>
    <cellStyle name="標準 2 4 2 2 2 2 2 2 3 3 3 2" xfId="2759"/>
    <cellStyle name="標準 2 4 2 2 2 2 2 2 3 3 3 3" xfId="2760"/>
    <cellStyle name="標準 2 4 2 2 2 2 2 2 3 3 4" xfId="2761"/>
    <cellStyle name="標準 2 4 2 2 2 2 2 2 3 3 5" xfId="2762"/>
    <cellStyle name="標準 2 4 2 2 2 2 2 2 3 4" xfId="2763"/>
    <cellStyle name="標準 2 4 2 2 2 2 2 2 3 5" xfId="2764"/>
    <cellStyle name="標準 2 4 2 2 2 2 2 2 3 5 2" xfId="2765"/>
    <cellStyle name="標準 2 4 2 2 2 2 2 2 3 5 3" xfId="2766"/>
    <cellStyle name="標準 2 4 2 2 2 2 2 2 3 6" xfId="2767"/>
    <cellStyle name="標準 2 4 2 2 2 2 2 2 3 6 2" xfId="2768"/>
    <cellStyle name="標準 2 4 2 2 2 2 2 2 3 6 3" xfId="2769"/>
    <cellStyle name="標準 2 4 2 2 2 2 2 2 3 7" xfId="2770"/>
    <cellStyle name="標準 2 4 2 2 2 2 2 2 3 8" xfId="2771"/>
    <cellStyle name="標準 2 4 2 2 2 2 2 2 4" xfId="2772"/>
    <cellStyle name="標準 2 4 2 2 2 2 2 2 4 2" xfId="2773"/>
    <cellStyle name="標準 2 4 2 2 2 2 2 2 4 2 2" xfId="2774"/>
    <cellStyle name="標準 2 4 2 2 2 2 2 2 4 2 2 2" xfId="2775"/>
    <cellStyle name="標準 2 4 2 2 2 2 2 2 4 2 2 3" xfId="2776"/>
    <cellStyle name="標準 2 4 2 2 2 2 2 2 4 2 3" xfId="2777"/>
    <cellStyle name="標準 2 4 2 2 2 2 2 2 4 2 3 2" xfId="2778"/>
    <cellStyle name="標準 2 4 2 2 2 2 2 2 4 2 3 3" xfId="2779"/>
    <cellStyle name="標準 2 4 2 2 2 2 2 2 4 2 4" xfId="2780"/>
    <cellStyle name="標準 2 4 2 2 2 2 2 2 4 2 5" xfId="2781"/>
    <cellStyle name="標準 2 4 2 2 2 2 2 2 4 3" xfId="2782"/>
    <cellStyle name="標準 2 4 2 2 2 2 2 2 4 3 2" xfId="2783"/>
    <cellStyle name="標準 2 4 2 2 2 2 2 2 4 3 3" xfId="2784"/>
    <cellStyle name="標準 2 4 2 2 2 2 2 2 4 4" xfId="2785"/>
    <cellStyle name="標準 2 4 2 2 2 2 2 2 4 4 2" xfId="2786"/>
    <cellStyle name="標準 2 4 2 2 2 2 2 2 4 4 3" xfId="2787"/>
    <cellStyle name="標準 2 4 2 2 2 2 2 2 4 5" xfId="2788"/>
    <cellStyle name="標準 2 4 2 2 2 2 2 2 4 6" xfId="2789"/>
    <cellStyle name="標準 2 4 2 2 2 2 2 2 5" xfId="2790"/>
    <cellStyle name="標準 2 4 2 2 2 2 2 2 5 2" xfId="2791"/>
    <cellStyle name="標準 2 4 2 2 2 2 2 2 5 2 2" xfId="2792"/>
    <cellStyle name="標準 2 4 2 2 2 2 2 2 5 2 3" xfId="2793"/>
    <cellStyle name="標準 2 4 2 2 2 2 2 2 5 3" xfId="2794"/>
    <cellStyle name="標準 2 4 2 2 2 2 2 2 5 3 2" xfId="2795"/>
    <cellStyle name="標準 2 4 2 2 2 2 2 2 5 3 3" xfId="2796"/>
    <cellStyle name="標準 2 4 2 2 2 2 2 2 5 4" xfId="2797"/>
    <cellStyle name="標準 2 4 2 2 2 2 2 2 5 5" xfId="2798"/>
    <cellStyle name="標準 2 4 2 2 2 2 2 2 6" xfId="2799"/>
    <cellStyle name="標準 2 4 2 2 2 2 2 2 7" xfId="2800"/>
    <cellStyle name="標準 2 4 2 2 2 2 2 2 7 2" xfId="2801"/>
    <cellStyle name="標準 2 4 2 2 2 2 2 2 7 3" xfId="2802"/>
    <cellStyle name="標準 2 4 2 2 2 2 2 2 8" xfId="2803"/>
    <cellStyle name="標準 2 4 2 2 2 2 2 2 8 2" xfId="2804"/>
    <cellStyle name="標準 2 4 2 2 2 2 2 2 8 3" xfId="2805"/>
    <cellStyle name="標準 2 4 2 2 2 2 2 2 9" xfId="2806"/>
    <cellStyle name="標準 2 4 2 2 2 2 2 3" xfId="2807"/>
    <cellStyle name="標準 2 4 2 2 2 2 2 3 2" xfId="2808"/>
    <cellStyle name="標準 2 4 2 2 2 2 2 3 2 2" xfId="2809"/>
    <cellStyle name="標準 2 4 2 2 2 2 2 3 2 2 2" xfId="2810"/>
    <cellStyle name="標準 2 4 2 2 2 2 2 3 2 2 2 2" xfId="2811"/>
    <cellStyle name="標準 2 4 2 2 2 2 2 3 2 2 2 2 2" xfId="2812"/>
    <cellStyle name="標準 2 4 2 2 2 2 2 3 2 2 2 2 3" xfId="2813"/>
    <cellStyle name="標準 2 4 2 2 2 2 2 3 2 2 2 3" xfId="2814"/>
    <cellStyle name="標準 2 4 2 2 2 2 2 3 2 2 2 3 2" xfId="2815"/>
    <cellStyle name="標準 2 4 2 2 2 2 2 3 2 2 2 3 3" xfId="2816"/>
    <cellStyle name="標準 2 4 2 2 2 2 2 3 2 2 2 4" xfId="2817"/>
    <cellStyle name="標準 2 4 2 2 2 2 2 3 2 2 2 5" xfId="2818"/>
    <cellStyle name="標準 2 4 2 2 2 2 2 3 2 2 3" xfId="2819"/>
    <cellStyle name="標準 2 4 2 2 2 2 2 3 2 2 3 2" xfId="2820"/>
    <cellStyle name="標準 2 4 2 2 2 2 2 3 2 2 3 3" xfId="2821"/>
    <cellStyle name="標準 2 4 2 2 2 2 2 3 2 2 4" xfId="2822"/>
    <cellStyle name="標準 2 4 2 2 2 2 2 3 2 2 4 2" xfId="2823"/>
    <cellStyle name="標準 2 4 2 2 2 2 2 3 2 2 4 3" xfId="2824"/>
    <cellStyle name="標準 2 4 2 2 2 2 2 3 2 2 5" xfId="2825"/>
    <cellStyle name="標準 2 4 2 2 2 2 2 3 2 2 6" xfId="2826"/>
    <cellStyle name="標準 2 4 2 2 2 2 2 3 2 3" xfId="2827"/>
    <cellStyle name="標準 2 4 2 2 2 2 2 3 2 3 2" xfId="2828"/>
    <cellStyle name="標準 2 4 2 2 2 2 2 3 2 3 2 2" xfId="2829"/>
    <cellStyle name="標準 2 4 2 2 2 2 2 3 2 3 2 3" xfId="2830"/>
    <cellStyle name="標準 2 4 2 2 2 2 2 3 2 3 3" xfId="2831"/>
    <cellStyle name="標準 2 4 2 2 2 2 2 3 2 3 3 2" xfId="2832"/>
    <cellStyle name="標準 2 4 2 2 2 2 2 3 2 3 3 3" xfId="2833"/>
    <cellStyle name="標準 2 4 2 2 2 2 2 3 2 3 4" xfId="2834"/>
    <cellStyle name="標準 2 4 2 2 2 2 2 3 2 3 5" xfId="2835"/>
    <cellStyle name="標準 2 4 2 2 2 2 2 3 2 4" xfId="2836"/>
    <cellStyle name="標準 2 4 2 2 2 2 2 3 2 5" xfId="2837"/>
    <cellStyle name="標準 2 4 2 2 2 2 2 3 2 5 2" xfId="2838"/>
    <cellStyle name="標準 2 4 2 2 2 2 2 3 2 5 3" xfId="2839"/>
    <cellStyle name="標準 2 4 2 2 2 2 2 3 2 6" xfId="2840"/>
    <cellStyle name="標準 2 4 2 2 2 2 2 3 2 6 2" xfId="2841"/>
    <cellStyle name="標準 2 4 2 2 2 2 2 3 2 6 3" xfId="2842"/>
    <cellStyle name="標準 2 4 2 2 2 2 2 3 2 7" xfId="2843"/>
    <cellStyle name="標準 2 4 2 2 2 2 2 3 2 8" xfId="2844"/>
    <cellStyle name="標準 2 4 2 2 2 2 2 3 3" xfId="2845"/>
    <cellStyle name="標準 2 4 2 2 2 2 2 3 3 2" xfId="2846"/>
    <cellStyle name="標準 2 4 2 2 2 2 2 3 3 2 2" xfId="2847"/>
    <cellStyle name="標準 2 4 2 2 2 2 2 3 3 2 2 2" xfId="2848"/>
    <cellStyle name="標準 2 4 2 2 2 2 2 3 3 2 2 3" xfId="2849"/>
    <cellStyle name="標準 2 4 2 2 2 2 2 3 3 2 3" xfId="2850"/>
    <cellStyle name="標準 2 4 2 2 2 2 2 3 3 2 3 2" xfId="2851"/>
    <cellStyle name="標準 2 4 2 2 2 2 2 3 3 2 3 3" xfId="2852"/>
    <cellStyle name="標準 2 4 2 2 2 2 2 3 3 2 4" xfId="2853"/>
    <cellStyle name="標準 2 4 2 2 2 2 2 3 3 2 5" xfId="2854"/>
    <cellStyle name="標準 2 4 2 2 2 2 2 3 3 3" xfId="2855"/>
    <cellStyle name="標準 2 4 2 2 2 2 2 3 3 3 2" xfId="2856"/>
    <cellStyle name="標準 2 4 2 2 2 2 2 3 3 3 3" xfId="2857"/>
    <cellStyle name="標準 2 4 2 2 2 2 2 3 3 4" xfId="2858"/>
    <cellStyle name="標準 2 4 2 2 2 2 2 3 3 4 2" xfId="2859"/>
    <cellStyle name="標準 2 4 2 2 2 2 2 3 3 4 3" xfId="2860"/>
    <cellStyle name="標準 2 4 2 2 2 2 2 3 3 5" xfId="2861"/>
    <cellStyle name="標準 2 4 2 2 2 2 2 3 3 6" xfId="2862"/>
    <cellStyle name="標準 2 4 2 2 2 2 2 3 4" xfId="2863"/>
    <cellStyle name="標準 2 4 2 2 2 2 2 3 4 2" xfId="2864"/>
    <cellStyle name="標準 2 4 2 2 2 2 2 3 4 2 2" xfId="2865"/>
    <cellStyle name="標準 2 4 2 2 2 2 2 3 4 2 3" xfId="2866"/>
    <cellStyle name="標準 2 4 2 2 2 2 2 3 4 3" xfId="2867"/>
    <cellStyle name="標準 2 4 2 2 2 2 2 3 4 3 2" xfId="2868"/>
    <cellStyle name="標準 2 4 2 2 2 2 2 3 4 3 3" xfId="2869"/>
    <cellStyle name="標準 2 4 2 2 2 2 2 3 4 4" xfId="2870"/>
    <cellStyle name="標準 2 4 2 2 2 2 2 3 4 5" xfId="2871"/>
    <cellStyle name="標準 2 4 2 2 2 2 2 3 5" xfId="2872"/>
    <cellStyle name="標準 2 4 2 2 2 2 2 3 6" xfId="2873"/>
    <cellStyle name="標準 2 4 2 2 2 2 2 3 6 2" xfId="2874"/>
    <cellStyle name="標準 2 4 2 2 2 2 2 3 6 3" xfId="2875"/>
    <cellStyle name="標準 2 4 2 2 2 2 2 3 7" xfId="2876"/>
    <cellStyle name="標準 2 4 2 2 2 2 2 3 7 2" xfId="2877"/>
    <cellStyle name="標準 2 4 2 2 2 2 2 3 7 3" xfId="2878"/>
    <cellStyle name="標準 2 4 2 2 2 2 2 3 8" xfId="2879"/>
    <cellStyle name="標準 2 4 2 2 2 2 2 3 9" xfId="2880"/>
    <cellStyle name="標準 2 4 2 2 2 2 2 4" xfId="2881"/>
    <cellStyle name="標準 2 4 2 2 2 2 2 4 2" xfId="2882"/>
    <cellStyle name="標準 2 4 2 2 2 2 2 4 2 2" xfId="2883"/>
    <cellStyle name="標準 2 4 2 2 2 2 2 4 2 2 2" xfId="2884"/>
    <cellStyle name="標準 2 4 2 2 2 2 2 4 2 2 2 2" xfId="2885"/>
    <cellStyle name="標準 2 4 2 2 2 2 2 4 2 2 2 3" xfId="2886"/>
    <cellStyle name="標準 2 4 2 2 2 2 2 4 2 2 3" xfId="2887"/>
    <cellStyle name="標準 2 4 2 2 2 2 2 4 2 2 3 2" xfId="2888"/>
    <cellStyle name="標準 2 4 2 2 2 2 2 4 2 2 3 3" xfId="2889"/>
    <cellStyle name="標準 2 4 2 2 2 2 2 4 2 2 4" xfId="2890"/>
    <cellStyle name="標準 2 4 2 2 2 2 2 4 2 2 5" xfId="2891"/>
    <cellStyle name="標準 2 4 2 2 2 2 2 4 2 3" xfId="2892"/>
    <cellStyle name="標準 2 4 2 2 2 2 2 4 2 3 2" xfId="2893"/>
    <cellStyle name="標準 2 4 2 2 2 2 2 4 2 3 3" xfId="2894"/>
    <cellStyle name="標準 2 4 2 2 2 2 2 4 2 4" xfId="2895"/>
    <cellStyle name="標準 2 4 2 2 2 2 2 4 2 4 2" xfId="2896"/>
    <cellStyle name="標準 2 4 2 2 2 2 2 4 2 4 3" xfId="2897"/>
    <cellStyle name="標準 2 4 2 2 2 2 2 4 2 5" xfId="2898"/>
    <cellStyle name="標準 2 4 2 2 2 2 2 4 2 6" xfId="2899"/>
    <cellStyle name="標準 2 4 2 2 2 2 2 4 3" xfId="2900"/>
    <cellStyle name="標準 2 4 2 2 2 2 2 4 3 2" xfId="2901"/>
    <cellStyle name="標準 2 4 2 2 2 2 2 4 3 2 2" xfId="2902"/>
    <cellStyle name="標準 2 4 2 2 2 2 2 4 3 2 3" xfId="2903"/>
    <cellStyle name="標準 2 4 2 2 2 2 2 4 3 3" xfId="2904"/>
    <cellStyle name="標準 2 4 2 2 2 2 2 4 3 3 2" xfId="2905"/>
    <cellStyle name="標準 2 4 2 2 2 2 2 4 3 3 3" xfId="2906"/>
    <cellStyle name="標準 2 4 2 2 2 2 2 4 3 4" xfId="2907"/>
    <cellStyle name="標準 2 4 2 2 2 2 2 4 3 5" xfId="2908"/>
    <cellStyle name="標準 2 4 2 2 2 2 2 4 4" xfId="2909"/>
    <cellStyle name="標準 2 4 2 2 2 2 2 4 5" xfId="2910"/>
    <cellStyle name="標準 2 4 2 2 2 2 2 4 5 2" xfId="2911"/>
    <cellStyle name="標準 2 4 2 2 2 2 2 4 5 3" xfId="2912"/>
    <cellStyle name="標準 2 4 2 2 2 2 2 4 6" xfId="2913"/>
    <cellStyle name="標準 2 4 2 2 2 2 2 4 6 2" xfId="2914"/>
    <cellStyle name="標準 2 4 2 2 2 2 2 4 6 3" xfId="2915"/>
    <cellStyle name="標準 2 4 2 2 2 2 2 4 7" xfId="2916"/>
    <cellStyle name="標準 2 4 2 2 2 2 2 4 8" xfId="2917"/>
    <cellStyle name="標準 2 4 2 2 2 2 2 5" xfId="2918"/>
    <cellStyle name="標準 2 4 2 2 2 2 2 5 2" xfId="2919"/>
    <cellStyle name="標準 2 4 2 2 2 2 2 5 2 2" xfId="2920"/>
    <cellStyle name="標準 2 4 2 2 2 2 2 5 2 2 2" xfId="2921"/>
    <cellStyle name="標準 2 4 2 2 2 2 2 5 2 2 2 2" xfId="2922"/>
    <cellStyle name="標準 2 4 2 2 2 2 2 5 2 2 2 3" xfId="2923"/>
    <cellStyle name="標準 2 4 2 2 2 2 2 5 2 2 3" xfId="2924"/>
    <cellStyle name="標準 2 4 2 2 2 2 2 5 2 2 3 2" xfId="2925"/>
    <cellStyle name="標準 2 4 2 2 2 2 2 5 2 2 3 3" xfId="2926"/>
    <cellStyle name="標準 2 4 2 2 2 2 2 5 2 2 4" xfId="2927"/>
    <cellStyle name="標準 2 4 2 2 2 2 2 5 2 2 5" xfId="2928"/>
    <cellStyle name="標準 2 4 2 2 2 2 2 5 2 3" xfId="2929"/>
    <cellStyle name="標準 2 4 2 2 2 2 2 5 2 3 2" xfId="2930"/>
    <cellStyle name="標準 2 4 2 2 2 2 2 5 2 3 3" xfId="2931"/>
    <cellStyle name="標準 2 4 2 2 2 2 2 5 2 4" xfId="2932"/>
    <cellStyle name="標準 2 4 2 2 2 2 2 5 2 4 2" xfId="2933"/>
    <cellStyle name="標準 2 4 2 2 2 2 2 5 2 4 3" xfId="2934"/>
    <cellStyle name="標準 2 4 2 2 2 2 2 5 2 5" xfId="2935"/>
    <cellStyle name="標準 2 4 2 2 2 2 2 5 2 6" xfId="2936"/>
    <cellStyle name="標準 2 4 2 2 2 2 2 5 3" xfId="2937"/>
    <cellStyle name="標準 2 4 2 2 2 2 2 5 3 2" xfId="2938"/>
    <cellStyle name="標準 2 4 2 2 2 2 2 5 3 2 2" xfId="2939"/>
    <cellStyle name="標準 2 4 2 2 2 2 2 5 3 2 3" xfId="2940"/>
    <cellStyle name="標準 2 4 2 2 2 2 2 5 3 3" xfId="2941"/>
    <cellStyle name="標準 2 4 2 2 2 2 2 5 3 3 2" xfId="2942"/>
    <cellStyle name="標準 2 4 2 2 2 2 2 5 3 3 3" xfId="2943"/>
    <cellStyle name="標準 2 4 2 2 2 2 2 5 3 4" xfId="2944"/>
    <cellStyle name="標準 2 4 2 2 2 2 2 5 3 5" xfId="2945"/>
    <cellStyle name="標準 2 4 2 2 2 2 2 5 4" xfId="2946"/>
    <cellStyle name="標準 2 4 2 2 2 2 2 5 5" xfId="2947"/>
    <cellStyle name="標準 2 4 2 2 2 2 2 5 5 2" xfId="2948"/>
    <cellStyle name="標準 2 4 2 2 2 2 2 5 5 3" xfId="2949"/>
    <cellStyle name="標準 2 4 2 2 2 2 2 5 6" xfId="2950"/>
    <cellStyle name="標準 2 4 2 2 2 2 2 5 6 2" xfId="2951"/>
    <cellStyle name="標準 2 4 2 2 2 2 2 5 6 3" xfId="2952"/>
    <cellStyle name="標準 2 4 2 2 2 2 2 5 7" xfId="2953"/>
    <cellStyle name="標準 2 4 2 2 2 2 2 5 8" xfId="2954"/>
    <cellStyle name="標準 2 4 2 2 2 2 2 6" xfId="2955"/>
    <cellStyle name="標準 2 4 2 2 2 2 2 6 2" xfId="2956"/>
    <cellStyle name="標準 2 4 2 2 2 2 2 6 2 2" xfId="2957"/>
    <cellStyle name="標準 2 4 2 2 2 2 2 6 2 2 2" xfId="2958"/>
    <cellStyle name="標準 2 4 2 2 2 2 2 6 2 2 3" xfId="2959"/>
    <cellStyle name="標準 2 4 2 2 2 2 2 6 2 3" xfId="2960"/>
    <cellStyle name="標準 2 4 2 2 2 2 2 6 2 3 2" xfId="2961"/>
    <cellStyle name="標準 2 4 2 2 2 2 2 6 2 3 3" xfId="2962"/>
    <cellStyle name="標準 2 4 2 2 2 2 2 6 2 4" xfId="2963"/>
    <cellStyle name="標準 2 4 2 2 2 2 2 6 2 5" xfId="2964"/>
    <cellStyle name="標準 2 4 2 2 2 2 2 6 3" xfId="2965"/>
    <cellStyle name="標準 2 4 2 2 2 2 2 6 3 2" xfId="2966"/>
    <cellStyle name="標準 2 4 2 2 2 2 2 6 3 3" xfId="2967"/>
    <cellStyle name="標準 2 4 2 2 2 2 2 6 4" xfId="2968"/>
    <cellStyle name="標準 2 4 2 2 2 2 2 6 4 2" xfId="2969"/>
    <cellStyle name="標準 2 4 2 2 2 2 2 6 4 3" xfId="2970"/>
    <cellStyle name="標準 2 4 2 2 2 2 2 6 5" xfId="2971"/>
    <cellStyle name="標準 2 4 2 2 2 2 2 6 6" xfId="2972"/>
    <cellStyle name="標準 2 4 2 2 2 2 2 7" xfId="2973"/>
    <cellStyle name="標準 2 4 2 2 2 2 2 7 2" xfId="2974"/>
    <cellStyle name="標準 2 4 2 2 2 2 2 7 2 2" xfId="2975"/>
    <cellStyle name="標準 2 4 2 2 2 2 2 7 2 3" xfId="2976"/>
    <cellStyle name="標準 2 4 2 2 2 2 2 7 3" xfId="2977"/>
    <cellStyle name="標準 2 4 2 2 2 2 2 7 3 2" xfId="2978"/>
    <cellStyle name="標準 2 4 2 2 2 2 2 7 3 3" xfId="2979"/>
    <cellStyle name="標準 2 4 2 2 2 2 2 7 4" xfId="2980"/>
    <cellStyle name="標準 2 4 2 2 2 2 2 7 5" xfId="2981"/>
    <cellStyle name="標準 2 4 2 2 2 2 2 8" xfId="2982"/>
    <cellStyle name="標準 2 4 2 2 2 2 2 9" xfId="2983"/>
    <cellStyle name="標準 2 4 2 2 2 2 2 9 2" xfId="2984"/>
    <cellStyle name="標準 2 4 2 2 2 2 2 9 3" xfId="2985"/>
    <cellStyle name="標準 2 4 2 2 2 2 3" xfId="2986"/>
    <cellStyle name="標準 2 4 2 2 2 2 3 10" xfId="2987"/>
    <cellStyle name="標準 2 4 2 2 2 2 3 11" xfId="2988"/>
    <cellStyle name="標準 2 4 2 2 2 2 3 2" xfId="2989"/>
    <cellStyle name="標準 2 4 2 2 2 2 3 2 10" xfId="2990"/>
    <cellStyle name="標準 2 4 2 2 2 2 3 2 2" xfId="2991"/>
    <cellStyle name="標準 2 4 2 2 2 2 3 2 2 2" xfId="2992"/>
    <cellStyle name="標準 2 4 2 2 2 2 3 2 2 2 2" xfId="2993"/>
    <cellStyle name="標準 2 4 2 2 2 2 3 2 2 2 2 2" xfId="2994"/>
    <cellStyle name="標準 2 4 2 2 2 2 3 2 2 2 2 2 2" xfId="2995"/>
    <cellStyle name="標準 2 4 2 2 2 2 3 2 2 2 2 2 3" xfId="2996"/>
    <cellStyle name="標準 2 4 2 2 2 2 3 2 2 2 2 3" xfId="2997"/>
    <cellStyle name="標準 2 4 2 2 2 2 3 2 2 2 2 3 2" xfId="2998"/>
    <cellStyle name="標準 2 4 2 2 2 2 3 2 2 2 2 3 3" xfId="2999"/>
    <cellStyle name="標準 2 4 2 2 2 2 3 2 2 2 2 4" xfId="3000"/>
    <cellStyle name="標準 2 4 2 2 2 2 3 2 2 2 2 5" xfId="3001"/>
    <cellStyle name="標準 2 4 2 2 2 2 3 2 2 2 3" xfId="3002"/>
    <cellStyle name="標準 2 4 2 2 2 2 3 2 2 2 3 2" xfId="3003"/>
    <cellStyle name="標準 2 4 2 2 2 2 3 2 2 2 3 3" xfId="3004"/>
    <cellStyle name="標準 2 4 2 2 2 2 3 2 2 2 4" xfId="3005"/>
    <cellStyle name="標準 2 4 2 2 2 2 3 2 2 2 4 2" xfId="3006"/>
    <cellStyle name="標準 2 4 2 2 2 2 3 2 2 2 4 3" xfId="3007"/>
    <cellStyle name="標準 2 4 2 2 2 2 3 2 2 2 5" xfId="3008"/>
    <cellStyle name="標準 2 4 2 2 2 2 3 2 2 2 6" xfId="3009"/>
    <cellStyle name="標準 2 4 2 2 2 2 3 2 2 3" xfId="3010"/>
    <cellStyle name="標準 2 4 2 2 2 2 3 2 2 3 2" xfId="3011"/>
    <cellStyle name="標準 2 4 2 2 2 2 3 2 2 3 2 2" xfId="3012"/>
    <cellStyle name="標準 2 4 2 2 2 2 3 2 2 3 2 3" xfId="3013"/>
    <cellStyle name="標準 2 4 2 2 2 2 3 2 2 3 3" xfId="3014"/>
    <cellStyle name="標準 2 4 2 2 2 2 3 2 2 3 3 2" xfId="3015"/>
    <cellStyle name="標準 2 4 2 2 2 2 3 2 2 3 3 3" xfId="3016"/>
    <cellStyle name="標準 2 4 2 2 2 2 3 2 2 3 4" xfId="3017"/>
    <cellStyle name="標準 2 4 2 2 2 2 3 2 2 3 5" xfId="3018"/>
    <cellStyle name="標準 2 4 2 2 2 2 3 2 2 4" xfId="3019"/>
    <cellStyle name="標準 2 4 2 2 2 2 3 2 2 5" xfId="3020"/>
    <cellStyle name="標準 2 4 2 2 2 2 3 2 2 5 2" xfId="3021"/>
    <cellStyle name="標準 2 4 2 2 2 2 3 2 2 5 3" xfId="3022"/>
    <cellStyle name="標準 2 4 2 2 2 2 3 2 2 6" xfId="3023"/>
    <cellStyle name="標準 2 4 2 2 2 2 3 2 2 6 2" xfId="3024"/>
    <cellStyle name="標準 2 4 2 2 2 2 3 2 2 6 3" xfId="3025"/>
    <cellStyle name="標準 2 4 2 2 2 2 3 2 2 7" xfId="3026"/>
    <cellStyle name="標準 2 4 2 2 2 2 3 2 2 8" xfId="3027"/>
    <cellStyle name="標準 2 4 2 2 2 2 3 2 3" xfId="3028"/>
    <cellStyle name="標準 2 4 2 2 2 2 3 2 3 2" xfId="3029"/>
    <cellStyle name="標準 2 4 2 2 2 2 3 2 3 2 2" xfId="3030"/>
    <cellStyle name="標準 2 4 2 2 2 2 3 2 3 2 2 2" xfId="3031"/>
    <cellStyle name="標準 2 4 2 2 2 2 3 2 3 2 2 2 2" xfId="3032"/>
    <cellStyle name="標準 2 4 2 2 2 2 3 2 3 2 2 2 3" xfId="3033"/>
    <cellStyle name="標準 2 4 2 2 2 2 3 2 3 2 2 3" xfId="3034"/>
    <cellStyle name="標準 2 4 2 2 2 2 3 2 3 2 2 3 2" xfId="3035"/>
    <cellStyle name="標準 2 4 2 2 2 2 3 2 3 2 2 3 3" xfId="3036"/>
    <cellStyle name="標準 2 4 2 2 2 2 3 2 3 2 2 4" xfId="3037"/>
    <cellStyle name="標準 2 4 2 2 2 2 3 2 3 2 2 5" xfId="3038"/>
    <cellStyle name="標準 2 4 2 2 2 2 3 2 3 2 3" xfId="3039"/>
    <cellStyle name="標準 2 4 2 2 2 2 3 2 3 2 3 2" xfId="3040"/>
    <cellStyle name="標準 2 4 2 2 2 2 3 2 3 2 3 3" xfId="3041"/>
    <cellStyle name="標準 2 4 2 2 2 2 3 2 3 2 4" xfId="3042"/>
    <cellStyle name="標準 2 4 2 2 2 2 3 2 3 2 4 2" xfId="3043"/>
    <cellStyle name="標準 2 4 2 2 2 2 3 2 3 2 4 3" xfId="3044"/>
    <cellStyle name="標準 2 4 2 2 2 2 3 2 3 2 5" xfId="3045"/>
    <cellStyle name="標準 2 4 2 2 2 2 3 2 3 2 6" xfId="3046"/>
    <cellStyle name="標準 2 4 2 2 2 2 3 2 3 3" xfId="3047"/>
    <cellStyle name="標準 2 4 2 2 2 2 3 2 3 3 2" xfId="3048"/>
    <cellStyle name="標準 2 4 2 2 2 2 3 2 3 3 2 2" xfId="3049"/>
    <cellStyle name="標準 2 4 2 2 2 2 3 2 3 3 2 3" xfId="3050"/>
    <cellStyle name="標準 2 4 2 2 2 2 3 2 3 3 3" xfId="3051"/>
    <cellStyle name="標準 2 4 2 2 2 2 3 2 3 3 3 2" xfId="3052"/>
    <cellStyle name="標準 2 4 2 2 2 2 3 2 3 3 3 3" xfId="3053"/>
    <cellStyle name="標準 2 4 2 2 2 2 3 2 3 3 4" xfId="3054"/>
    <cellStyle name="標準 2 4 2 2 2 2 3 2 3 3 5" xfId="3055"/>
    <cellStyle name="標準 2 4 2 2 2 2 3 2 3 4" xfId="3056"/>
    <cellStyle name="標準 2 4 2 2 2 2 3 2 3 5" xfId="3057"/>
    <cellStyle name="標準 2 4 2 2 2 2 3 2 3 5 2" xfId="3058"/>
    <cellStyle name="標準 2 4 2 2 2 2 3 2 3 5 3" xfId="3059"/>
    <cellStyle name="標準 2 4 2 2 2 2 3 2 3 6" xfId="3060"/>
    <cellStyle name="標準 2 4 2 2 2 2 3 2 3 6 2" xfId="3061"/>
    <cellStyle name="標準 2 4 2 2 2 2 3 2 3 6 3" xfId="3062"/>
    <cellStyle name="標準 2 4 2 2 2 2 3 2 3 7" xfId="3063"/>
    <cellStyle name="標準 2 4 2 2 2 2 3 2 3 8" xfId="3064"/>
    <cellStyle name="標準 2 4 2 2 2 2 3 2 4" xfId="3065"/>
    <cellStyle name="標準 2 4 2 2 2 2 3 2 4 2" xfId="3066"/>
    <cellStyle name="標準 2 4 2 2 2 2 3 2 4 2 2" xfId="3067"/>
    <cellStyle name="標準 2 4 2 2 2 2 3 2 4 2 2 2" xfId="3068"/>
    <cellStyle name="標準 2 4 2 2 2 2 3 2 4 2 2 3" xfId="3069"/>
    <cellStyle name="標準 2 4 2 2 2 2 3 2 4 2 3" xfId="3070"/>
    <cellStyle name="標準 2 4 2 2 2 2 3 2 4 2 3 2" xfId="3071"/>
    <cellStyle name="標準 2 4 2 2 2 2 3 2 4 2 3 3" xfId="3072"/>
    <cellStyle name="標準 2 4 2 2 2 2 3 2 4 2 4" xfId="3073"/>
    <cellStyle name="標準 2 4 2 2 2 2 3 2 4 2 5" xfId="3074"/>
    <cellStyle name="標準 2 4 2 2 2 2 3 2 4 3" xfId="3075"/>
    <cellStyle name="標準 2 4 2 2 2 2 3 2 4 3 2" xfId="3076"/>
    <cellStyle name="標準 2 4 2 2 2 2 3 2 4 3 3" xfId="3077"/>
    <cellStyle name="標準 2 4 2 2 2 2 3 2 4 4" xfId="3078"/>
    <cellStyle name="標準 2 4 2 2 2 2 3 2 4 4 2" xfId="3079"/>
    <cellStyle name="標準 2 4 2 2 2 2 3 2 4 4 3" xfId="3080"/>
    <cellStyle name="標準 2 4 2 2 2 2 3 2 4 5" xfId="3081"/>
    <cellStyle name="標準 2 4 2 2 2 2 3 2 4 6" xfId="3082"/>
    <cellStyle name="標準 2 4 2 2 2 2 3 2 5" xfId="3083"/>
    <cellStyle name="標準 2 4 2 2 2 2 3 2 5 2" xfId="3084"/>
    <cellStyle name="標準 2 4 2 2 2 2 3 2 5 2 2" xfId="3085"/>
    <cellStyle name="標準 2 4 2 2 2 2 3 2 5 2 3" xfId="3086"/>
    <cellStyle name="標準 2 4 2 2 2 2 3 2 5 3" xfId="3087"/>
    <cellStyle name="標準 2 4 2 2 2 2 3 2 5 3 2" xfId="3088"/>
    <cellStyle name="標準 2 4 2 2 2 2 3 2 5 3 3" xfId="3089"/>
    <cellStyle name="標準 2 4 2 2 2 2 3 2 5 4" xfId="3090"/>
    <cellStyle name="標準 2 4 2 2 2 2 3 2 5 5" xfId="3091"/>
    <cellStyle name="標準 2 4 2 2 2 2 3 2 6" xfId="3092"/>
    <cellStyle name="標準 2 4 2 2 2 2 3 2 7" xfId="3093"/>
    <cellStyle name="標準 2 4 2 2 2 2 3 2 7 2" xfId="3094"/>
    <cellStyle name="標準 2 4 2 2 2 2 3 2 7 3" xfId="3095"/>
    <cellStyle name="標準 2 4 2 2 2 2 3 2 8" xfId="3096"/>
    <cellStyle name="標準 2 4 2 2 2 2 3 2 8 2" xfId="3097"/>
    <cellStyle name="標準 2 4 2 2 2 2 3 2 8 3" xfId="3098"/>
    <cellStyle name="標準 2 4 2 2 2 2 3 2 9" xfId="3099"/>
    <cellStyle name="標準 2 4 2 2 2 2 3 3" xfId="3100"/>
    <cellStyle name="標準 2 4 2 2 2 2 3 3 2" xfId="3101"/>
    <cellStyle name="標準 2 4 2 2 2 2 3 3 2 2" xfId="3102"/>
    <cellStyle name="標準 2 4 2 2 2 2 3 3 2 2 2" xfId="3103"/>
    <cellStyle name="標準 2 4 2 2 2 2 3 3 2 2 2 2" xfId="3104"/>
    <cellStyle name="標準 2 4 2 2 2 2 3 3 2 2 2 3" xfId="3105"/>
    <cellStyle name="標準 2 4 2 2 2 2 3 3 2 2 3" xfId="3106"/>
    <cellStyle name="標準 2 4 2 2 2 2 3 3 2 2 3 2" xfId="3107"/>
    <cellStyle name="標準 2 4 2 2 2 2 3 3 2 2 3 3" xfId="3108"/>
    <cellStyle name="標準 2 4 2 2 2 2 3 3 2 2 4" xfId="3109"/>
    <cellStyle name="標準 2 4 2 2 2 2 3 3 2 2 5" xfId="3110"/>
    <cellStyle name="標準 2 4 2 2 2 2 3 3 2 3" xfId="3111"/>
    <cellStyle name="標準 2 4 2 2 2 2 3 3 2 3 2" xfId="3112"/>
    <cellStyle name="標準 2 4 2 2 2 2 3 3 2 3 3" xfId="3113"/>
    <cellStyle name="標準 2 4 2 2 2 2 3 3 2 4" xfId="3114"/>
    <cellStyle name="標準 2 4 2 2 2 2 3 3 2 4 2" xfId="3115"/>
    <cellStyle name="標準 2 4 2 2 2 2 3 3 2 4 3" xfId="3116"/>
    <cellStyle name="標準 2 4 2 2 2 2 3 3 2 5" xfId="3117"/>
    <cellStyle name="標準 2 4 2 2 2 2 3 3 2 6" xfId="3118"/>
    <cellStyle name="標準 2 4 2 2 2 2 3 3 3" xfId="3119"/>
    <cellStyle name="標準 2 4 2 2 2 2 3 3 3 2" xfId="3120"/>
    <cellStyle name="標準 2 4 2 2 2 2 3 3 3 2 2" xfId="3121"/>
    <cellStyle name="標準 2 4 2 2 2 2 3 3 3 2 3" xfId="3122"/>
    <cellStyle name="標準 2 4 2 2 2 2 3 3 3 3" xfId="3123"/>
    <cellStyle name="標準 2 4 2 2 2 2 3 3 3 3 2" xfId="3124"/>
    <cellStyle name="標準 2 4 2 2 2 2 3 3 3 3 3" xfId="3125"/>
    <cellStyle name="標準 2 4 2 2 2 2 3 3 3 4" xfId="3126"/>
    <cellStyle name="標準 2 4 2 2 2 2 3 3 3 5" xfId="3127"/>
    <cellStyle name="標準 2 4 2 2 2 2 3 3 4" xfId="3128"/>
    <cellStyle name="標準 2 4 2 2 2 2 3 3 5" xfId="3129"/>
    <cellStyle name="標準 2 4 2 2 2 2 3 3 5 2" xfId="3130"/>
    <cellStyle name="標準 2 4 2 2 2 2 3 3 5 3" xfId="3131"/>
    <cellStyle name="標準 2 4 2 2 2 2 3 3 6" xfId="3132"/>
    <cellStyle name="標準 2 4 2 2 2 2 3 3 6 2" xfId="3133"/>
    <cellStyle name="標準 2 4 2 2 2 2 3 3 6 3" xfId="3134"/>
    <cellStyle name="標準 2 4 2 2 2 2 3 3 7" xfId="3135"/>
    <cellStyle name="標準 2 4 2 2 2 2 3 3 8" xfId="3136"/>
    <cellStyle name="標準 2 4 2 2 2 2 3 4" xfId="3137"/>
    <cellStyle name="標準 2 4 2 2 2 2 3 4 2" xfId="3138"/>
    <cellStyle name="標準 2 4 2 2 2 2 3 4 2 2" xfId="3139"/>
    <cellStyle name="標準 2 4 2 2 2 2 3 4 2 2 2" xfId="3140"/>
    <cellStyle name="標準 2 4 2 2 2 2 3 4 2 2 2 2" xfId="3141"/>
    <cellStyle name="標準 2 4 2 2 2 2 3 4 2 2 2 3" xfId="3142"/>
    <cellStyle name="標準 2 4 2 2 2 2 3 4 2 2 3" xfId="3143"/>
    <cellStyle name="標準 2 4 2 2 2 2 3 4 2 2 3 2" xfId="3144"/>
    <cellStyle name="標準 2 4 2 2 2 2 3 4 2 2 3 3" xfId="3145"/>
    <cellStyle name="標準 2 4 2 2 2 2 3 4 2 2 4" xfId="3146"/>
    <cellStyle name="標準 2 4 2 2 2 2 3 4 2 2 5" xfId="3147"/>
    <cellStyle name="標準 2 4 2 2 2 2 3 4 2 3" xfId="3148"/>
    <cellStyle name="標準 2 4 2 2 2 2 3 4 2 3 2" xfId="3149"/>
    <cellStyle name="標準 2 4 2 2 2 2 3 4 2 3 3" xfId="3150"/>
    <cellStyle name="標準 2 4 2 2 2 2 3 4 2 4" xfId="3151"/>
    <cellStyle name="標準 2 4 2 2 2 2 3 4 2 4 2" xfId="3152"/>
    <cellStyle name="標準 2 4 2 2 2 2 3 4 2 4 3" xfId="3153"/>
    <cellStyle name="標準 2 4 2 2 2 2 3 4 2 5" xfId="3154"/>
    <cellStyle name="標準 2 4 2 2 2 2 3 4 2 6" xfId="3155"/>
    <cellStyle name="標準 2 4 2 2 2 2 3 4 3" xfId="3156"/>
    <cellStyle name="標準 2 4 2 2 2 2 3 4 3 2" xfId="3157"/>
    <cellStyle name="標準 2 4 2 2 2 2 3 4 3 2 2" xfId="3158"/>
    <cellStyle name="標準 2 4 2 2 2 2 3 4 3 2 3" xfId="3159"/>
    <cellStyle name="標準 2 4 2 2 2 2 3 4 3 3" xfId="3160"/>
    <cellStyle name="標準 2 4 2 2 2 2 3 4 3 3 2" xfId="3161"/>
    <cellStyle name="標準 2 4 2 2 2 2 3 4 3 3 3" xfId="3162"/>
    <cellStyle name="標準 2 4 2 2 2 2 3 4 3 4" xfId="3163"/>
    <cellStyle name="標準 2 4 2 2 2 2 3 4 3 5" xfId="3164"/>
    <cellStyle name="標準 2 4 2 2 2 2 3 4 4" xfId="3165"/>
    <cellStyle name="標準 2 4 2 2 2 2 3 4 5" xfId="3166"/>
    <cellStyle name="標準 2 4 2 2 2 2 3 4 5 2" xfId="3167"/>
    <cellStyle name="標準 2 4 2 2 2 2 3 4 5 3" xfId="3168"/>
    <cellStyle name="標準 2 4 2 2 2 2 3 4 6" xfId="3169"/>
    <cellStyle name="標準 2 4 2 2 2 2 3 4 6 2" xfId="3170"/>
    <cellStyle name="標準 2 4 2 2 2 2 3 4 6 3" xfId="3171"/>
    <cellStyle name="標準 2 4 2 2 2 2 3 4 7" xfId="3172"/>
    <cellStyle name="標準 2 4 2 2 2 2 3 4 8" xfId="3173"/>
    <cellStyle name="標準 2 4 2 2 2 2 3 5" xfId="3174"/>
    <cellStyle name="標準 2 4 2 2 2 2 3 5 2" xfId="3175"/>
    <cellStyle name="標準 2 4 2 2 2 2 3 5 2 2" xfId="3176"/>
    <cellStyle name="標準 2 4 2 2 2 2 3 5 2 2 2" xfId="3177"/>
    <cellStyle name="標準 2 4 2 2 2 2 3 5 2 2 3" xfId="3178"/>
    <cellStyle name="標準 2 4 2 2 2 2 3 5 2 3" xfId="3179"/>
    <cellStyle name="標準 2 4 2 2 2 2 3 5 2 3 2" xfId="3180"/>
    <cellStyle name="標準 2 4 2 2 2 2 3 5 2 3 3" xfId="3181"/>
    <cellStyle name="標準 2 4 2 2 2 2 3 5 2 4" xfId="3182"/>
    <cellStyle name="標準 2 4 2 2 2 2 3 5 2 5" xfId="3183"/>
    <cellStyle name="標準 2 4 2 2 2 2 3 5 3" xfId="3184"/>
    <cellStyle name="標準 2 4 2 2 2 2 3 5 3 2" xfId="3185"/>
    <cellStyle name="標準 2 4 2 2 2 2 3 5 3 3" xfId="3186"/>
    <cellStyle name="標準 2 4 2 2 2 2 3 5 4" xfId="3187"/>
    <cellStyle name="標準 2 4 2 2 2 2 3 5 4 2" xfId="3188"/>
    <cellStyle name="標準 2 4 2 2 2 2 3 5 4 3" xfId="3189"/>
    <cellStyle name="標準 2 4 2 2 2 2 3 5 5" xfId="3190"/>
    <cellStyle name="標準 2 4 2 2 2 2 3 5 6" xfId="3191"/>
    <cellStyle name="標準 2 4 2 2 2 2 3 6" xfId="3192"/>
    <cellStyle name="標準 2 4 2 2 2 2 3 6 2" xfId="3193"/>
    <cellStyle name="標準 2 4 2 2 2 2 3 6 2 2" xfId="3194"/>
    <cellStyle name="標準 2 4 2 2 2 2 3 6 2 3" xfId="3195"/>
    <cellStyle name="標準 2 4 2 2 2 2 3 6 3" xfId="3196"/>
    <cellStyle name="標準 2 4 2 2 2 2 3 6 3 2" xfId="3197"/>
    <cellStyle name="標準 2 4 2 2 2 2 3 6 3 3" xfId="3198"/>
    <cellStyle name="標準 2 4 2 2 2 2 3 6 4" xfId="3199"/>
    <cellStyle name="標準 2 4 2 2 2 2 3 6 5" xfId="3200"/>
    <cellStyle name="標準 2 4 2 2 2 2 3 7" xfId="3201"/>
    <cellStyle name="標準 2 4 2 2 2 2 3 8" xfId="3202"/>
    <cellStyle name="標準 2 4 2 2 2 2 3 8 2" xfId="3203"/>
    <cellStyle name="標準 2 4 2 2 2 2 3 8 3" xfId="3204"/>
    <cellStyle name="標準 2 4 2 2 2 2 3 9" xfId="3205"/>
    <cellStyle name="標準 2 4 2 2 2 2 3 9 2" xfId="3206"/>
    <cellStyle name="標準 2 4 2 2 2 2 3 9 3" xfId="3207"/>
    <cellStyle name="標準 2 4 2 2 2 2 4" xfId="3208"/>
    <cellStyle name="標準 2 4 2 2 2 2 4 10" xfId="3209"/>
    <cellStyle name="標準 2 4 2 2 2 2 4 2" xfId="3210"/>
    <cellStyle name="標準 2 4 2 2 2 2 4 2 2" xfId="3211"/>
    <cellStyle name="標準 2 4 2 2 2 2 4 2 2 2" xfId="3212"/>
    <cellStyle name="標準 2 4 2 2 2 2 4 2 2 2 2" xfId="3213"/>
    <cellStyle name="標準 2 4 2 2 2 2 4 2 2 2 2 2" xfId="3214"/>
    <cellStyle name="標準 2 4 2 2 2 2 4 2 2 2 2 3" xfId="3215"/>
    <cellStyle name="標準 2 4 2 2 2 2 4 2 2 2 3" xfId="3216"/>
    <cellStyle name="標準 2 4 2 2 2 2 4 2 2 2 3 2" xfId="3217"/>
    <cellStyle name="標準 2 4 2 2 2 2 4 2 2 2 3 3" xfId="3218"/>
    <cellStyle name="標準 2 4 2 2 2 2 4 2 2 2 4" xfId="3219"/>
    <cellStyle name="標準 2 4 2 2 2 2 4 2 2 2 5" xfId="3220"/>
    <cellStyle name="標準 2 4 2 2 2 2 4 2 2 3" xfId="3221"/>
    <cellStyle name="標準 2 4 2 2 2 2 4 2 2 3 2" xfId="3222"/>
    <cellStyle name="標準 2 4 2 2 2 2 4 2 2 3 3" xfId="3223"/>
    <cellStyle name="標準 2 4 2 2 2 2 4 2 2 4" xfId="3224"/>
    <cellStyle name="標準 2 4 2 2 2 2 4 2 2 4 2" xfId="3225"/>
    <cellStyle name="標準 2 4 2 2 2 2 4 2 2 4 3" xfId="3226"/>
    <cellStyle name="標準 2 4 2 2 2 2 4 2 2 5" xfId="3227"/>
    <cellStyle name="標準 2 4 2 2 2 2 4 2 2 6" xfId="3228"/>
    <cellStyle name="標準 2 4 2 2 2 2 4 2 3" xfId="3229"/>
    <cellStyle name="標準 2 4 2 2 2 2 4 2 3 2" xfId="3230"/>
    <cellStyle name="標準 2 4 2 2 2 2 4 2 3 2 2" xfId="3231"/>
    <cellStyle name="標準 2 4 2 2 2 2 4 2 3 2 3" xfId="3232"/>
    <cellStyle name="標準 2 4 2 2 2 2 4 2 3 3" xfId="3233"/>
    <cellStyle name="標準 2 4 2 2 2 2 4 2 3 3 2" xfId="3234"/>
    <cellStyle name="標準 2 4 2 2 2 2 4 2 3 3 3" xfId="3235"/>
    <cellStyle name="標準 2 4 2 2 2 2 4 2 3 4" xfId="3236"/>
    <cellStyle name="標準 2 4 2 2 2 2 4 2 3 5" xfId="3237"/>
    <cellStyle name="標準 2 4 2 2 2 2 4 2 4" xfId="3238"/>
    <cellStyle name="標準 2 4 2 2 2 2 4 2 5" xfId="3239"/>
    <cellStyle name="標準 2 4 2 2 2 2 4 2 5 2" xfId="3240"/>
    <cellStyle name="標準 2 4 2 2 2 2 4 2 5 3" xfId="3241"/>
    <cellStyle name="標準 2 4 2 2 2 2 4 2 6" xfId="3242"/>
    <cellStyle name="標準 2 4 2 2 2 2 4 2 6 2" xfId="3243"/>
    <cellStyle name="標準 2 4 2 2 2 2 4 2 6 3" xfId="3244"/>
    <cellStyle name="標準 2 4 2 2 2 2 4 2 7" xfId="3245"/>
    <cellStyle name="標準 2 4 2 2 2 2 4 2 8" xfId="3246"/>
    <cellStyle name="標準 2 4 2 2 2 2 4 3" xfId="3247"/>
    <cellStyle name="標準 2 4 2 2 2 2 4 3 2" xfId="3248"/>
    <cellStyle name="標準 2 4 2 2 2 2 4 3 2 2" xfId="3249"/>
    <cellStyle name="標準 2 4 2 2 2 2 4 3 2 2 2" xfId="3250"/>
    <cellStyle name="標準 2 4 2 2 2 2 4 3 2 2 2 2" xfId="3251"/>
    <cellStyle name="標準 2 4 2 2 2 2 4 3 2 2 2 3" xfId="3252"/>
    <cellStyle name="標準 2 4 2 2 2 2 4 3 2 2 3" xfId="3253"/>
    <cellStyle name="標準 2 4 2 2 2 2 4 3 2 2 3 2" xfId="3254"/>
    <cellStyle name="標準 2 4 2 2 2 2 4 3 2 2 3 3" xfId="3255"/>
    <cellStyle name="標準 2 4 2 2 2 2 4 3 2 2 4" xfId="3256"/>
    <cellStyle name="標準 2 4 2 2 2 2 4 3 2 2 5" xfId="3257"/>
    <cellStyle name="標準 2 4 2 2 2 2 4 3 2 3" xfId="3258"/>
    <cellStyle name="標準 2 4 2 2 2 2 4 3 2 3 2" xfId="3259"/>
    <cellStyle name="標準 2 4 2 2 2 2 4 3 2 3 3" xfId="3260"/>
    <cellStyle name="標準 2 4 2 2 2 2 4 3 2 4" xfId="3261"/>
    <cellStyle name="標準 2 4 2 2 2 2 4 3 2 4 2" xfId="3262"/>
    <cellStyle name="標準 2 4 2 2 2 2 4 3 2 4 3" xfId="3263"/>
    <cellStyle name="標準 2 4 2 2 2 2 4 3 2 5" xfId="3264"/>
    <cellStyle name="標準 2 4 2 2 2 2 4 3 2 6" xfId="3265"/>
    <cellStyle name="標準 2 4 2 2 2 2 4 3 3" xfId="3266"/>
    <cellStyle name="標準 2 4 2 2 2 2 4 3 3 2" xfId="3267"/>
    <cellStyle name="標準 2 4 2 2 2 2 4 3 3 2 2" xfId="3268"/>
    <cellStyle name="標準 2 4 2 2 2 2 4 3 3 2 3" xfId="3269"/>
    <cellStyle name="標準 2 4 2 2 2 2 4 3 3 3" xfId="3270"/>
    <cellStyle name="標準 2 4 2 2 2 2 4 3 3 3 2" xfId="3271"/>
    <cellStyle name="標準 2 4 2 2 2 2 4 3 3 3 3" xfId="3272"/>
    <cellStyle name="標準 2 4 2 2 2 2 4 3 3 4" xfId="3273"/>
    <cellStyle name="標準 2 4 2 2 2 2 4 3 3 5" xfId="3274"/>
    <cellStyle name="標準 2 4 2 2 2 2 4 3 4" xfId="3275"/>
    <cellStyle name="標準 2 4 2 2 2 2 4 3 5" xfId="3276"/>
    <cellStyle name="標準 2 4 2 2 2 2 4 3 5 2" xfId="3277"/>
    <cellStyle name="標準 2 4 2 2 2 2 4 3 5 3" xfId="3278"/>
    <cellStyle name="標準 2 4 2 2 2 2 4 3 6" xfId="3279"/>
    <cellStyle name="標準 2 4 2 2 2 2 4 3 6 2" xfId="3280"/>
    <cellStyle name="標準 2 4 2 2 2 2 4 3 6 3" xfId="3281"/>
    <cellStyle name="標準 2 4 2 2 2 2 4 3 7" xfId="3282"/>
    <cellStyle name="標準 2 4 2 2 2 2 4 3 8" xfId="3283"/>
    <cellStyle name="標準 2 4 2 2 2 2 4 4" xfId="3284"/>
    <cellStyle name="標準 2 4 2 2 2 2 4 4 2" xfId="3285"/>
    <cellStyle name="標準 2 4 2 2 2 2 4 4 2 2" xfId="3286"/>
    <cellStyle name="標準 2 4 2 2 2 2 4 4 2 2 2" xfId="3287"/>
    <cellStyle name="標準 2 4 2 2 2 2 4 4 2 2 3" xfId="3288"/>
    <cellStyle name="標準 2 4 2 2 2 2 4 4 2 3" xfId="3289"/>
    <cellStyle name="標準 2 4 2 2 2 2 4 4 2 3 2" xfId="3290"/>
    <cellStyle name="標準 2 4 2 2 2 2 4 4 2 3 3" xfId="3291"/>
    <cellStyle name="標準 2 4 2 2 2 2 4 4 2 4" xfId="3292"/>
    <cellStyle name="標準 2 4 2 2 2 2 4 4 2 5" xfId="3293"/>
    <cellStyle name="標準 2 4 2 2 2 2 4 4 3" xfId="3294"/>
    <cellStyle name="標準 2 4 2 2 2 2 4 4 3 2" xfId="3295"/>
    <cellStyle name="標準 2 4 2 2 2 2 4 4 3 3" xfId="3296"/>
    <cellStyle name="標準 2 4 2 2 2 2 4 4 4" xfId="3297"/>
    <cellStyle name="標準 2 4 2 2 2 2 4 4 4 2" xfId="3298"/>
    <cellStyle name="標準 2 4 2 2 2 2 4 4 4 3" xfId="3299"/>
    <cellStyle name="標準 2 4 2 2 2 2 4 4 5" xfId="3300"/>
    <cellStyle name="標準 2 4 2 2 2 2 4 4 6" xfId="3301"/>
    <cellStyle name="標準 2 4 2 2 2 2 4 5" xfId="3302"/>
    <cellStyle name="標準 2 4 2 2 2 2 4 5 2" xfId="3303"/>
    <cellStyle name="標準 2 4 2 2 2 2 4 5 2 2" xfId="3304"/>
    <cellStyle name="標準 2 4 2 2 2 2 4 5 2 3" xfId="3305"/>
    <cellStyle name="標準 2 4 2 2 2 2 4 5 3" xfId="3306"/>
    <cellStyle name="標準 2 4 2 2 2 2 4 5 3 2" xfId="3307"/>
    <cellStyle name="標準 2 4 2 2 2 2 4 5 3 3" xfId="3308"/>
    <cellStyle name="標準 2 4 2 2 2 2 4 5 4" xfId="3309"/>
    <cellStyle name="標準 2 4 2 2 2 2 4 5 5" xfId="3310"/>
    <cellStyle name="標準 2 4 2 2 2 2 4 6" xfId="3311"/>
    <cellStyle name="標準 2 4 2 2 2 2 4 7" xfId="3312"/>
    <cellStyle name="標準 2 4 2 2 2 2 4 7 2" xfId="3313"/>
    <cellStyle name="標準 2 4 2 2 2 2 4 7 3" xfId="3314"/>
    <cellStyle name="標準 2 4 2 2 2 2 4 8" xfId="3315"/>
    <cellStyle name="標準 2 4 2 2 2 2 4 8 2" xfId="3316"/>
    <cellStyle name="標準 2 4 2 2 2 2 4 8 3" xfId="3317"/>
    <cellStyle name="標準 2 4 2 2 2 2 4 9" xfId="3318"/>
    <cellStyle name="標準 2 4 2 2 2 2 5" xfId="3319"/>
    <cellStyle name="標準 2 4 2 2 2 2 5 2" xfId="3320"/>
    <cellStyle name="標準 2 4 2 2 2 2 5 2 2" xfId="3321"/>
    <cellStyle name="標準 2 4 2 2 2 2 5 2 2 2" xfId="3322"/>
    <cellStyle name="標準 2 4 2 2 2 2 5 2 2 2 2" xfId="3323"/>
    <cellStyle name="標準 2 4 2 2 2 2 5 2 2 2 2 2" xfId="3324"/>
    <cellStyle name="標準 2 4 2 2 2 2 5 2 2 2 2 3" xfId="3325"/>
    <cellStyle name="標準 2 4 2 2 2 2 5 2 2 2 3" xfId="3326"/>
    <cellStyle name="標準 2 4 2 2 2 2 5 2 2 2 3 2" xfId="3327"/>
    <cellStyle name="標準 2 4 2 2 2 2 5 2 2 2 3 3" xfId="3328"/>
    <cellStyle name="標準 2 4 2 2 2 2 5 2 2 2 4" xfId="3329"/>
    <cellStyle name="標準 2 4 2 2 2 2 5 2 2 2 5" xfId="3330"/>
    <cellStyle name="標準 2 4 2 2 2 2 5 2 2 3" xfId="3331"/>
    <cellStyle name="標準 2 4 2 2 2 2 5 2 2 3 2" xfId="3332"/>
    <cellStyle name="標準 2 4 2 2 2 2 5 2 2 3 3" xfId="3333"/>
    <cellStyle name="標準 2 4 2 2 2 2 5 2 2 4" xfId="3334"/>
    <cellStyle name="標準 2 4 2 2 2 2 5 2 2 4 2" xfId="3335"/>
    <cellStyle name="標準 2 4 2 2 2 2 5 2 2 4 3" xfId="3336"/>
    <cellStyle name="標準 2 4 2 2 2 2 5 2 2 5" xfId="3337"/>
    <cellStyle name="標準 2 4 2 2 2 2 5 2 2 6" xfId="3338"/>
    <cellStyle name="標準 2 4 2 2 2 2 5 2 3" xfId="3339"/>
    <cellStyle name="標準 2 4 2 2 2 2 5 2 3 2" xfId="3340"/>
    <cellStyle name="標準 2 4 2 2 2 2 5 2 3 2 2" xfId="3341"/>
    <cellStyle name="標準 2 4 2 2 2 2 5 2 3 2 3" xfId="3342"/>
    <cellStyle name="標準 2 4 2 2 2 2 5 2 3 3" xfId="3343"/>
    <cellStyle name="標準 2 4 2 2 2 2 5 2 3 3 2" xfId="3344"/>
    <cellStyle name="標準 2 4 2 2 2 2 5 2 3 3 3" xfId="3345"/>
    <cellStyle name="標準 2 4 2 2 2 2 5 2 3 4" xfId="3346"/>
    <cellStyle name="標準 2 4 2 2 2 2 5 2 3 5" xfId="3347"/>
    <cellStyle name="標準 2 4 2 2 2 2 5 2 4" xfId="3348"/>
    <cellStyle name="標準 2 4 2 2 2 2 5 2 5" xfId="3349"/>
    <cellStyle name="標準 2 4 2 2 2 2 5 2 5 2" xfId="3350"/>
    <cellStyle name="標準 2 4 2 2 2 2 5 2 5 3" xfId="3351"/>
    <cellStyle name="標準 2 4 2 2 2 2 5 2 6" xfId="3352"/>
    <cellStyle name="標準 2 4 2 2 2 2 5 2 6 2" xfId="3353"/>
    <cellStyle name="標準 2 4 2 2 2 2 5 2 6 3" xfId="3354"/>
    <cellStyle name="標準 2 4 2 2 2 2 5 2 7" xfId="3355"/>
    <cellStyle name="標準 2 4 2 2 2 2 5 2 8" xfId="3356"/>
    <cellStyle name="標準 2 4 2 2 2 2 5 3" xfId="3357"/>
    <cellStyle name="標準 2 4 2 2 2 2 5 3 2" xfId="3358"/>
    <cellStyle name="標準 2 4 2 2 2 2 5 3 2 2" xfId="3359"/>
    <cellStyle name="標準 2 4 2 2 2 2 5 3 2 2 2" xfId="3360"/>
    <cellStyle name="標準 2 4 2 2 2 2 5 3 2 2 3" xfId="3361"/>
    <cellStyle name="標準 2 4 2 2 2 2 5 3 2 3" xfId="3362"/>
    <cellStyle name="標準 2 4 2 2 2 2 5 3 2 3 2" xfId="3363"/>
    <cellStyle name="標準 2 4 2 2 2 2 5 3 2 3 3" xfId="3364"/>
    <cellStyle name="標準 2 4 2 2 2 2 5 3 2 4" xfId="3365"/>
    <cellStyle name="標準 2 4 2 2 2 2 5 3 2 5" xfId="3366"/>
    <cellStyle name="標準 2 4 2 2 2 2 5 3 3" xfId="3367"/>
    <cellStyle name="標準 2 4 2 2 2 2 5 3 3 2" xfId="3368"/>
    <cellStyle name="標準 2 4 2 2 2 2 5 3 3 3" xfId="3369"/>
    <cellStyle name="標準 2 4 2 2 2 2 5 3 4" xfId="3370"/>
    <cellStyle name="標準 2 4 2 2 2 2 5 3 4 2" xfId="3371"/>
    <cellStyle name="標準 2 4 2 2 2 2 5 3 4 3" xfId="3372"/>
    <cellStyle name="標準 2 4 2 2 2 2 5 3 5" xfId="3373"/>
    <cellStyle name="標準 2 4 2 2 2 2 5 3 6" xfId="3374"/>
    <cellStyle name="標準 2 4 2 2 2 2 5 4" xfId="3375"/>
    <cellStyle name="標準 2 4 2 2 2 2 5 4 2" xfId="3376"/>
    <cellStyle name="標準 2 4 2 2 2 2 5 4 2 2" xfId="3377"/>
    <cellStyle name="標準 2 4 2 2 2 2 5 4 2 3" xfId="3378"/>
    <cellStyle name="標準 2 4 2 2 2 2 5 4 3" xfId="3379"/>
    <cellStyle name="標準 2 4 2 2 2 2 5 4 3 2" xfId="3380"/>
    <cellStyle name="標準 2 4 2 2 2 2 5 4 3 3" xfId="3381"/>
    <cellStyle name="標準 2 4 2 2 2 2 5 4 4" xfId="3382"/>
    <cellStyle name="標準 2 4 2 2 2 2 5 4 5" xfId="3383"/>
    <cellStyle name="標準 2 4 2 2 2 2 5 5" xfId="3384"/>
    <cellStyle name="標準 2 4 2 2 2 2 5 6" xfId="3385"/>
    <cellStyle name="標準 2 4 2 2 2 2 5 6 2" xfId="3386"/>
    <cellStyle name="標準 2 4 2 2 2 2 5 6 3" xfId="3387"/>
    <cellStyle name="標準 2 4 2 2 2 2 5 7" xfId="3388"/>
    <cellStyle name="標準 2 4 2 2 2 2 5 7 2" xfId="3389"/>
    <cellStyle name="標準 2 4 2 2 2 2 5 7 3" xfId="3390"/>
    <cellStyle name="標準 2 4 2 2 2 2 5 8" xfId="3391"/>
    <cellStyle name="標準 2 4 2 2 2 2 5 9" xfId="3392"/>
    <cellStyle name="標準 2 4 2 2 2 2 6" xfId="3393"/>
    <cellStyle name="標準 2 4 2 2 2 2 6 2" xfId="3394"/>
    <cellStyle name="標準 2 4 2 2 2 2 6 2 2" xfId="3395"/>
    <cellStyle name="標準 2 4 2 2 2 2 6 2 2 2" xfId="3396"/>
    <cellStyle name="標準 2 4 2 2 2 2 6 2 2 2 2" xfId="3397"/>
    <cellStyle name="標準 2 4 2 2 2 2 6 2 2 2 3" xfId="3398"/>
    <cellStyle name="標準 2 4 2 2 2 2 6 2 2 3" xfId="3399"/>
    <cellStyle name="標準 2 4 2 2 2 2 6 2 2 3 2" xfId="3400"/>
    <cellStyle name="標準 2 4 2 2 2 2 6 2 2 3 3" xfId="3401"/>
    <cellStyle name="標準 2 4 2 2 2 2 6 2 2 4" xfId="3402"/>
    <cellStyle name="標準 2 4 2 2 2 2 6 2 2 5" xfId="3403"/>
    <cellStyle name="標準 2 4 2 2 2 2 6 2 3" xfId="3404"/>
    <cellStyle name="標準 2 4 2 2 2 2 6 2 3 2" xfId="3405"/>
    <cellStyle name="標準 2 4 2 2 2 2 6 2 3 3" xfId="3406"/>
    <cellStyle name="標準 2 4 2 2 2 2 6 2 4" xfId="3407"/>
    <cellStyle name="標準 2 4 2 2 2 2 6 2 4 2" xfId="3408"/>
    <cellStyle name="標準 2 4 2 2 2 2 6 2 4 3" xfId="3409"/>
    <cellStyle name="標準 2 4 2 2 2 2 6 2 5" xfId="3410"/>
    <cellStyle name="標準 2 4 2 2 2 2 6 2 6" xfId="3411"/>
    <cellStyle name="標準 2 4 2 2 2 2 6 3" xfId="3412"/>
    <cellStyle name="標準 2 4 2 2 2 2 6 3 2" xfId="3413"/>
    <cellStyle name="標準 2 4 2 2 2 2 6 3 2 2" xfId="3414"/>
    <cellStyle name="標準 2 4 2 2 2 2 6 3 2 3" xfId="3415"/>
    <cellStyle name="標準 2 4 2 2 2 2 6 3 3" xfId="3416"/>
    <cellStyle name="標準 2 4 2 2 2 2 6 3 3 2" xfId="3417"/>
    <cellStyle name="標準 2 4 2 2 2 2 6 3 3 3" xfId="3418"/>
    <cellStyle name="標準 2 4 2 2 2 2 6 3 4" xfId="3419"/>
    <cellStyle name="標準 2 4 2 2 2 2 6 3 5" xfId="3420"/>
    <cellStyle name="標準 2 4 2 2 2 2 6 4" xfId="3421"/>
    <cellStyle name="標準 2 4 2 2 2 2 6 5" xfId="3422"/>
    <cellStyle name="標準 2 4 2 2 2 2 6 5 2" xfId="3423"/>
    <cellStyle name="標準 2 4 2 2 2 2 6 5 3" xfId="3424"/>
    <cellStyle name="標準 2 4 2 2 2 2 6 6" xfId="3425"/>
    <cellStyle name="標準 2 4 2 2 2 2 6 6 2" xfId="3426"/>
    <cellStyle name="標準 2 4 2 2 2 2 6 6 3" xfId="3427"/>
    <cellStyle name="標準 2 4 2 2 2 2 6 7" xfId="3428"/>
    <cellStyle name="標準 2 4 2 2 2 2 6 8" xfId="3429"/>
    <cellStyle name="標準 2 4 2 2 2 2 7" xfId="3430"/>
    <cellStyle name="標準 2 4 2 2 2 2 7 2" xfId="3431"/>
    <cellStyle name="標準 2 4 2 2 2 2 7 2 2" xfId="3432"/>
    <cellStyle name="標準 2 4 2 2 2 2 7 2 2 2" xfId="3433"/>
    <cellStyle name="標準 2 4 2 2 2 2 7 2 2 2 2" xfId="3434"/>
    <cellStyle name="標準 2 4 2 2 2 2 7 2 2 2 3" xfId="3435"/>
    <cellStyle name="標準 2 4 2 2 2 2 7 2 2 3" xfId="3436"/>
    <cellStyle name="標準 2 4 2 2 2 2 7 2 2 3 2" xfId="3437"/>
    <cellStyle name="標準 2 4 2 2 2 2 7 2 2 3 3" xfId="3438"/>
    <cellStyle name="標準 2 4 2 2 2 2 7 2 2 4" xfId="3439"/>
    <cellStyle name="標準 2 4 2 2 2 2 7 2 2 5" xfId="3440"/>
    <cellStyle name="標準 2 4 2 2 2 2 7 2 3" xfId="3441"/>
    <cellStyle name="標準 2 4 2 2 2 2 7 2 3 2" xfId="3442"/>
    <cellStyle name="標準 2 4 2 2 2 2 7 2 3 3" xfId="3443"/>
    <cellStyle name="標準 2 4 2 2 2 2 7 2 4" xfId="3444"/>
    <cellStyle name="標準 2 4 2 2 2 2 7 2 4 2" xfId="3445"/>
    <cellStyle name="標準 2 4 2 2 2 2 7 2 4 3" xfId="3446"/>
    <cellStyle name="標準 2 4 2 2 2 2 7 2 5" xfId="3447"/>
    <cellStyle name="標準 2 4 2 2 2 2 7 2 6" xfId="3448"/>
    <cellStyle name="標準 2 4 2 2 2 2 7 3" xfId="3449"/>
    <cellStyle name="標準 2 4 2 2 2 2 7 3 2" xfId="3450"/>
    <cellStyle name="標準 2 4 2 2 2 2 7 3 2 2" xfId="3451"/>
    <cellStyle name="標準 2 4 2 2 2 2 7 3 2 3" xfId="3452"/>
    <cellStyle name="標準 2 4 2 2 2 2 7 3 3" xfId="3453"/>
    <cellStyle name="標準 2 4 2 2 2 2 7 3 3 2" xfId="3454"/>
    <cellStyle name="標準 2 4 2 2 2 2 7 3 3 3" xfId="3455"/>
    <cellStyle name="標準 2 4 2 2 2 2 7 3 4" xfId="3456"/>
    <cellStyle name="標準 2 4 2 2 2 2 7 3 5" xfId="3457"/>
    <cellStyle name="標準 2 4 2 2 2 2 7 4" xfId="3458"/>
    <cellStyle name="標準 2 4 2 2 2 2 7 5" xfId="3459"/>
    <cellStyle name="標準 2 4 2 2 2 2 7 5 2" xfId="3460"/>
    <cellStyle name="標準 2 4 2 2 2 2 7 5 3" xfId="3461"/>
    <cellStyle name="標準 2 4 2 2 2 2 7 6" xfId="3462"/>
    <cellStyle name="標準 2 4 2 2 2 2 7 6 2" xfId="3463"/>
    <cellStyle name="標準 2 4 2 2 2 2 7 6 3" xfId="3464"/>
    <cellStyle name="標準 2 4 2 2 2 2 7 7" xfId="3465"/>
    <cellStyle name="標準 2 4 2 2 2 2 7 8" xfId="3466"/>
    <cellStyle name="標準 2 4 2 2 2 2 8" xfId="3467"/>
    <cellStyle name="標準 2 4 2 2 2 2 8 2" xfId="3468"/>
    <cellStyle name="標準 2 4 2 2 2 2 8 2 2" xfId="3469"/>
    <cellStyle name="標準 2 4 2 2 2 2 8 2 2 2" xfId="3470"/>
    <cellStyle name="標準 2 4 2 2 2 2 8 2 2 3" xfId="3471"/>
    <cellStyle name="標準 2 4 2 2 2 2 8 2 3" xfId="3472"/>
    <cellStyle name="標準 2 4 2 2 2 2 8 2 3 2" xfId="3473"/>
    <cellStyle name="標準 2 4 2 2 2 2 8 2 3 3" xfId="3474"/>
    <cellStyle name="標準 2 4 2 2 2 2 8 2 4" xfId="3475"/>
    <cellStyle name="標準 2 4 2 2 2 2 8 2 5" xfId="3476"/>
    <cellStyle name="標準 2 4 2 2 2 2 8 3" xfId="3477"/>
    <cellStyle name="標準 2 4 2 2 2 2 8 3 2" xfId="3478"/>
    <cellStyle name="標準 2 4 2 2 2 2 8 3 3" xfId="3479"/>
    <cellStyle name="標準 2 4 2 2 2 2 8 4" xfId="3480"/>
    <cellStyle name="標準 2 4 2 2 2 2 8 4 2" xfId="3481"/>
    <cellStyle name="標準 2 4 2 2 2 2 8 4 3" xfId="3482"/>
    <cellStyle name="標準 2 4 2 2 2 2 8 5" xfId="3483"/>
    <cellStyle name="標準 2 4 2 2 2 2 8 6" xfId="3484"/>
    <cellStyle name="標準 2 4 2 2 2 2 9" xfId="3485"/>
    <cellStyle name="標準 2 4 2 2 2 2 9 2" xfId="3486"/>
    <cellStyle name="標準 2 4 2 2 2 2 9 2 2" xfId="3487"/>
    <cellStyle name="標準 2 4 2 2 2 2 9 2 3" xfId="3488"/>
    <cellStyle name="標準 2 4 2 2 2 2 9 3" xfId="3489"/>
    <cellStyle name="標準 2 4 2 2 2 2 9 3 2" xfId="3490"/>
    <cellStyle name="標準 2 4 2 2 2 2 9 3 3" xfId="3491"/>
    <cellStyle name="標準 2 4 2 2 2 2 9 4" xfId="3492"/>
    <cellStyle name="標準 2 4 2 2 2 2 9 5" xfId="3493"/>
    <cellStyle name="標準 2 4 2 2 2 3" xfId="3494"/>
    <cellStyle name="標準 2 4 2 2 2 3 10" xfId="3495"/>
    <cellStyle name="標準 2 4 2 2 2 3 10 2" xfId="3496"/>
    <cellStyle name="標準 2 4 2 2 2 3 10 3" xfId="3497"/>
    <cellStyle name="標準 2 4 2 2 2 3 11" xfId="3498"/>
    <cellStyle name="標準 2 4 2 2 2 3 12" xfId="3499"/>
    <cellStyle name="標準 2 4 2 2 2 3 2" xfId="3500"/>
    <cellStyle name="標準 2 4 2 2 2 3 2 10" xfId="3501"/>
    <cellStyle name="標準 2 4 2 2 2 3 2 2" xfId="3502"/>
    <cellStyle name="標準 2 4 2 2 2 3 2 2 2" xfId="3503"/>
    <cellStyle name="標準 2 4 2 2 2 3 2 2 2 2" xfId="3504"/>
    <cellStyle name="標準 2 4 2 2 2 3 2 2 2 2 2" xfId="3505"/>
    <cellStyle name="標準 2 4 2 2 2 3 2 2 2 2 2 2" xfId="3506"/>
    <cellStyle name="標準 2 4 2 2 2 3 2 2 2 2 2 3" xfId="3507"/>
    <cellStyle name="標準 2 4 2 2 2 3 2 2 2 2 3" xfId="3508"/>
    <cellStyle name="標準 2 4 2 2 2 3 2 2 2 2 3 2" xfId="3509"/>
    <cellStyle name="標準 2 4 2 2 2 3 2 2 2 2 3 3" xfId="3510"/>
    <cellStyle name="標準 2 4 2 2 2 3 2 2 2 2 4" xfId="3511"/>
    <cellStyle name="標準 2 4 2 2 2 3 2 2 2 2 5" xfId="3512"/>
    <cellStyle name="標準 2 4 2 2 2 3 2 2 2 3" xfId="3513"/>
    <cellStyle name="標準 2 4 2 2 2 3 2 2 2 3 2" xfId="3514"/>
    <cellStyle name="標準 2 4 2 2 2 3 2 2 2 3 3" xfId="3515"/>
    <cellStyle name="標準 2 4 2 2 2 3 2 2 2 4" xfId="3516"/>
    <cellStyle name="標準 2 4 2 2 2 3 2 2 2 4 2" xfId="3517"/>
    <cellStyle name="標準 2 4 2 2 2 3 2 2 2 4 3" xfId="3518"/>
    <cellStyle name="標準 2 4 2 2 2 3 2 2 2 5" xfId="3519"/>
    <cellStyle name="標準 2 4 2 2 2 3 2 2 2 6" xfId="3520"/>
    <cellStyle name="標準 2 4 2 2 2 3 2 2 3" xfId="3521"/>
    <cellStyle name="標準 2 4 2 2 2 3 2 2 3 2" xfId="3522"/>
    <cellStyle name="標準 2 4 2 2 2 3 2 2 3 2 2" xfId="3523"/>
    <cellStyle name="標準 2 4 2 2 2 3 2 2 3 2 3" xfId="3524"/>
    <cellStyle name="標準 2 4 2 2 2 3 2 2 3 3" xfId="3525"/>
    <cellStyle name="標準 2 4 2 2 2 3 2 2 3 3 2" xfId="3526"/>
    <cellStyle name="標準 2 4 2 2 2 3 2 2 3 3 3" xfId="3527"/>
    <cellStyle name="標準 2 4 2 2 2 3 2 2 3 4" xfId="3528"/>
    <cellStyle name="標準 2 4 2 2 2 3 2 2 3 5" xfId="3529"/>
    <cellStyle name="標準 2 4 2 2 2 3 2 2 4" xfId="3530"/>
    <cellStyle name="標準 2 4 2 2 2 3 2 2 5" xfId="3531"/>
    <cellStyle name="標準 2 4 2 2 2 3 2 2 5 2" xfId="3532"/>
    <cellStyle name="標準 2 4 2 2 2 3 2 2 5 3" xfId="3533"/>
    <cellStyle name="標準 2 4 2 2 2 3 2 2 6" xfId="3534"/>
    <cellStyle name="標準 2 4 2 2 2 3 2 2 6 2" xfId="3535"/>
    <cellStyle name="標準 2 4 2 2 2 3 2 2 6 3" xfId="3536"/>
    <cellStyle name="標準 2 4 2 2 2 3 2 2 7" xfId="3537"/>
    <cellStyle name="標準 2 4 2 2 2 3 2 2 8" xfId="3538"/>
    <cellStyle name="標準 2 4 2 2 2 3 2 3" xfId="3539"/>
    <cellStyle name="標準 2 4 2 2 2 3 2 3 2" xfId="3540"/>
    <cellStyle name="標準 2 4 2 2 2 3 2 3 2 2" xfId="3541"/>
    <cellStyle name="標準 2 4 2 2 2 3 2 3 2 2 2" xfId="3542"/>
    <cellStyle name="標準 2 4 2 2 2 3 2 3 2 2 2 2" xfId="3543"/>
    <cellStyle name="標準 2 4 2 2 2 3 2 3 2 2 2 3" xfId="3544"/>
    <cellStyle name="標準 2 4 2 2 2 3 2 3 2 2 3" xfId="3545"/>
    <cellStyle name="標準 2 4 2 2 2 3 2 3 2 2 3 2" xfId="3546"/>
    <cellStyle name="標準 2 4 2 2 2 3 2 3 2 2 3 3" xfId="3547"/>
    <cellStyle name="標準 2 4 2 2 2 3 2 3 2 2 4" xfId="3548"/>
    <cellStyle name="標準 2 4 2 2 2 3 2 3 2 2 5" xfId="3549"/>
    <cellStyle name="標準 2 4 2 2 2 3 2 3 2 3" xfId="3550"/>
    <cellStyle name="標準 2 4 2 2 2 3 2 3 2 3 2" xfId="3551"/>
    <cellStyle name="標準 2 4 2 2 2 3 2 3 2 3 3" xfId="3552"/>
    <cellStyle name="標準 2 4 2 2 2 3 2 3 2 4" xfId="3553"/>
    <cellStyle name="標準 2 4 2 2 2 3 2 3 2 4 2" xfId="3554"/>
    <cellStyle name="標準 2 4 2 2 2 3 2 3 2 4 3" xfId="3555"/>
    <cellStyle name="標準 2 4 2 2 2 3 2 3 2 5" xfId="3556"/>
    <cellStyle name="標準 2 4 2 2 2 3 2 3 2 6" xfId="3557"/>
    <cellStyle name="標準 2 4 2 2 2 3 2 3 3" xfId="3558"/>
    <cellStyle name="標準 2 4 2 2 2 3 2 3 3 2" xfId="3559"/>
    <cellStyle name="標準 2 4 2 2 2 3 2 3 3 2 2" xfId="3560"/>
    <cellStyle name="標準 2 4 2 2 2 3 2 3 3 2 3" xfId="3561"/>
    <cellStyle name="標準 2 4 2 2 2 3 2 3 3 3" xfId="3562"/>
    <cellStyle name="標準 2 4 2 2 2 3 2 3 3 3 2" xfId="3563"/>
    <cellStyle name="標準 2 4 2 2 2 3 2 3 3 3 3" xfId="3564"/>
    <cellStyle name="標準 2 4 2 2 2 3 2 3 3 4" xfId="3565"/>
    <cellStyle name="標準 2 4 2 2 2 3 2 3 3 5" xfId="3566"/>
    <cellStyle name="標準 2 4 2 2 2 3 2 3 4" xfId="3567"/>
    <cellStyle name="標準 2 4 2 2 2 3 2 3 5" xfId="3568"/>
    <cellStyle name="標準 2 4 2 2 2 3 2 3 5 2" xfId="3569"/>
    <cellStyle name="標準 2 4 2 2 2 3 2 3 5 3" xfId="3570"/>
    <cellStyle name="標準 2 4 2 2 2 3 2 3 6" xfId="3571"/>
    <cellStyle name="標準 2 4 2 2 2 3 2 3 6 2" xfId="3572"/>
    <cellStyle name="標準 2 4 2 2 2 3 2 3 6 3" xfId="3573"/>
    <cellStyle name="標準 2 4 2 2 2 3 2 3 7" xfId="3574"/>
    <cellStyle name="標準 2 4 2 2 2 3 2 3 8" xfId="3575"/>
    <cellStyle name="標準 2 4 2 2 2 3 2 4" xfId="3576"/>
    <cellStyle name="標準 2 4 2 2 2 3 2 4 2" xfId="3577"/>
    <cellStyle name="標準 2 4 2 2 2 3 2 4 2 2" xfId="3578"/>
    <cellStyle name="標準 2 4 2 2 2 3 2 4 2 2 2" xfId="3579"/>
    <cellStyle name="標準 2 4 2 2 2 3 2 4 2 2 3" xfId="3580"/>
    <cellStyle name="標準 2 4 2 2 2 3 2 4 2 3" xfId="3581"/>
    <cellStyle name="標準 2 4 2 2 2 3 2 4 2 3 2" xfId="3582"/>
    <cellStyle name="標準 2 4 2 2 2 3 2 4 2 3 3" xfId="3583"/>
    <cellStyle name="標準 2 4 2 2 2 3 2 4 2 4" xfId="3584"/>
    <cellStyle name="標準 2 4 2 2 2 3 2 4 2 5" xfId="3585"/>
    <cellStyle name="標準 2 4 2 2 2 3 2 4 3" xfId="3586"/>
    <cellStyle name="標準 2 4 2 2 2 3 2 4 3 2" xfId="3587"/>
    <cellStyle name="標準 2 4 2 2 2 3 2 4 3 3" xfId="3588"/>
    <cellStyle name="標準 2 4 2 2 2 3 2 4 4" xfId="3589"/>
    <cellStyle name="標準 2 4 2 2 2 3 2 4 4 2" xfId="3590"/>
    <cellStyle name="標準 2 4 2 2 2 3 2 4 4 3" xfId="3591"/>
    <cellStyle name="標準 2 4 2 2 2 3 2 4 5" xfId="3592"/>
    <cellStyle name="標準 2 4 2 2 2 3 2 4 6" xfId="3593"/>
    <cellStyle name="標準 2 4 2 2 2 3 2 5" xfId="3594"/>
    <cellStyle name="標準 2 4 2 2 2 3 2 5 2" xfId="3595"/>
    <cellStyle name="標準 2 4 2 2 2 3 2 5 2 2" xfId="3596"/>
    <cellStyle name="標準 2 4 2 2 2 3 2 5 2 3" xfId="3597"/>
    <cellStyle name="標準 2 4 2 2 2 3 2 5 3" xfId="3598"/>
    <cellStyle name="標準 2 4 2 2 2 3 2 5 3 2" xfId="3599"/>
    <cellStyle name="標準 2 4 2 2 2 3 2 5 3 3" xfId="3600"/>
    <cellStyle name="標準 2 4 2 2 2 3 2 5 4" xfId="3601"/>
    <cellStyle name="標準 2 4 2 2 2 3 2 5 5" xfId="3602"/>
    <cellStyle name="標準 2 4 2 2 2 3 2 6" xfId="3603"/>
    <cellStyle name="標準 2 4 2 2 2 3 2 7" xfId="3604"/>
    <cellStyle name="標準 2 4 2 2 2 3 2 7 2" xfId="3605"/>
    <cellStyle name="標準 2 4 2 2 2 3 2 7 3" xfId="3606"/>
    <cellStyle name="標準 2 4 2 2 2 3 2 8" xfId="3607"/>
    <cellStyle name="標準 2 4 2 2 2 3 2 8 2" xfId="3608"/>
    <cellStyle name="標準 2 4 2 2 2 3 2 8 3" xfId="3609"/>
    <cellStyle name="標準 2 4 2 2 2 3 2 9" xfId="3610"/>
    <cellStyle name="標準 2 4 2 2 2 3 3" xfId="3611"/>
    <cellStyle name="標準 2 4 2 2 2 3 3 2" xfId="3612"/>
    <cellStyle name="標準 2 4 2 2 2 3 3 2 2" xfId="3613"/>
    <cellStyle name="標準 2 4 2 2 2 3 3 2 2 2" xfId="3614"/>
    <cellStyle name="標準 2 4 2 2 2 3 3 2 2 2 2" xfId="3615"/>
    <cellStyle name="標準 2 4 2 2 2 3 3 2 2 2 2 2" xfId="3616"/>
    <cellStyle name="標準 2 4 2 2 2 3 3 2 2 2 2 3" xfId="3617"/>
    <cellStyle name="標準 2 4 2 2 2 3 3 2 2 2 3" xfId="3618"/>
    <cellStyle name="標準 2 4 2 2 2 3 3 2 2 2 3 2" xfId="3619"/>
    <cellStyle name="標準 2 4 2 2 2 3 3 2 2 2 3 3" xfId="3620"/>
    <cellStyle name="標準 2 4 2 2 2 3 3 2 2 2 4" xfId="3621"/>
    <cellStyle name="標準 2 4 2 2 2 3 3 2 2 2 5" xfId="3622"/>
    <cellStyle name="標準 2 4 2 2 2 3 3 2 2 3" xfId="3623"/>
    <cellStyle name="標準 2 4 2 2 2 3 3 2 2 3 2" xfId="3624"/>
    <cellStyle name="標準 2 4 2 2 2 3 3 2 2 3 3" xfId="3625"/>
    <cellStyle name="標準 2 4 2 2 2 3 3 2 2 4" xfId="3626"/>
    <cellStyle name="標準 2 4 2 2 2 3 3 2 2 4 2" xfId="3627"/>
    <cellStyle name="標準 2 4 2 2 2 3 3 2 2 4 3" xfId="3628"/>
    <cellStyle name="標準 2 4 2 2 2 3 3 2 2 5" xfId="3629"/>
    <cellStyle name="標準 2 4 2 2 2 3 3 2 2 6" xfId="3630"/>
    <cellStyle name="標準 2 4 2 2 2 3 3 2 3" xfId="3631"/>
    <cellStyle name="標準 2 4 2 2 2 3 3 2 3 2" xfId="3632"/>
    <cellStyle name="標準 2 4 2 2 2 3 3 2 3 2 2" xfId="3633"/>
    <cellStyle name="標準 2 4 2 2 2 3 3 2 3 2 3" xfId="3634"/>
    <cellStyle name="標準 2 4 2 2 2 3 3 2 3 3" xfId="3635"/>
    <cellStyle name="標準 2 4 2 2 2 3 3 2 3 3 2" xfId="3636"/>
    <cellStyle name="標準 2 4 2 2 2 3 3 2 3 3 3" xfId="3637"/>
    <cellStyle name="標準 2 4 2 2 2 3 3 2 3 4" xfId="3638"/>
    <cellStyle name="標準 2 4 2 2 2 3 3 2 3 5" xfId="3639"/>
    <cellStyle name="標準 2 4 2 2 2 3 3 2 4" xfId="3640"/>
    <cellStyle name="標準 2 4 2 2 2 3 3 2 5" xfId="3641"/>
    <cellStyle name="標準 2 4 2 2 2 3 3 2 5 2" xfId="3642"/>
    <cellStyle name="標準 2 4 2 2 2 3 3 2 5 3" xfId="3643"/>
    <cellStyle name="標準 2 4 2 2 2 3 3 2 6" xfId="3644"/>
    <cellStyle name="標準 2 4 2 2 2 3 3 2 6 2" xfId="3645"/>
    <cellStyle name="標準 2 4 2 2 2 3 3 2 6 3" xfId="3646"/>
    <cellStyle name="標準 2 4 2 2 2 3 3 2 7" xfId="3647"/>
    <cellStyle name="標準 2 4 2 2 2 3 3 2 8" xfId="3648"/>
    <cellStyle name="標準 2 4 2 2 2 3 3 3" xfId="3649"/>
    <cellStyle name="標準 2 4 2 2 2 3 3 3 2" xfId="3650"/>
    <cellStyle name="標準 2 4 2 2 2 3 3 3 2 2" xfId="3651"/>
    <cellStyle name="標準 2 4 2 2 2 3 3 3 2 2 2" xfId="3652"/>
    <cellStyle name="標準 2 4 2 2 2 3 3 3 2 2 3" xfId="3653"/>
    <cellStyle name="標準 2 4 2 2 2 3 3 3 2 3" xfId="3654"/>
    <cellStyle name="標準 2 4 2 2 2 3 3 3 2 3 2" xfId="3655"/>
    <cellStyle name="標準 2 4 2 2 2 3 3 3 2 3 3" xfId="3656"/>
    <cellStyle name="標準 2 4 2 2 2 3 3 3 2 4" xfId="3657"/>
    <cellStyle name="標準 2 4 2 2 2 3 3 3 2 5" xfId="3658"/>
    <cellStyle name="標準 2 4 2 2 2 3 3 3 3" xfId="3659"/>
    <cellStyle name="標準 2 4 2 2 2 3 3 3 3 2" xfId="3660"/>
    <cellStyle name="標準 2 4 2 2 2 3 3 3 3 3" xfId="3661"/>
    <cellStyle name="標準 2 4 2 2 2 3 3 3 4" xfId="3662"/>
    <cellStyle name="標準 2 4 2 2 2 3 3 3 4 2" xfId="3663"/>
    <cellStyle name="標準 2 4 2 2 2 3 3 3 4 3" xfId="3664"/>
    <cellStyle name="標準 2 4 2 2 2 3 3 3 5" xfId="3665"/>
    <cellStyle name="標準 2 4 2 2 2 3 3 3 6" xfId="3666"/>
    <cellStyle name="標準 2 4 2 2 2 3 3 4" xfId="3667"/>
    <cellStyle name="標準 2 4 2 2 2 3 3 4 2" xfId="3668"/>
    <cellStyle name="標準 2 4 2 2 2 3 3 4 2 2" xfId="3669"/>
    <cellStyle name="標準 2 4 2 2 2 3 3 4 2 3" xfId="3670"/>
    <cellStyle name="標準 2 4 2 2 2 3 3 4 3" xfId="3671"/>
    <cellStyle name="標準 2 4 2 2 2 3 3 4 3 2" xfId="3672"/>
    <cellStyle name="標準 2 4 2 2 2 3 3 4 3 3" xfId="3673"/>
    <cellStyle name="標準 2 4 2 2 2 3 3 4 4" xfId="3674"/>
    <cellStyle name="標準 2 4 2 2 2 3 3 4 5" xfId="3675"/>
    <cellStyle name="標準 2 4 2 2 2 3 3 5" xfId="3676"/>
    <cellStyle name="標準 2 4 2 2 2 3 3 6" xfId="3677"/>
    <cellStyle name="標準 2 4 2 2 2 3 3 6 2" xfId="3678"/>
    <cellStyle name="標準 2 4 2 2 2 3 3 6 3" xfId="3679"/>
    <cellStyle name="標準 2 4 2 2 2 3 3 7" xfId="3680"/>
    <cellStyle name="標準 2 4 2 2 2 3 3 7 2" xfId="3681"/>
    <cellStyle name="標準 2 4 2 2 2 3 3 7 3" xfId="3682"/>
    <cellStyle name="標準 2 4 2 2 2 3 3 8" xfId="3683"/>
    <cellStyle name="標準 2 4 2 2 2 3 3 9" xfId="3684"/>
    <cellStyle name="標準 2 4 2 2 2 3 4" xfId="3685"/>
    <cellStyle name="標準 2 4 2 2 2 3 4 2" xfId="3686"/>
    <cellStyle name="標準 2 4 2 2 2 3 4 2 2" xfId="3687"/>
    <cellStyle name="標準 2 4 2 2 2 3 4 2 2 2" xfId="3688"/>
    <cellStyle name="標準 2 4 2 2 2 3 4 2 2 2 2" xfId="3689"/>
    <cellStyle name="標準 2 4 2 2 2 3 4 2 2 2 3" xfId="3690"/>
    <cellStyle name="標準 2 4 2 2 2 3 4 2 2 3" xfId="3691"/>
    <cellStyle name="標準 2 4 2 2 2 3 4 2 2 3 2" xfId="3692"/>
    <cellStyle name="標準 2 4 2 2 2 3 4 2 2 3 3" xfId="3693"/>
    <cellStyle name="標準 2 4 2 2 2 3 4 2 2 4" xfId="3694"/>
    <cellStyle name="標準 2 4 2 2 2 3 4 2 2 5" xfId="3695"/>
    <cellStyle name="標準 2 4 2 2 2 3 4 2 3" xfId="3696"/>
    <cellStyle name="標準 2 4 2 2 2 3 4 2 3 2" xfId="3697"/>
    <cellStyle name="標準 2 4 2 2 2 3 4 2 3 3" xfId="3698"/>
    <cellStyle name="標準 2 4 2 2 2 3 4 2 4" xfId="3699"/>
    <cellStyle name="標準 2 4 2 2 2 3 4 2 4 2" xfId="3700"/>
    <cellStyle name="標準 2 4 2 2 2 3 4 2 4 3" xfId="3701"/>
    <cellStyle name="標準 2 4 2 2 2 3 4 2 5" xfId="3702"/>
    <cellStyle name="標準 2 4 2 2 2 3 4 2 6" xfId="3703"/>
    <cellStyle name="標準 2 4 2 2 2 3 4 3" xfId="3704"/>
    <cellStyle name="標準 2 4 2 2 2 3 4 3 2" xfId="3705"/>
    <cellStyle name="標準 2 4 2 2 2 3 4 3 2 2" xfId="3706"/>
    <cellStyle name="標準 2 4 2 2 2 3 4 3 2 3" xfId="3707"/>
    <cellStyle name="標準 2 4 2 2 2 3 4 3 3" xfId="3708"/>
    <cellStyle name="標準 2 4 2 2 2 3 4 3 3 2" xfId="3709"/>
    <cellStyle name="標準 2 4 2 2 2 3 4 3 3 3" xfId="3710"/>
    <cellStyle name="標準 2 4 2 2 2 3 4 3 4" xfId="3711"/>
    <cellStyle name="標準 2 4 2 2 2 3 4 3 5" xfId="3712"/>
    <cellStyle name="標準 2 4 2 2 2 3 4 4" xfId="3713"/>
    <cellStyle name="標準 2 4 2 2 2 3 4 5" xfId="3714"/>
    <cellStyle name="標準 2 4 2 2 2 3 4 5 2" xfId="3715"/>
    <cellStyle name="標準 2 4 2 2 2 3 4 5 3" xfId="3716"/>
    <cellStyle name="標準 2 4 2 2 2 3 4 6" xfId="3717"/>
    <cellStyle name="標準 2 4 2 2 2 3 4 6 2" xfId="3718"/>
    <cellStyle name="標準 2 4 2 2 2 3 4 6 3" xfId="3719"/>
    <cellStyle name="標準 2 4 2 2 2 3 4 7" xfId="3720"/>
    <cellStyle name="標準 2 4 2 2 2 3 4 8" xfId="3721"/>
    <cellStyle name="標準 2 4 2 2 2 3 5" xfId="3722"/>
    <cellStyle name="標準 2 4 2 2 2 3 5 2" xfId="3723"/>
    <cellStyle name="標準 2 4 2 2 2 3 5 2 2" xfId="3724"/>
    <cellStyle name="標準 2 4 2 2 2 3 5 2 2 2" xfId="3725"/>
    <cellStyle name="標準 2 4 2 2 2 3 5 2 2 2 2" xfId="3726"/>
    <cellStyle name="標準 2 4 2 2 2 3 5 2 2 2 3" xfId="3727"/>
    <cellStyle name="標準 2 4 2 2 2 3 5 2 2 3" xfId="3728"/>
    <cellStyle name="標準 2 4 2 2 2 3 5 2 2 3 2" xfId="3729"/>
    <cellStyle name="標準 2 4 2 2 2 3 5 2 2 3 3" xfId="3730"/>
    <cellStyle name="標準 2 4 2 2 2 3 5 2 2 4" xfId="3731"/>
    <cellStyle name="標準 2 4 2 2 2 3 5 2 2 5" xfId="3732"/>
    <cellStyle name="標準 2 4 2 2 2 3 5 2 3" xfId="3733"/>
    <cellStyle name="標準 2 4 2 2 2 3 5 2 3 2" xfId="3734"/>
    <cellStyle name="標準 2 4 2 2 2 3 5 2 3 3" xfId="3735"/>
    <cellStyle name="標準 2 4 2 2 2 3 5 2 4" xfId="3736"/>
    <cellStyle name="標準 2 4 2 2 2 3 5 2 4 2" xfId="3737"/>
    <cellStyle name="標準 2 4 2 2 2 3 5 2 4 3" xfId="3738"/>
    <cellStyle name="標準 2 4 2 2 2 3 5 2 5" xfId="3739"/>
    <cellStyle name="標準 2 4 2 2 2 3 5 2 6" xfId="3740"/>
    <cellStyle name="標準 2 4 2 2 2 3 5 3" xfId="3741"/>
    <cellStyle name="標準 2 4 2 2 2 3 5 3 2" xfId="3742"/>
    <cellStyle name="標準 2 4 2 2 2 3 5 3 2 2" xfId="3743"/>
    <cellStyle name="標準 2 4 2 2 2 3 5 3 2 3" xfId="3744"/>
    <cellStyle name="標準 2 4 2 2 2 3 5 3 3" xfId="3745"/>
    <cellStyle name="標準 2 4 2 2 2 3 5 3 3 2" xfId="3746"/>
    <cellStyle name="標準 2 4 2 2 2 3 5 3 3 3" xfId="3747"/>
    <cellStyle name="標準 2 4 2 2 2 3 5 3 4" xfId="3748"/>
    <cellStyle name="標準 2 4 2 2 2 3 5 3 5" xfId="3749"/>
    <cellStyle name="標準 2 4 2 2 2 3 5 4" xfId="3750"/>
    <cellStyle name="標準 2 4 2 2 2 3 5 5" xfId="3751"/>
    <cellStyle name="標準 2 4 2 2 2 3 5 5 2" xfId="3752"/>
    <cellStyle name="標準 2 4 2 2 2 3 5 5 3" xfId="3753"/>
    <cellStyle name="標準 2 4 2 2 2 3 5 6" xfId="3754"/>
    <cellStyle name="標準 2 4 2 2 2 3 5 6 2" xfId="3755"/>
    <cellStyle name="標準 2 4 2 2 2 3 5 6 3" xfId="3756"/>
    <cellStyle name="標準 2 4 2 2 2 3 5 7" xfId="3757"/>
    <cellStyle name="標準 2 4 2 2 2 3 5 8" xfId="3758"/>
    <cellStyle name="標準 2 4 2 2 2 3 6" xfId="3759"/>
    <cellStyle name="標準 2 4 2 2 2 3 6 2" xfId="3760"/>
    <cellStyle name="標準 2 4 2 2 2 3 6 2 2" xfId="3761"/>
    <cellStyle name="標準 2 4 2 2 2 3 6 2 2 2" xfId="3762"/>
    <cellStyle name="標準 2 4 2 2 2 3 6 2 2 3" xfId="3763"/>
    <cellStyle name="標準 2 4 2 2 2 3 6 2 3" xfId="3764"/>
    <cellStyle name="標準 2 4 2 2 2 3 6 2 3 2" xfId="3765"/>
    <cellStyle name="標準 2 4 2 2 2 3 6 2 3 3" xfId="3766"/>
    <cellStyle name="標準 2 4 2 2 2 3 6 2 4" xfId="3767"/>
    <cellStyle name="標準 2 4 2 2 2 3 6 2 5" xfId="3768"/>
    <cellStyle name="標準 2 4 2 2 2 3 6 3" xfId="3769"/>
    <cellStyle name="標準 2 4 2 2 2 3 6 3 2" xfId="3770"/>
    <cellStyle name="標準 2 4 2 2 2 3 6 3 3" xfId="3771"/>
    <cellStyle name="標準 2 4 2 2 2 3 6 4" xfId="3772"/>
    <cellStyle name="標準 2 4 2 2 2 3 6 4 2" xfId="3773"/>
    <cellStyle name="標準 2 4 2 2 2 3 6 4 3" xfId="3774"/>
    <cellStyle name="標準 2 4 2 2 2 3 6 5" xfId="3775"/>
    <cellStyle name="標準 2 4 2 2 2 3 6 6" xfId="3776"/>
    <cellStyle name="標準 2 4 2 2 2 3 7" xfId="3777"/>
    <cellStyle name="標準 2 4 2 2 2 3 7 2" xfId="3778"/>
    <cellStyle name="標準 2 4 2 2 2 3 7 2 2" xfId="3779"/>
    <cellStyle name="標準 2 4 2 2 2 3 7 2 3" xfId="3780"/>
    <cellStyle name="標準 2 4 2 2 2 3 7 3" xfId="3781"/>
    <cellStyle name="標準 2 4 2 2 2 3 7 3 2" xfId="3782"/>
    <cellStyle name="標準 2 4 2 2 2 3 7 3 3" xfId="3783"/>
    <cellStyle name="標準 2 4 2 2 2 3 7 4" xfId="3784"/>
    <cellStyle name="標準 2 4 2 2 2 3 7 5" xfId="3785"/>
    <cellStyle name="標準 2 4 2 2 2 3 8" xfId="3786"/>
    <cellStyle name="標準 2 4 2 2 2 3 9" xfId="3787"/>
    <cellStyle name="標準 2 4 2 2 2 3 9 2" xfId="3788"/>
    <cellStyle name="標準 2 4 2 2 2 3 9 3" xfId="3789"/>
    <cellStyle name="標準 2 4 2 2 2 4" xfId="3790"/>
    <cellStyle name="標準 2 4 2 2 2 4 10" xfId="3791"/>
    <cellStyle name="標準 2 4 2 2 2 4 11" xfId="3792"/>
    <cellStyle name="標準 2 4 2 2 2 4 2" xfId="3793"/>
    <cellStyle name="標準 2 4 2 2 2 4 2 10" xfId="3794"/>
    <cellStyle name="標準 2 4 2 2 2 4 2 2" xfId="3795"/>
    <cellStyle name="標準 2 4 2 2 2 4 2 2 2" xfId="3796"/>
    <cellStyle name="標準 2 4 2 2 2 4 2 2 2 2" xfId="3797"/>
    <cellStyle name="標準 2 4 2 2 2 4 2 2 2 2 2" xfId="3798"/>
    <cellStyle name="標準 2 4 2 2 2 4 2 2 2 2 2 2" xfId="3799"/>
    <cellStyle name="標準 2 4 2 2 2 4 2 2 2 2 2 3" xfId="3800"/>
    <cellStyle name="標準 2 4 2 2 2 4 2 2 2 2 3" xfId="3801"/>
    <cellStyle name="標準 2 4 2 2 2 4 2 2 2 2 3 2" xfId="3802"/>
    <cellStyle name="標準 2 4 2 2 2 4 2 2 2 2 3 3" xfId="3803"/>
    <cellStyle name="標準 2 4 2 2 2 4 2 2 2 2 4" xfId="3804"/>
    <cellStyle name="標準 2 4 2 2 2 4 2 2 2 2 5" xfId="3805"/>
    <cellStyle name="標準 2 4 2 2 2 4 2 2 2 3" xfId="3806"/>
    <cellStyle name="標準 2 4 2 2 2 4 2 2 2 3 2" xfId="3807"/>
    <cellStyle name="標準 2 4 2 2 2 4 2 2 2 3 3" xfId="3808"/>
    <cellStyle name="標準 2 4 2 2 2 4 2 2 2 4" xfId="3809"/>
    <cellStyle name="標準 2 4 2 2 2 4 2 2 2 4 2" xfId="3810"/>
    <cellStyle name="標準 2 4 2 2 2 4 2 2 2 4 3" xfId="3811"/>
    <cellStyle name="標準 2 4 2 2 2 4 2 2 2 5" xfId="3812"/>
    <cellStyle name="標準 2 4 2 2 2 4 2 2 2 6" xfId="3813"/>
    <cellStyle name="標準 2 4 2 2 2 4 2 2 3" xfId="3814"/>
    <cellStyle name="標準 2 4 2 2 2 4 2 2 3 2" xfId="3815"/>
    <cellStyle name="標準 2 4 2 2 2 4 2 2 3 2 2" xfId="3816"/>
    <cellStyle name="標準 2 4 2 2 2 4 2 2 3 2 3" xfId="3817"/>
    <cellStyle name="標準 2 4 2 2 2 4 2 2 3 3" xfId="3818"/>
    <cellStyle name="標準 2 4 2 2 2 4 2 2 3 3 2" xfId="3819"/>
    <cellStyle name="標準 2 4 2 2 2 4 2 2 3 3 3" xfId="3820"/>
    <cellStyle name="標準 2 4 2 2 2 4 2 2 3 4" xfId="3821"/>
    <cellStyle name="標準 2 4 2 2 2 4 2 2 3 5" xfId="3822"/>
    <cellStyle name="標準 2 4 2 2 2 4 2 2 4" xfId="3823"/>
    <cellStyle name="標準 2 4 2 2 2 4 2 2 5" xfId="3824"/>
    <cellStyle name="標準 2 4 2 2 2 4 2 2 5 2" xfId="3825"/>
    <cellStyle name="標準 2 4 2 2 2 4 2 2 5 3" xfId="3826"/>
    <cellStyle name="標準 2 4 2 2 2 4 2 2 6" xfId="3827"/>
    <cellStyle name="標準 2 4 2 2 2 4 2 2 6 2" xfId="3828"/>
    <cellStyle name="標準 2 4 2 2 2 4 2 2 6 3" xfId="3829"/>
    <cellStyle name="標準 2 4 2 2 2 4 2 2 7" xfId="3830"/>
    <cellStyle name="標準 2 4 2 2 2 4 2 2 8" xfId="3831"/>
    <cellStyle name="標準 2 4 2 2 2 4 2 3" xfId="3832"/>
    <cellStyle name="標準 2 4 2 2 2 4 2 3 2" xfId="3833"/>
    <cellStyle name="標準 2 4 2 2 2 4 2 3 2 2" xfId="3834"/>
    <cellStyle name="標準 2 4 2 2 2 4 2 3 2 2 2" xfId="3835"/>
    <cellStyle name="標準 2 4 2 2 2 4 2 3 2 2 2 2" xfId="3836"/>
    <cellStyle name="標準 2 4 2 2 2 4 2 3 2 2 2 3" xfId="3837"/>
    <cellStyle name="標準 2 4 2 2 2 4 2 3 2 2 3" xfId="3838"/>
    <cellStyle name="標準 2 4 2 2 2 4 2 3 2 2 3 2" xfId="3839"/>
    <cellStyle name="標準 2 4 2 2 2 4 2 3 2 2 3 3" xfId="3840"/>
    <cellStyle name="標準 2 4 2 2 2 4 2 3 2 2 4" xfId="3841"/>
    <cellStyle name="標準 2 4 2 2 2 4 2 3 2 2 5" xfId="3842"/>
    <cellStyle name="標準 2 4 2 2 2 4 2 3 2 3" xfId="3843"/>
    <cellStyle name="標準 2 4 2 2 2 4 2 3 2 3 2" xfId="3844"/>
    <cellStyle name="標準 2 4 2 2 2 4 2 3 2 3 3" xfId="3845"/>
    <cellStyle name="標準 2 4 2 2 2 4 2 3 2 4" xfId="3846"/>
    <cellStyle name="標準 2 4 2 2 2 4 2 3 2 4 2" xfId="3847"/>
    <cellStyle name="標準 2 4 2 2 2 4 2 3 2 4 3" xfId="3848"/>
    <cellStyle name="標準 2 4 2 2 2 4 2 3 2 5" xfId="3849"/>
    <cellStyle name="標準 2 4 2 2 2 4 2 3 2 6" xfId="3850"/>
    <cellStyle name="標準 2 4 2 2 2 4 2 3 3" xfId="3851"/>
    <cellStyle name="標準 2 4 2 2 2 4 2 3 3 2" xfId="3852"/>
    <cellStyle name="標準 2 4 2 2 2 4 2 3 3 2 2" xfId="3853"/>
    <cellStyle name="標準 2 4 2 2 2 4 2 3 3 2 3" xfId="3854"/>
    <cellStyle name="標準 2 4 2 2 2 4 2 3 3 3" xfId="3855"/>
    <cellStyle name="標準 2 4 2 2 2 4 2 3 3 3 2" xfId="3856"/>
    <cellStyle name="標準 2 4 2 2 2 4 2 3 3 3 3" xfId="3857"/>
    <cellStyle name="標準 2 4 2 2 2 4 2 3 3 4" xfId="3858"/>
    <cellStyle name="標準 2 4 2 2 2 4 2 3 3 5" xfId="3859"/>
    <cellStyle name="標準 2 4 2 2 2 4 2 3 4" xfId="3860"/>
    <cellStyle name="標準 2 4 2 2 2 4 2 3 5" xfId="3861"/>
    <cellStyle name="標準 2 4 2 2 2 4 2 3 5 2" xfId="3862"/>
    <cellStyle name="標準 2 4 2 2 2 4 2 3 5 3" xfId="3863"/>
    <cellStyle name="標準 2 4 2 2 2 4 2 3 6" xfId="3864"/>
    <cellStyle name="標準 2 4 2 2 2 4 2 3 6 2" xfId="3865"/>
    <cellStyle name="標準 2 4 2 2 2 4 2 3 6 3" xfId="3866"/>
    <cellStyle name="標準 2 4 2 2 2 4 2 3 7" xfId="3867"/>
    <cellStyle name="標準 2 4 2 2 2 4 2 3 8" xfId="3868"/>
    <cellStyle name="標準 2 4 2 2 2 4 2 4" xfId="3869"/>
    <cellStyle name="標準 2 4 2 2 2 4 2 4 2" xfId="3870"/>
    <cellStyle name="標準 2 4 2 2 2 4 2 4 2 2" xfId="3871"/>
    <cellStyle name="標準 2 4 2 2 2 4 2 4 2 2 2" xfId="3872"/>
    <cellStyle name="標準 2 4 2 2 2 4 2 4 2 2 3" xfId="3873"/>
    <cellStyle name="標準 2 4 2 2 2 4 2 4 2 3" xfId="3874"/>
    <cellStyle name="標準 2 4 2 2 2 4 2 4 2 3 2" xfId="3875"/>
    <cellStyle name="標準 2 4 2 2 2 4 2 4 2 3 3" xfId="3876"/>
    <cellStyle name="標準 2 4 2 2 2 4 2 4 2 4" xfId="3877"/>
    <cellStyle name="標準 2 4 2 2 2 4 2 4 2 5" xfId="3878"/>
    <cellStyle name="標準 2 4 2 2 2 4 2 4 3" xfId="3879"/>
    <cellStyle name="標準 2 4 2 2 2 4 2 4 3 2" xfId="3880"/>
    <cellStyle name="標準 2 4 2 2 2 4 2 4 3 3" xfId="3881"/>
    <cellStyle name="標準 2 4 2 2 2 4 2 4 4" xfId="3882"/>
    <cellStyle name="標準 2 4 2 2 2 4 2 4 4 2" xfId="3883"/>
    <cellStyle name="標準 2 4 2 2 2 4 2 4 4 3" xfId="3884"/>
    <cellStyle name="標準 2 4 2 2 2 4 2 4 5" xfId="3885"/>
    <cellStyle name="標準 2 4 2 2 2 4 2 4 6" xfId="3886"/>
    <cellStyle name="標準 2 4 2 2 2 4 2 5" xfId="3887"/>
    <cellStyle name="標準 2 4 2 2 2 4 2 5 2" xfId="3888"/>
    <cellStyle name="標準 2 4 2 2 2 4 2 5 2 2" xfId="3889"/>
    <cellStyle name="標準 2 4 2 2 2 4 2 5 2 3" xfId="3890"/>
    <cellStyle name="標準 2 4 2 2 2 4 2 5 3" xfId="3891"/>
    <cellStyle name="標準 2 4 2 2 2 4 2 5 3 2" xfId="3892"/>
    <cellStyle name="標準 2 4 2 2 2 4 2 5 3 3" xfId="3893"/>
    <cellStyle name="標準 2 4 2 2 2 4 2 5 4" xfId="3894"/>
    <cellStyle name="標準 2 4 2 2 2 4 2 5 5" xfId="3895"/>
    <cellStyle name="標準 2 4 2 2 2 4 2 6" xfId="3896"/>
    <cellStyle name="標準 2 4 2 2 2 4 2 7" xfId="3897"/>
    <cellStyle name="標準 2 4 2 2 2 4 2 7 2" xfId="3898"/>
    <cellStyle name="標準 2 4 2 2 2 4 2 7 3" xfId="3899"/>
    <cellStyle name="標準 2 4 2 2 2 4 2 8" xfId="3900"/>
    <cellStyle name="標準 2 4 2 2 2 4 2 8 2" xfId="3901"/>
    <cellStyle name="標準 2 4 2 2 2 4 2 8 3" xfId="3902"/>
    <cellStyle name="標準 2 4 2 2 2 4 2 9" xfId="3903"/>
    <cellStyle name="標準 2 4 2 2 2 4 3" xfId="3904"/>
    <cellStyle name="標準 2 4 2 2 2 4 3 2" xfId="3905"/>
    <cellStyle name="標準 2 4 2 2 2 4 3 2 2" xfId="3906"/>
    <cellStyle name="標準 2 4 2 2 2 4 3 2 2 2" xfId="3907"/>
    <cellStyle name="標準 2 4 2 2 2 4 3 2 2 2 2" xfId="3908"/>
    <cellStyle name="標準 2 4 2 2 2 4 3 2 2 2 3" xfId="3909"/>
    <cellStyle name="標準 2 4 2 2 2 4 3 2 2 3" xfId="3910"/>
    <cellStyle name="標準 2 4 2 2 2 4 3 2 2 3 2" xfId="3911"/>
    <cellStyle name="標準 2 4 2 2 2 4 3 2 2 3 3" xfId="3912"/>
    <cellStyle name="標準 2 4 2 2 2 4 3 2 2 4" xfId="3913"/>
    <cellStyle name="標準 2 4 2 2 2 4 3 2 2 5" xfId="3914"/>
    <cellStyle name="標準 2 4 2 2 2 4 3 2 3" xfId="3915"/>
    <cellStyle name="標準 2 4 2 2 2 4 3 2 3 2" xfId="3916"/>
    <cellStyle name="標準 2 4 2 2 2 4 3 2 3 3" xfId="3917"/>
    <cellStyle name="標準 2 4 2 2 2 4 3 2 4" xfId="3918"/>
    <cellStyle name="標準 2 4 2 2 2 4 3 2 4 2" xfId="3919"/>
    <cellStyle name="標準 2 4 2 2 2 4 3 2 4 3" xfId="3920"/>
    <cellStyle name="標準 2 4 2 2 2 4 3 2 5" xfId="3921"/>
    <cellStyle name="標準 2 4 2 2 2 4 3 2 6" xfId="3922"/>
    <cellStyle name="標準 2 4 2 2 2 4 3 3" xfId="3923"/>
    <cellStyle name="標準 2 4 2 2 2 4 3 3 2" xfId="3924"/>
    <cellStyle name="標準 2 4 2 2 2 4 3 3 2 2" xfId="3925"/>
    <cellStyle name="標準 2 4 2 2 2 4 3 3 2 3" xfId="3926"/>
    <cellStyle name="標準 2 4 2 2 2 4 3 3 3" xfId="3927"/>
    <cellStyle name="標準 2 4 2 2 2 4 3 3 3 2" xfId="3928"/>
    <cellStyle name="標準 2 4 2 2 2 4 3 3 3 3" xfId="3929"/>
    <cellStyle name="標準 2 4 2 2 2 4 3 3 4" xfId="3930"/>
    <cellStyle name="標準 2 4 2 2 2 4 3 3 5" xfId="3931"/>
    <cellStyle name="標準 2 4 2 2 2 4 3 4" xfId="3932"/>
    <cellStyle name="標準 2 4 2 2 2 4 3 5" xfId="3933"/>
    <cellStyle name="標準 2 4 2 2 2 4 3 5 2" xfId="3934"/>
    <cellStyle name="標準 2 4 2 2 2 4 3 5 3" xfId="3935"/>
    <cellStyle name="標準 2 4 2 2 2 4 3 6" xfId="3936"/>
    <cellStyle name="標準 2 4 2 2 2 4 3 6 2" xfId="3937"/>
    <cellStyle name="標準 2 4 2 2 2 4 3 6 3" xfId="3938"/>
    <cellStyle name="標準 2 4 2 2 2 4 3 7" xfId="3939"/>
    <cellStyle name="標準 2 4 2 2 2 4 3 8" xfId="3940"/>
    <cellStyle name="標準 2 4 2 2 2 4 4" xfId="3941"/>
    <cellStyle name="標準 2 4 2 2 2 4 4 2" xfId="3942"/>
    <cellStyle name="標準 2 4 2 2 2 4 4 2 2" xfId="3943"/>
    <cellStyle name="標準 2 4 2 2 2 4 4 2 2 2" xfId="3944"/>
    <cellStyle name="標準 2 4 2 2 2 4 4 2 2 2 2" xfId="3945"/>
    <cellStyle name="標準 2 4 2 2 2 4 4 2 2 2 3" xfId="3946"/>
    <cellStyle name="標準 2 4 2 2 2 4 4 2 2 3" xfId="3947"/>
    <cellStyle name="標準 2 4 2 2 2 4 4 2 2 3 2" xfId="3948"/>
    <cellStyle name="標準 2 4 2 2 2 4 4 2 2 3 3" xfId="3949"/>
    <cellStyle name="標準 2 4 2 2 2 4 4 2 2 4" xfId="3950"/>
    <cellStyle name="標準 2 4 2 2 2 4 4 2 2 5" xfId="3951"/>
    <cellStyle name="標準 2 4 2 2 2 4 4 2 3" xfId="3952"/>
    <cellStyle name="標準 2 4 2 2 2 4 4 2 3 2" xfId="3953"/>
    <cellStyle name="標準 2 4 2 2 2 4 4 2 3 3" xfId="3954"/>
    <cellStyle name="標準 2 4 2 2 2 4 4 2 4" xfId="3955"/>
    <cellStyle name="標準 2 4 2 2 2 4 4 2 4 2" xfId="3956"/>
    <cellStyle name="標準 2 4 2 2 2 4 4 2 4 3" xfId="3957"/>
    <cellStyle name="標準 2 4 2 2 2 4 4 2 5" xfId="3958"/>
    <cellStyle name="標準 2 4 2 2 2 4 4 2 6" xfId="3959"/>
    <cellStyle name="標準 2 4 2 2 2 4 4 3" xfId="3960"/>
    <cellStyle name="標準 2 4 2 2 2 4 4 3 2" xfId="3961"/>
    <cellStyle name="標準 2 4 2 2 2 4 4 3 2 2" xfId="3962"/>
    <cellStyle name="標準 2 4 2 2 2 4 4 3 2 3" xfId="3963"/>
    <cellStyle name="標準 2 4 2 2 2 4 4 3 3" xfId="3964"/>
    <cellStyle name="標準 2 4 2 2 2 4 4 3 3 2" xfId="3965"/>
    <cellStyle name="標準 2 4 2 2 2 4 4 3 3 3" xfId="3966"/>
    <cellStyle name="標準 2 4 2 2 2 4 4 3 4" xfId="3967"/>
    <cellStyle name="標準 2 4 2 2 2 4 4 3 5" xfId="3968"/>
    <cellStyle name="標準 2 4 2 2 2 4 4 4" xfId="3969"/>
    <cellStyle name="標準 2 4 2 2 2 4 4 5" xfId="3970"/>
    <cellStyle name="標準 2 4 2 2 2 4 4 5 2" xfId="3971"/>
    <cellStyle name="標準 2 4 2 2 2 4 4 5 3" xfId="3972"/>
    <cellStyle name="標準 2 4 2 2 2 4 4 6" xfId="3973"/>
    <cellStyle name="標準 2 4 2 2 2 4 4 6 2" xfId="3974"/>
    <cellStyle name="標準 2 4 2 2 2 4 4 6 3" xfId="3975"/>
    <cellStyle name="標準 2 4 2 2 2 4 4 7" xfId="3976"/>
    <cellStyle name="標準 2 4 2 2 2 4 4 8" xfId="3977"/>
    <cellStyle name="標準 2 4 2 2 2 4 5" xfId="3978"/>
    <cellStyle name="標準 2 4 2 2 2 4 5 2" xfId="3979"/>
    <cellStyle name="標準 2 4 2 2 2 4 5 2 2" xfId="3980"/>
    <cellStyle name="標準 2 4 2 2 2 4 5 2 2 2" xfId="3981"/>
    <cellStyle name="標準 2 4 2 2 2 4 5 2 2 3" xfId="3982"/>
    <cellStyle name="標準 2 4 2 2 2 4 5 2 3" xfId="3983"/>
    <cellStyle name="標準 2 4 2 2 2 4 5 2 3 2" xfId="3984"/>
    <cellStyle name="標準 2 4 2 2 2 4 5 2 3 3" xfId="3985"/>
    <cellStyle name="標準 2 4 2 2 2 4 5 2 4" xfId="3986"/>
    <cellStyle name="標準 2 4 2 2 2 4 5 2 5" xfId="3987"/>
    <cellStyle name="標準 2 4 2 2 2 4 5 3" xfId="3988"/>
    <cellStyle name="標準 2 4 2 2 2 4 5 3 2" xfId="3989"/>
    <cellStyle name="標準 2 4 2 2 2 4 5 3 3" xfId="3990"/>
    <cellStyle name="標準 2 4 2 2 2 4 5 4" xfId="3991"/>
    <cellStyle name="標準 2 4 2 2 2 4 5 4 2" xfId="3992"/>
    <cellStyle name="標準 2 4 2 2 2 4 5 4 3" xfId="3993"/>
    <cellStyle name="標準 2 4 2 2 2 4 5 5" xfId="3994"/>
    <cellStyle name="標準 2 4 2 2 2 4 5 6" xfId="3995"/>
    <cellStyle name="標準 2 4 2 2 2 4 6" xfId="3996"/>
    <cellStyle name="標準 2 4 2 2 2 4 6 2" xfId="3997"/>
    <cellStyle name="標準 2 4 2 2 2 4 6 2 2" xfId="3998"/>
    <cellStyle name="標準 2 4 2 2 2 4 6 2 3" xfId="3999"/>
    <cellStyle name="標準 2 4 2 2 2 4 6 3" xfId="4000"/>
    <cellStyle name="標準 2 4 2 2 2 4 6 3 2" xfId="4001"/>
    <cellStyle name="標準 2 4 2 2 2 4 6 3 3" xfId="4002"/>
    <cellStyle name="標準 2 4 2 2 2 4 6 4" xfId="4003"/>
    <cellStyle name="標準 2 4 2 2 2 4 6 5" xfId="4004"/>
    <cellStyle name="標準 2 4 2 2 2 4 7" xfId="4005"/>
    <cellStyle name="標準 2 4 2 2 2 4 8" xfId="4006"/>
    <cellStyle name="標準 2 4 2 2 2 4 8 2" xfId="4007"/>
    <cellStyle name="標準 2 4 2 2 2 4 8 3" xfId="4008"/>
    <cellStyle name="標準 2 4 2 2 2 4 9" xfId="4009"/>
    <cellStyle name="標準 2 4 2 2 2 4 9 2" xfId="4010"/>
    <cellStyle name="標準 2 4 2 2 2 4 9 3" xfId="4011"/>
    <cellStyle name="標準 2 4 2 2 2 5" xfId="4012"/>
    <cellStyle name="標準 2 4 2 2 2 5 10" xfId="4013"/>
    <cellStyle name="標準 2 4 2 2 2 5 2" xfId="4014"/>
    <cellStyle name="標準 2 4 2 2 2 5 2 2" xfId="4015"/>
    <cellStyle name="標準 2 4 2 2 2 5 2 2 2" xfId="4016"/>
    <cellStyle name="標準 2 4 2 2 2 5 2 2 2 2" xfId="4017"/>
    <cellStyle name="標準 2 4 2 2 2 5 2 2 2 2 2" xfId="4018"/>
    <cellStyle name="標準 2 4 2 2 2 5 2 2 2 2 3" xfId="4019"/>
    <cellStyle name="標準 2 4 2 2 2 5 2 2 2 3" xfId="4020"/>
    <cellStyle name="標準 2 4 2 2 2 5 2 2 2 3 2" xfId="4021"/>
    <cellStyle name="標準 2 4 2 2 2 5 2 2 2 3 3" xfId="4022"/>
    <cellStyle name="標準 2 4 2 2 2 5 2 2 2 4" xfId="4023"/>
    <cellStyle name="標準 2 4 2 2 2 5 2 2 2 5" xfId="4024"/>
    <cellStyle name="標準 2 4 2 2 2 5 2 2 3" xfId="4025"/>
    <cellStyle name="標準 2 4 2 2 2 5 2 2 3 2" xfId="4026"/>
    <cellStyle name="標準 2 4 2 2 2 5 2 2 3 3" xfId="4027"/>
    <cellStyle name="標準 2 4 2 2 2 5 2 2 4" xfId="4028"/>
    <cellStyle name="標準 2 4 2 2 2 5 2 2 4 2" xfId="4029"/>
    <cellStyle name="標準 2 4 2 2 2 5 2 2 4 3" xfId="4030"/>
    <cellStyle name="標準 2 4 2 2 2 5 2 2 5" xfId="4031"/>
    <cellStyle name="標準 2 4 2 2 2 5 2 2 6" xfId="4032"/>
    <cellStyle name="標準 2 4 2 2 2 5 2 3" xfId="4033"/>
    <cellStyle name="標準 2 4 2 2 2 5 2 3 2" xfId="4034"/>
    <cellStyle name="標準 2 4 2 2 2 5 2 3 2 2" xfId="4035"/>
    <cellStyle name="標準 2 4 2 2 2 5 2 3 2 3" xfId="4036"/>
    <cellStyle name="標準 2 4 2 2 2 5 2 3 3" xfId="4037"/>
    <cellStyle name="標準 2 4 2 2 2 5 2 3 3 2" xfId="4038"/>
    <cellStyle name="標準 2 4 2 2 2 5 2 3 3 3" xfId="4039"/>
    <cellStyle name="標準 2 4 2 2 2 5 2 3 4" xfId="4040"/>
    <cellStyle name="標準 2 4 2 2 2 5 2 3 5" xfId="4041"/>
    <cellStyle name="標準 2 4 2 2 2 5 2 4" xfId="4042"/>
    <cellStyle name="標準 2 4 2 2 2 5 2 5" xfId="4043"/>
    <cellStyle name="標準 2 4 2 2 2 5 2 5 2" xfId="4044"/>
    <cellStyle name="標準 2 4 2 2 2 5 2 5 3" xfId="4045"/>
    <cellStyle name="標準 2 4 2 2 2 5 2 6" xfId="4046"/>
    <cellStyle name="標準 2 4 2 2 2 5 2 6 2" xfId="4047"/>
    <cellStyle name="標準 2 4 2 2 2 5 2 6 3" xfId="4048"/>
    <cellStyle name="標準 2 4 2 2 2 5 2 7" xfId="4049"/>
    <cellStyle name="標準 2 4 2 2 2 5 2 8" xfId="4050"/>
    <cellStyle name="標準 2 4 2 2 2 5 3" xfId="4051"/>
    <cellStyle name="標準 2 4 2 2 2 5 3 2" xfId="4052"/>
    <cellStyle name="標準 2 4 2 2 2 5 3 2 2" xfId="4053"/>
    <cellStyle name="標準 2 4 2 2 2 5 3 2 2 2" xfId="4054"/>
    <cellStyle name="標準 2 4 2 2 2 5 3 2 2 2 2" xfId="4055"/>
    <cellStyle name="標準 2 4 2 2 2 5 3 2 2 2 3" xfId="4056"/>
    <cellStyle name="標準 2 4 2 2 2 5 3 2 2 3" xfId="4057"/>
    <cellStyle name="標準 2 4 2 2 2 5 3 2 2 3 2" xfId="4058"/>
    <cellStyle name="標準 2 4 2 2 2 5 3 2 2 3 3" xfId="4059"/>
    <cellStyle name="標準 2 4 2 2 2 5 3 2 2 4" xfId="4060"/>
    <cellStyle name="標準 2 4 2 2 2 5 3 2 2 5" xfId="4061"/>
    <cellStyle name="標準 2 4 2 2 2 5 3 2 3" xfId="4062"/>
    <cellStyle name="標準 2 4 2 2 2 5 3 2 3 2" xfId="4063"/>
    <cellStyle name="標準 2 4 2 2 2 5 3 2 3 3" xfId="4064"/>
    <cellStyle name="標準 2 4 2 2 2 5 3 2 4" xfId="4065"/>
    <cellStyle name="標準 2 4 2 2 2 5 3 2 4 2" xfId="4066"/>
    <cellStyle name="標準 2 4 2 2 2 5 3 2 4 3" xfId="4067"/>
    <cellStyle name="標準 2 4 2 2 2 5 3 2 5" xfId="4068"/>
    <cellStyle name="標準 2 4 2 2 2 5 3 2 6" xfId="4069"/>
    <cellStyle name="標準 2 4 2 2 2 5 3 3" xfId="4070"/>
    <cellStyle name="標準 2 4 2 2 2 5 3 3 2" xfId="4071"/>
    <cellStyle name="標準 2 4 2 2 2 5 3 3 2 2" xfId="4072"/>
    <cellStyle name="標準 2 4 2 2 2 5 3 3 2 3" xfId="4073"/>
    <cellStyle name="標準 2 4 2 2 2 5 3 3 3" xfId="4074"/>
    <cellStyle name="標準 2 4 2 2 2 5 3 3 3 2" xfId="4075"/>
    <cellStyle name="標準 2 4 2 2 2 5 3 3 3 3" xfId="4076"/>
    <cellStyle name="標準 2 4 2 2 2 5 3 3 4" xfId="4077"/>
    <cellStyle name="標準 2 4 2 2 2 5 3 3 5" xfId="4078"/>
    <cellStyle name="標準 2 4 2 2 2 5 3 4" xfId="4079"/>
    <cellStyle name="標準 2 4 2 2 2 5 3 5" xfId="4080"/>
    <cellStyle name="標準 2 4 2 2 2 5 3 5 2" xfId="4081"/>
    <cellStyle name="標準 2 4 2 2 2 5 3 5 3" xfId="4082"/>
    <cellStyle name="標準 2 4 2 2 2 5 3 6" xfId="4083"/>
    <cellStyle name="標準 2 4 2 2 2 5 3 6 2" xfId="4084"/>
    <cellStyle name="標準 2 4 2 2 2 5 3 6 3" xfId="4085"/>
    <cellStyle name="標準 2 4 2 2 2 5 3 7" xfId="4086"/>
    <cellStyle name="標準 2 4 2 2 2 5 3 8" xfId="4087"/>
    <cellStyle name="標準 2 4 2 2 2 5 4" xfId="4088"/>
    <cellStyle name="標準 2 4 2 2 2 5 4 2" xfId="4089"/>
    <cellStyle name="標準 2 4 2 2 2 5 4 2 2" xfId="4090"/>
    <cellStyle name="標準 2 4 2 2 2 5 4 2 2 2" xfId="4091"/>
    <cellStyle name="標準 2 4 2 2 2 5 4 2 2 3" xfId="4092"/>
    <cellStyle name="標準 2 4 2 2 2 5 4 2 3" xfId="4093"/>
    <cellStyle name="標準 2 4 2 2 2 5 4 2 3 2" xfId="4094"/>
    <cellStyle name="標準 2 4 2 2 2 5 4 2 3 3" xfId="4095"/>
    <cellStyle name="標準 2 4 2 2 2 5 4 2 4" xfId="4096"/>
    <cellStyle name="標準 2 4 2 2 2 5 4 2 5" xfId="4097"/>
    <cellStyle name="標準 2 4 2 2 2 5 4 3" xfId="4098"/>
    <cellStyle name="標準 2 4 2 2 2 5 4 3 2" xfId="4099"/>
    <cellStyle name="標準 2 4 2 2 2 5 4 3 3" xfId="4100"/>
    <cellStyle name="標準 2 4 2 2 2 5 4 4" xfId="4101"/>
    <cellStyle name="標準 2 4 2 2 2 5 4 4 2" xfId="4102"/>
    <cellStyle name="標準 2 4 2 2 2 5 4 4 3" xfId="4103"/>
    <cellStyle name="標準 2 4 2 2 2 5 4 5" xfId="4104"/>
    <cellStyle name="標準 2 4 2 2 2 5 4 6" xfId="4105"/>
    <cellStyle name="標準 2 4 2 2 2 5 5" xfId="4106"/>
    <cellStyle name="標準 2 4 2 2 2 5 5 2" xfId="4107"/>
    <cellStyle name="標準 2 4 2 2 2 5 5 2 2" xfId="4108"/>
    <cellStyle name="標準 2 4 2 2 2 5 5 2 3" xfId="4109"/>
    <cellStyle name="標準 2 4 2 2 2 5 5 3" xfId="4110"/>
    <cellStyle name="標準 2 4 2 2 2 5 5 3 2" xfId="4111"/>
    <cellStyle name="標準 2 4 2 2 2 5 5 3 3" xfId="4112"/>
    <cellStyle name="標準 2 4 2 2 2 5 5 4" xfId="4113"/>
    <cellStyle name="標準 2 4 2 2 2 5 5 5" xfId="4114"/>
    <cellStyle name="標準 2 4 2 2 2 5 6" xfId="4115"/>
    <cellStyle name="標準 2 4 2 2 2 5 7" xfId="4116"/>
    <cellStyle name="標準 2 4 2 2 2 5 7 2" xfId="4117"/>
    <cellStyle name="標準 2 4 2 2 2 5 7 3" xfId="4118"/>
    <cellStyle name="標準 2 4 2 2 2 5 8" xfId="4119"/>
    <cellStyle name="標準 2 4 2 2 2 5 8 2" xfId="4120"/>
    <cellStyle name="標準 2 4 2 2 2 5 8 3" xfId="4121"/>
    <cellStyle name="標準 2 4 2 2 2 5 9" xfId="4122"/>
    <cellStyle name="標準 2 4 2 2 2 6" xfId="4123"/>
    <cellStyle name="標準 2 4 2 2 2 6 2" xfId="4124"/>
    <cellStyle name="標準 2 4 2 2 2 6 2 2" xfId="4125"/>
    <cellStyle name="標準 2 4 2 2 2 6 2 2 2" xfId="4126"/>
    <cellStyle name="標準 2 4 2 2 2 6 2 2 2 2" xfId="4127"/>
    <cellStyle name="標準 2 4 2 2 2 6 2 2 2 2 2" xfId="4128"/>
    <cellStyle name="標準 2 4 2 2 2 6 2 2 2 2 3" xfId="4129"/>
    <cellStyle name="標準 2 4 2 2 2 6 2 2 2 3" xfId="4130"/>
    <cellStyle name="標準 2 4 2 2 2 6 2 2 2 3 2" xfId="4131"/>
    <cellStyle name="標準 2 4 2 2 2 6 2 2 2 3 3" xfId="4132"/>
    <cellStyle name="標準 2 4 2 2 2 6 2 2 2 4" xfId="4133"/>
    <cellStyle name="標準 2 4 2 2 2 6 2 2 2 5" xfId="4134"/>
    <cellStyle name="標準 2 4 2 2 2 6 2 2 3" xfId="4135"/>
    <cellStyle name="標準 2 4 2 2 2 6 2 2 3 2" xfId="4136"/>
    <cellStyle name="標準 2 4 2 2 2 6 2 2 3 3" xfId="4137"/>
    <cellStyle name="標準 2 4 2 2 2 6 2 2 4" xfId="4138"/>
    <cellStyle name="標準 2 4 2 2 2 6 2 2 4 2" xfId="4139"/>
    <cellStyle name="標準 2 4 2 2 2 6 2 2 4 3" xfId="4140"/>
    <cellStyle name="標準 2 4 2 2 2 6 2 2 5" xfId="4141"/>
    <cellStyle name="標準 2 4 2 2 2 6 2 2 6" xfId="4142"/>
    <cellStyle name="標準 2 4 2 2 2 6 2 3" xfId="4143"/>
    <cellStyle name="標準 2 4 2 2 2 6 2 3 2" xfId="4144"/>
    <cellStyle name="標準 2 4 2 2 2 6 2 3 2 2" xfId="4145"/>
    <cellStyle name="標準 2 4 2 2 2 6 2 3 2 3" xfId="4146"/>
    <cellStyle name="標準 2 4 2 2 2 6 2 3 3" xfId="4147"/>
    <cellStyle name="標準 2 4 2 2 2 6 2 3 3 2" xfId="4148"/>
    <cellStyle name="標準 2 4 2 2 2 6 2 3 3 3" xfId="4149"/>
    <cellStyle name="標準 2 4 2 2 2 6 2 3 4" xfId="4150"/>
    <cellStyle name="標準 2 4 2 2 2 6 2 3 5" xfId="4151"/>
    <cellStyle name="標準 2 4 2 2 2 6 2 4" xfId="4152"/>
    <cellStyle name="標準 2 4 2 2 2 6 2 5" xfId="4153"/>
    <cellStyle name="標準 2 4 2 2 2 6 2 5 2" xfId="4154"/>
    <cellStyle name="標準 2 4 2 2 2 6 2 5 3" xfId="4155"/>
    <cellStyle name="標準 2 4 2 2 2 6 2 6" xfId="4156"/>
    <cellStyle name="標準 2 4 2 2 2 6 2 6 2" xfId="4157"/>
    <cellStyle name="標準 2 4 2 2 2 6 2 6 3" xfId="4158"/>
    <cellStyle name="標準 2 4 2 2 2 6 2 7" xfId="4159"/>
    <cellStyle name="標準 2 4 2 2 2 6 2 8" xfId="4160"/>
    <cellStyle name="標準 2 4 2 2 2 6 3" xfId="4161"/>
    <cellStyle name="標準 2 4 2 2 2 6 3 2" xfId="4162"/>
    <cellStyle name="標準 2 4 2 2 2 6 3 2 2" xfId="4163"/>
    <cellStyle name="標準 2 4 2 2 2 6 3 2 2 2" xfId="4164"/>
    <cellStyle name="標準 2 4 2 2 2 6 3 2 2 3" xfId="4165"/>
    <cellStyle name="標準 2 4 2 2 2 6 3 2 3" xfId="4166"/>
    <cellStyle name="標準 2 4 2 2 2 6 3 2 3 2" xfId="4167"/>
    <cellStyle name="標準 2 4 2 2 2 6 3 2 3 3" xfId="4168"/>
    <cellStyle name="標準 2 4 2 2 2 6 3 2 4" xfId="4169"/>
    <cellStyle name="標準 2 4 2 2 2 6 3 2 5" xfId="4170"/>
    <cellStyle name="標準 2 4 2 2 2 6 3 3" xfId="4171"/>
    <cellStyle name="標準 2 4 2 2 2 6 3 3 2" xfId="4172"/>
    <cellStyle name="標準 2 4 2 2 2 6 3 3 3" xfId="4173"/>
    <cellStyle name="標準 2 4 2 2 2 6 3 4" xfId="4174"/>
    <cellStyle name="標準 2 4 2 2 2 6 3 4 2" xfId="4175"/>
    <cellStyle name="標準 2 4 2 2 2 6 3 4 3" xfId="4176"/>
    <cellStyle name="標準 2 4 2 2 2 6 3 5" xfId="4177"/>
    <cellStyle name="標準 2 4 2 2 2 6 3 6" xfId="4178"/>
    <cellStyle name="標準 2 4 2 2 2 6 4" xfId="4179"/>
    <cellStyle name="標準 2 4 2 2 2 6 4 2" xfId="4180"/>
    <cellStyle name="標準 2 4 2 2 2 6 4 2 2" xfId="4181"/>
    <cellStyle name="標準 2 4 2 2 2 6 4 2 3" xfId="4182"/>
    <cellStyle name="標準 2 4 2 2 2 6 4 3" xfId="4183"/>
    <cellStyle name="標準 2 4 2 2 2 6 4 3 2" xfId="4184"/>
    <cellStyle name="標準 2 4 2 2 2 6 4 3 3" xfId="4185"/>
    <cellStyle name="標準 2 4 2 2 2 6 4 4" xfId="4186"/>
    <cellStyle name="標準 2 4 2 2 2 6 4 5" xfId="4187"/>
    <cellStyle name="標準 2 4 2 2 2 6 5" xfId="4188"/>
    <cellStyle name="標準 2 4 2 2 2 6 6" xfId="4189"/>
    <cellStyle name="標準 2 4 2 2 2 6 6 2" xfId="4190"/>
    <cellStyle name="標準 2 4 2 2 2 6 6 3" xfId="4191"/>
    <cellStyle name="標準 2 4 2 2 2 6 7" xfId="4192"/>
    <cellStyle name="標準 2 4 2 2 2 6 7 2" xfId="4193"/>
    <cellStyle name="標準 2 4 2 2 2 6 7 3" xfId="4194"/>
    <cellStyle name="標準 2 4 2 2 2 6 8" xfId="4195"/>
    <cellStyle name="標準 2 4 2 2 2 6 9" xfId="4196"/>
    <cellStyle name="標準 2 4 2 2 2 7" xfId="4197"/>
    <cellStyle name="標準 2 4 2 2 2 7 2" xfId="4198"/>
    <cellStyle name="標準 2 4 2 2 2 7 2 2" xfId="4199"/>
    <cellStyle name="標準 2 4 2 2 2 7 2 2 2" xfId="4200"/>
    <cellStyle name="標準 2 4 2 2 2 7 2 2 2 2" xfId="4201"/>
    <cellStyle name="標準 2 4 2 2 2 7 2 2 2 3" xfId="4202"/>
    <cellStyle name="標準 2 4 2 2 2 7 2 2 3" xfId="4203"/>
    <cellStyle name="標準 2 4 2 2 2 7 2 2 3 2" xfId="4204"/>
    <cellStyle name="標準 2 4 2 2 2 7 2 2 3 3" xfId="4205"/>
    <cellStyle name="標準 2 4 2 2 2 7 2 2 4" xfId="4206"/>
    <cellStyle name="標準 2 4 2 2 2 7 2 2 5" xfId="4207"/>
    <cellStyle name="標準 2 4 2 2 2 7 2 3" xfId="4208"/>
    <cellStyle name="標準 2 4 2 2 2 7 2 3 2" xfId="4209"/>
    <cellStyle name="標準 2 4 2 2 2 7 2 3 3" xfId="4210"/>
    <cellStyle name="標準 2 4 2 2 2 7 2 4" xfId="4211"/>
    <cellStyle name="標準 2 4 2 2 2 7 2 4 2" xfId="4212"/>
    <cellStyle name="標準 2 4 2 2 2 7 2 4 3" xfId="4213"/>
    <cellStyle name="標準 2 4 2 2 2 7 2 5" xfId="4214"/>
    <cellStyle name="標準 2 4 2 2 2 7 2 6" xfId="4215"/>
    <cellStyle name="標準 2 4 2 2 2 7 3" xfId="4216"/>
    <cellStyle name="標準 2 4 2 2 2 7 3 2" xfId="4217"/>
    <cellStyle name="標準 2 4 2 2 2 7 3 2 2" xfId="4218"/>
    <cellStyle name="標準 2 4 2 2 2 7 3 2 3" xfId="4219"/>
    <cellStyle name="標準 2 4 2 2 2 7 3 3" xfId="4220"/>
    <cellStyle name="標準 2 4 2 2 2 7 3 3 2" xfId="4221"/>
    <cellStyle name="標準 2 4 2 2 2 7 3 3 3" xfId="4222"/>
    <cellStyle name="標準 2 4 2 2 2 7 3 4" xfId="4223"/>
    <cellStyle name="標準 2 4 2 2 2 7 3 5" xfId="4224"/>
    <cellStyle name="標準 2 4 2 2 2 7 4" xfId="4225"/>
    <cellStyle name="標準 2 4 2 2 2 7 5" xfId="4226"/>
    <cellStyle name="標準 2 4 2 2 2 7 5 2" xfId="4227"/>
    <cellStyle name="標準 2 4 2 2 2 7 5 3" xfId="4228"/>
    <cellStyle name="標準 2 4 2 2 2 7 6" xfId="4229"/>
    <cellStyle name="標準 2 4 2 2 2 7 6 2" xfId="4230"/>
    <cellStyle name="標準 2 4 2 2 2 7 6 3" xfId="4231"/>
    <cellStyle name="標準 2 4 2 2 2 7 7" xfId="4232"/>
    <cellStyle name="標準 2 4 2 2 2 7 8" xfId="4233"/>
    <cellStyle name="標準 2 4 2 2 2 8" xfId="4234"/>
    <cellStyle name="標準 2 4 2 2 2 8 2" xfId="4235"/>
    <cellStyle name="標準 2 4 2 2 2 8 2 2" xfId="4236"/>
    <cellStyle name="標準 2 4 2 2 2 8 2 2 2" xfId="4237"/>
    <cellStyle name="標準 2 4 2 2 2 8 2 2 2 2" xfId="4238"/>
    <cellStyle name="標準 2 4 2 2 2 8 2 2 2 3" xfId="4239"/>
    <cellStyle name="標準 2 4 2 2 2 8 2 2 3" xfId="4240"/>
    <cellStyle name="標準 2 4 2 2 2 8 2 2 3 2" xfId="4241"/>
    <cellStyle name="標準 2 4 2 2 2 8 2 2 3 3" xfId="4242"/>
    <cellStyle name="標準 2 4 2 2 2 8 2 2 4" xfId="4243"/>
    <cellStyle name="標準 2 4 2 2 2 8 2 2 5" xfId="4244"/>
    <cellStyle name="標準 2 4 2 2 2 8 2 3" xfId="4245"/>
    <cellStyle name="標準 2 4 2 2 2 8 2 3 2" xfId="4246"/>
    <cellStyle name="標準 2 4 2 2 2 8 2 3 3" xfId="4247"/>
    <cellStyle name="標準 2 4 2 2 2 8 2 4" xfId="4248"/>
    <cellStyle name="標準 2 4 2 2 2 8 2 4 2" xfId="4249"/>
    <cellStyle name="標準 2 4 2 2 2 8 2 4 3" xfId="4250"/>
    <cellStyle name="標準 2 4 2 2 2 8 2 5" xfId="4251"/>
    <cellStyle name="標準 2 4 2 2 2 8 2 6" xfId="4252"/>
    <cellStyle name="標準 2 4 2 2 2 8 3" xfId="4253"/>
    <cellStyle name="標準 2 4 2 2 2 8 3 2" xfId="4254"/>
    <cellStyle name="標準 2 4 2 2 2 8 3 2 2" xfId="4255"/>
    <cellStyle name="標準 2 4 2 2 2 8 3 2 3" xfId="4256"/>
    <cellStyle name="標準 2 4 2 2 2 8 3 3" xfId="4257"/>
    <cellStyle name="標準 2 4 2 2 2 8 3 3 2" xfId="4258"/>
    <cellStyle name="標準 2 4 2 2 2 8 3 3 3" xfId="4259"/>
    <cellStyle name="標準 2 4 2 2 2 8 3 4" xfId="4260"/>
    <cellStyle name="標準 2 4 2 2 2 8 3 5" xfId="4261"/>
    <cellStyle name="標準 2 4 2 2 2 8 4" xfId="4262"/>
    <cellStyle name="標準 2 4 2 2 2 8 5" xfId="4263"/>
    <cellStyle name="標準 2 4 2 2 2 8 5 2" xfId="4264"/>
    <cellStyle name="標準 2 4 2 2 2 8 5 3" xfId="4265"/>
    <cellStyle name="標準 2 4 2 2 2 8 6" xfId="4266"/>
    <cellStyle name="標準 2 4 2 2 2 8 6 2" xfId="4267"/>
    <cellStyle name="標準 2 4 2 2 2 8 6 3" xfId="4268"/>
    <cellStyle name="標準 2 4 2 2 2 8 7" xfId="4269"/>
    <cellStyle name="標準 2 4 2 2 2 8 8" xfId="4270"/>
    <cellStyle name="標準 2 4 2 2 2 9" xfId="4271"/>
    <cellStyle name="標準 2 4 2 2 2 9 2" xfId="4272"/>
    <cellStyle name="標準 2 4 2 2 2 9 2 2" xfId="4273"/>
    <cellStyle name="標準 2 4 2 2 2 9 2 2 2" xfId="4274"/>
    <cellStyle name="標準 2 4 2 2 2 9 2 2 3" xfId="4275"/>
    <cellStyle name="標準 2 4 2 2 2 9 2 3" xfId="4276"/>
    <cellStyle name="標準 2 4 2 2 2 9 2 3 2" xfId="4277"/>
    <cellStyle name="標準 2 4 2 2 2 9 2 3 3" xfId="4278"/>
    <cellStyle name="標準 2 4 2 2 2 9 2 4" xfId="4279"/>
    <cellStyle name="標準 2 4 2 2 2 9 2 5" xfId="4280"/>
    <cellStyle name="標準 2 4 2 2 2 9 3" xfId="4281"/>
    <cellStyle name="標準 2 4 2 2 2 9 3 2" xfId="4282"/>
    <cellStyle name="標準 2 4 2 2 2 9 3 3" xfId="4283"/>
    <cellStyle name="標準 2 4 2 2 2 9 4" xfId="4284"/>
    <cellStyle name="標準 2 4 2 2 2 9 4 2" xfId="4285"/>
    <cellStyle name="標準 2 4 2 2 2 9 4 3" xfId="4286"/>
    <cellStyle name="標準 2 4 2 2 2 9 5" xfId="4287"/>
    <cellStyle name="標準 2 4 2 2 2 9 6" xfId="4288"/>
    <cellStyle name="標準 2 4 2 2 3" xfId="4289"/>
    <cellStyle name="標準 2 4 2 2 3 10" xfId="4290"/>
    <cellStyle name="標準 2 4 2 2 3 11" xfId="4291"/>
    <cellStyle name="標準 2 4 2 2 3 11 2" xfId="4292"/>
    <cellStyle name="標準 2 4 2 2 3 11 3" xfId="4293"/>
    <cellStyle name="標準 2 4 2 2 3 12" xfId="4294"/>
    <cellStyle name="標準 2 4 2 2 3 12 2" xfId="4295"/>
    <cellStyle name="標準 2 4 2 2 3 12 3" xfId="4296"/>
    <cellStyle name="標準 2 4 2 2 3 13" xfId="4297"/>
    <cellStyle name="標準 2 4 2 2 3 14" xfId="4298"/>
    <cellStyle name="標準 2 4 2 2 3 2" xfId="4299"/>
    <cellStyle name="標準 2 4 2 2 3 2 10" xfId="4300"/>
    <cellStyle name="標準 2 4 2 2 3 2 10 2" xfId="4301"/>
    <cellStyle name="標準 2 4 2 2 3 2 10 3" xfId="4302"/>
    <cellStyle name="標準 2 4 2 2 3 2 11" xfId="4303"/>
    <cellStyle name="標準 2 4 2 2 3 2 12" xfId="4304"/>
    <cellStyle name="標準 2 4 2 2 3 2 2" xfId="4305"/>
    <cellStyle name="標準 2 4 2 2 3 2 2 10" xfId="4306"/>
    <cellStyle name="標準 2 4 2 2 3 2 2 2" xfId="4307"/>
    <cellStyle name="標準 2 4 2 2 3 2 2 2 2" xfId="4308"/>
    <cellStyle name="標準 2 4 2 2 3 2 2 2 2 2" xfId="4309"/>
    <cellStyle name="標準 2 4 2 2 3 2 2 2 2 2 2" xfId="4310"/>
    <cellStyle name="標準 2 4 2 2 3 2 2 2 2 2 2 2" xfId="4311"/>
    <cellStyle name="標準 2 4 2 2 3 2 2 2 2 2 2 3" xfId="4312"/>
    <cellStyle name="標準 2 4 2 2 3 2 2 2 2 2 3" xfId="4313"/>
    <cellStyle name="標準 2 4 2 2 3 2 2 2 2 2 3 2" xfId="4314"/>
    <cellStyle name="標準 2 4 2 2 3 2 2 2 2 2 3 3" xfId="4315"/>
    <cellStyle name="標準 2 4 2 2 3 2 2 2 2 2 4" xfId="4316"/>
    <cellStyle name="標準 2 4 2 2 3 2 2 2 2 2 5" xfId="4317"/>
    <cellStyle name="標準 2 4 2 2 3 2 2 2 2 3" xfId="4318"/>
    <cellStyle name="標準 2 4 2 2 3 2 2 2 2 3 2" xfId="4319"/>
    <cellStyle name="標準 2 4 2 2 3 2 2 2 2 3 3" xfId="4320"/>
    <cellStyle name="標準 2 4 2 2 3 2 2 2 2 4" xfId="4321"/>
    <cellStyle name="標準 2 4 2 2 3 2 2 2 2 4 2" xfId="4322"/>
    <cellStyle name="標準 2 4 2 2 3 2 2 2 2 4 3" xfId="4323"/>
    <cellStyle name="標準 2 4 2 2 3 2 2 2 2 5" xfId="4324"/>
    <cellStyle name="標準 2 4 2 2 3 2 2 2 2 6" xfId="4325"/>
    <cellStyle name="標準 2 4 2 2 3 2 2 2 3" xfId="4326"/>
    <cellStyle name="標準 2 4 2 2 3 2 2 2 3 2" xfId="4327"/>
    <cellStyle name="標準 2 4 2 2 3 2 2 2 3 2 2" xfId="4328"/>
    <cellStyle name="標準 2 4 2 2 3 2 2 2 3 2 3" xfId="4329"/>
    <cellStyle name="標準 2 4 2 2 3 2 2 2 3 3" xfId="4330"/>
    <cellStyle name="標準 2 4 2 2 3 2 2 2 3 3 2" xfId="4331"/>
    <cellStyle name="標準 2 4 2 2 3 2 2 2 3 3 3" xfId="4332"/>
    <cellStyle name="標準 2 4 2 2 3 2 2 2 3 4" xfId="4333"/>
    <cellStyle name="標準 2 4 2 2 3 2 2 2 3 5" xfId="4334"/>
    <cellStyle name="標準 2 4 2 2 3 2 2 2 4" xfId="4335"/>
    <cellStyle name="標準 2 4 2 2 3 2 2 2 5" xfId="4336"/>
    <cellStyle name="標準 2 4 2 2 3 2 2 2 5 2" xfId="4337"/>
    <cellStyle name="標準 2 4 2 2 3 2 2 2 5 3" xfId="4338"/>
    <cellStyle name="標準 2 4 2 2 3 2 2 2 6" xfId="4339"/>
    <cellStyle name="標準 2 4 2 2 3 2 2 2 6 2" xfId="4340"/>
    <cellStyle name="標準 2 4 2 2 3 2 2 2 6 3" xfId="4341"/>
    <cellStyle name="標準 2 4 2 2 3 2 2 2 7" xfId="4342"/>
    <cellStyle name="標準 2 4 2 2 3 2 2 2 8" xfId="4343"/>
    <cellStyle name="標準 2 4 2 2 3 2 2 3" xfId="4344"/>
    <cellStyle name="標準 2 4 2 2 3 2 2 3 2" xfId="4345"/>
    <cellStyle name="標準 2 4 2 2 3 2 2 3 2 2" xfId="4346"/>
    <cellStyle name="標準 2 4 2 2 3 2 2 3 2 2 2" xfId="4347"/>
    <cellStyle name="標準 2 4 2 2 3 2 2 3 2 2 2 2" xfId="4348"/>
    <cellStyle name="標準 2 4 2 2 3 2 2 3 2 2 2 3" xfId="4349"/>
    <cellStyle name="標準 2 4 2 2 3 2 2 3 2 2 3" xfId="4350"/>
    <cellStyle name="標準 2 4 2 2 3 2 2 3 2 2 3 2" xfId="4351"/>
    <cellStyle name="標準 2 4 2 2 3 2 2 3 2 2 3 3" xfId="4352"/>
    <cellStyle name="標準 2 4 2 2 3 2 2 3 2 2 4" xfId="4353"/>
    <cellStyle name="標準 2 4 2 2 3 2 2 3 2 2 5" xfId="4354"/>
    <cellStyle name="標準 2 4 2 2 3 2 2 3 2 3" xfId="4355"/>
    <cellStyle name="標準 2 4 2 2 3 2 2 3 2 3 2" xfId="4356"/>
    <cellStyle name="標準 2 4 2 2 3 2 2 3 2 3 3" xfId="4357"/>
    <cellStyle name="標準 2 4 2 2 3 2 2 3 2 4" xfId="4358"/>
    <cellStyle name="標準 2 4 2 2 3 2 2 3 2 4 2" xfId="4359"/>
    <cellStyle name="標準 2 4 2 2 3 2 2 3 2 4 3" xfId="4360"/>
    <cellStyle name="標準 2 4 2 2 3 2 2 3 2 5" xfId="4361"/>
    <cellStyle name="標準 2 4 2 2 3 2 2 3 2 6" xfId="4362"/>
    <cellStyle name="標準 2 4 2 2 3 2 2 3 3" xfId="4363"/>
    <cellStyle name="標準 2 4 2 2 3 2 2 3 3 2" xfId="4364"/>
    <cellStyle name="標準 2 4 2 2 3 2 2 3 3 2 2" xfId="4365"/>
    <cellStyle name="標準 2 4 2 2 3 2 2 3 3 2 3" xfId="4366"/>
    <cellStyle name="標準 2 4 2 2 3 2 2 3 3 3" xfId="4367"/>
    <cellStyle name="標準 2 4 2 2 3 2 2 3 3 3 2" xfId="4368"/>
    <cellStyle name="標準 2 4 2 2 3 2 2 3 3 3 3" xfId="4369"/>
    <cellStyle name="標準 2 4 2 2 3 2 2 3 3 4" xfId="4370"/>
    <cellStyle name="標準 2 4 2 2 3 2 2 3 3 5" xfId="4371"/>
    <cellStyle name="標準 2 4 2 2 3 2 2 3 4" xfId="4372"/>
    <cellStyle name="標準 2 4 2 2 3 2 2 3 5" xfId="4373"/>
    <cellStyle name="標準 2 4 2 2 3 2 2 3 5 2" xfId="4374"/>
    <cellStyle name="標準 2 4 2 2 3 2 2 3 5 3" xfId="4375"/>
    <cellStyle name="標準 2 4 2 2 3 2 2 3 6" xfId="4376"/>
    <cellStyle name="標準 2 4 2 2 3 2 2 3 6 2" xfId="4377"/>
    <cellStyle name="標準 2 4 2 2 3 2 2 3 6 3" xfId="4378"/>
    <cellStyle name="標準 2 4 2 2 3 2 2 3 7" xfId="4379"/>
    <cellStyle name="標準 2 4 2 2 3 2 2 3 8" xfId="4380"/>
    <cellStyle name="標準 2 4 2 2 3 2 2 4" xfId="4381"/>
    <cellStyle name="標準 2 4 2 2 3 2 2 4 2" xfId="4382"/>
    <cellStyle name="標準 2 4 2 2 3 2 2 4 2 2" xfId="4383"/>
    <cellStyle name="標準 2 4 2 2 3 2 2 4 2 2 2" xfId="4384"/>
    <cellStyle name="標準 2 4 2 2 3 2 2 4 2 2 3" xfId="4385"/>
    <cellStyle name="標準 2 4 2 2 3 2 2 4 2 3" xfId="4386"/>
    <cellStyle name="標準 2 4 2 2 3 2 2 4 2 3 2" xfId="4387"/>
    <cellStyle name="標準 2 4 2 2 3 2 2 4 2 3 3" xfId="4388"/>
    <cellStyle name="標準 2 4 2 2 3 2 2 4 2 4" xfId="4389"/>
    <cellStyle name="標準 2 4 2 2 3 2 2 4 2 5" xfId="4390"/>
    <cellStyle name="標準 2 4 2 2 3 2 2 4 3" xfId="4391"/>
    <cellStyle name="標準 2 4 2 2 3 2 2 4 3 2" xfId="4392"/>
    <cellStyle name="標準 2 4 2 2 3 2 2 4 3 3" xfId="4393"/>
    <cellStyle name="標準 2 4 2 2 3 2 2 4 4" xfId="4394"/>
    <cellStyle name="標準 2 4 2 2 3 2 2 4 4 2" xfId="4395"/>
    <cellStyle name="標準 2 4 2 2 3 2 2 4 4 3" xfId="4396"/>
    <cellStyle name="標準 2 4 2 2 3 2 2 4 5" xfId="4397"/>
    <cellStyle name="標準 2 4 2 2 3 2 2 4 6" xfId="4398"/>
    <cellStyle name="標準 2 4 2 2 3 2 2 5" xfId="4399"/>
    <cellStyle name="標準 2 4 2 2 3 2 2 5 2" xfId="4400"/>
    <cellStyle name="標準 2 4 2 2 3 2 2 5 2 2" xfId="4401"/>
    <cellStyle name="標準 2 4 2 2 3 2 2 5 2 3" xfId="4402"/>
    <cellStyle name="標準 2 4 2 2 3 2 2 5 3" xfId="4403"/>
    <cellStyle name="標準 2 4 2 2 3 2 2 5 3 2" xfId="4404"/>
    <cellStyle name="標準 2 4 2 2 3 2 2 5 3 3" xfId="4405"/>
    <cellStyle name="標準 2 4 2 2 3 2 2 5 4" xfId="4406"/>
    <cellStyle name="標準 2 4 2 2 3 2 2 5 5" xfId="4407"/>
    <cellStyle name="標準 2 4 2 2 3 2 2 6" xfId="4408"/>
    <cellStyle name="標準 2 4 2 2 3 2 2 7" xfId="4409"/>
    <cellStyle name="標準 2 4 2 2 3 2 2 7 2" xfId="4410"/>
    <cellStyle name="標準 2 4 2 2 3 2 2 7 3" xfId="4411"/>
    <cellStyle name="標準 2 4 2 2 3 2 2 8" xfId="4412"/>
    <cellStyle name="標準 2 4 2 2 3 2 2 8 2" xfId="4413"/>
    <cellStyle name="標準 2 4 2 2 3 2 2 8 3" xfId="4414"/>
    <cellStyle name="標準 2 4 2 2 3 2 2 9" xfId="4415"/>
    <cellStyle name="標準 2 4 2 2 3 2 3" xfId="4416"/>
    <cellStyle name="標準 2 4 2 2 3 2 3 2" xfId="4417"/>
    <cellStyle name="標準 2 4 2 2 3 2 3 2 2" xfId="4418"/>
    <cellStyle name="標準 2 4 2 2 3 2 3 2 2 2" xfId="4419"/>
    <cellStyle name="標準 2 4 2 2 3 2 3 2 2 2 2" xfId="4420"/>
    <cellStyle name="標準 2 4 2 2 3 2 3 2 2 2 2 2" xfId="4421"/>
    <cellStyle name="標準 2 4 2 2 3 2 3 2 2 2 2 3" xfId="4422"/>
    <cellStyle name="標準 2 4 2 2 3 2 3 2 2 2 3" xfId="4423"/>
    <cellStyle name="標準 2 4 2 2 3 2 3 2 2 2 3 2" xfId="4424"/>
    <cellStyle name="標準 2 4 2 2 3 2 3 2 2 2 3 3" xfId="4425"/>
    <cellStyle name="標準 2 4 2 2 3 2 3 2 2 2 4" xfId="4426"/>
    <cellStyle name="標準 2 4 2 2 3 2 3 2 2 2 5" xfId="4427"/>
    <cellStyle name="標準 2 4 2 2 3 2 3 2 2 3" xfId="4428"/>
    <cellStyle name="標準 2 4 2 2 3 2 3 2 2 3 2" xfId="4429"/>
    <cellStyle name="標準 2 4 2 2 3 2 3 2 2 3 3" xfId="4430"/>
    <cellStyle name="標準 2 4 2 2 3 2 3 2 2 4" xfId="4431"/>
    <cellStyle name="標準 2 4 2 2 3 2 3 2 2 4 2" xfId="4432"/>
    <cellStyle name="標準 2 4 2 2 3 2 3 2 2 4 3" xfId="4433"/>
    <cellStyle name="標準 2 4 2 2 3 2 3 2 2 5" xfId="4434"/>
    <cellStyle name="標準 2 4 2 2 3 2 3 2 2 6" xfId="4435"/>
    <cellStyle name="標準 2 4 2 2 3 2 3 2 3" xfId="4436"/>
    <cellStyle name="標準 2 4 2 2 3 2 3 2 3 2" xfId="4437"/>
    <cellStyle name="標準 2 4 2 2 3 2 3 2 3 2 2" xfId="4438"/>
    <cellStyle name="標準 2 4 2 2 3 2 3 2 3 2 3" xfId="4439"/>
    <cellStyle name="標準 2 4 2 2 3 2 3 2 3 3" xfId="4440"/>
    <cellStyle name="標準 2 4 2 2 3 2 3 2 3 3 2" xfId="4441"/>
    <cellStyle name="標準 2 4 2 2 3 2 3 2 3 3 3" xfId="4442"/>
    <cellStyle name="標準 2 4 2 2 3 2 3 2 3 4" xfId="4443"/>
    <cellStyle name="標準 2 4 2 2 3 2 3 2 3 5" xfId="4444"/>
    <cellStyle name="標準 2 4 2 2 3 2 3 2 4" xfId="4445"/>
    <cellStyle name="標準 2 4 2 2 3 2 3 2 5" xfId="4446"/>
    <cellStyle name="標準 2 4 2 2 3 2 3 2 5 2" xfId="4447"/>
    <cellStyle name="標準 2 4 2 2 3 2 3 2 5 3" xfId="4448"/>
    <cellStyle name="標準 2 4 2 2 3 2 3 2 6" xfId="4449"/>
    <cellStyle name="標準 2 4 2 2 3 2 3 2 6 2" xfId="4450"/>
    <cellStyle name="標準 2 4 2 2 3 2 3 2 6 3" xfId="4451"/>
    <cellStyle name="標準 2 4 2 2 3 2 3 2 7" xfId="4452"/>
    <cellStyle name="標準 2 4 2 2 3 2 3 2 8" xfId="4453"/>
    <cellStyle name="標準 2 4 2 2 3 2 3 3" xfId="4454"/>
    <cellStyle name="標準 2 4 2 2 3 2 3 3 2" xfId="4455"/>
    <cellStyle name="標準 2 4 2 2 3 2 3 3 2 2" xfId="4456"/>
    <cellStyle name="標準 2 4 2 2 3 2 3 3 2 2 2" xfId="4457"/>
    <cellStyle name="標準 2 4 2 2 3 2 3 3 2 2 3" xfId="4458"/>
    <cellStyle name="標準 2 4 2 2 3 2 3 3 2 3" xfId="4459"/>
    <cellStyle name="標準 2 4 2 2 3 2 3 3 2 3 2" xfId="4460"/>
    <cellStyle name="標準 2 4 2 2 3 2 3 3 2 3 3" xfId="4461"/>
    <cellStyle name="標準 2 4 2 2 3 2 3 3 2 4" xfId="4462"/>
    <cellStyle name="標準 2 4 2 2 3 2 3 3 2 5" xfId="4463"/>
    <cellStyle name="標準 2 4 2 2 3 2 3 3 3" xfId="4464"/>
    <cellStyle name="標準 2 4 2 2 3 2 3 3 3 2" xfId="4465"/>
    <cellStyle name="標準 2 4 2 2 3 2 3 3 3 3" xfId="4466"/>
    <cellStyle name="標準 2 4 2 2 3 2 3 3 4" xfId="4467"/>
    <cellStyle name="標準 2 4 2 2 3 2 3 3 4 2" xfId="4468"/>
    <cellStyle name="標準 2 4 2 2 3 2 3 3 4 3" xfId="4469"/>
    <cellStyle name="標準 2 4 2 2 3 2 3 3 5" xfId="4470"/>
    <cellStyle name="標準 2 4 2 2 3 2 3 3 6" xfId="4471"/>
    <cellStyle name="標準 2 4 2 2 3 2 3 4" xfId="4472"/>
    <cellStyle name="標準 2 4 2 2 3 2 3 4 2" xfId="4473"/>
    <cellStyle name="標準 2 4 2 2 3 2 3 4 2 2" xfId="4474"/>
    <cellStyle name="標準 2 4 2 2 3 2 3 4 2 3" xfId="4475"/>
    <cellStyle name="標準 2 4 2 2 3 2 3 4 3" xfId="4476"/>
    <cellStyle name="標準 2 4 2 2 3 2 3 4 3 2" xfId="4477"/>
    <cellStyle name="標準 2 4 2 2 3 2 3 4 3 3" xfId="4478"/>
    <cellStyle name="標準 2 4 2 2 3 2 3 4 4" xfId="4479"/>
    <cellStyle name="標準 2 4 2 2 3 2 3 4 5" xfId="4480"/>
    <cellStyle name="標準 2 4 2 2 3 2 3 5" xfId="4481"/>
    <cellStyle name="標準 2 4 2 2 3 2 3 6" xfId="4482"/>
    <cellStyle name="標準 2 4 2 2 3 2 3 6 2" xfId="4483"/>
    <cellStyle name="標準 2 4 2 2 3 2 3 6 3" xfId="4484"/>
    <cellStyle name="標準 2 4 2 2 3 2 3 7" xfId="4485"/>
    <cellStyle name="標準 2 4 2 2 3 2 3 7 2" xfId="4486"/>
    <cellStyle name="標準 2 4 2 2 3 2 3 7 3" xfId="4487"/>
    <cellStyle name="標準 2 4 2 2 3 2 3 8" xfId="4488"/>
    <cellStyle name="標準 2 4 2 2 3 2 3 9" xfId="4489"/>
    <cellStyle name="標準 2 4 2 2 3 2 4" xfId="4490"/>
    <cellStyle name="標準 2 4 2 2 3 2 4 2" xfId="4491"/>
    <cellStyle name="標準 2 4 2 2 3 2 4 2 2" xfId="4492"/>
    <cellStyle name="標準 2 4 2 2 3 2 4 2 2 2" xfId="4493"/>
    <cellStyle name="標準 2 4 2 2 3 2 4 2 2 2 2" xfId="4494"/>
    <cellStyle name="標準 2 4 2 2 3 2 4 2 2 2 3" xfId="4495"/>
    <cellStyle name="標準 2 4 2 2 3 2 4 2 2 3" xfId="4496"/>
    <cellStyle name="標準 2 4 2 2 3 2 4 2 2 3 2" xfId="4497"/>
    <cellStyle name="標準 2 4 2 2 3 2 4 2 2 3 3" xfId="4498"/>
    <cellStyle name="標準 2 4 2 2 3 2 4 2 2 4" xfId="4499"/>
    <cellStyle name="標準 2 4 2 2 3 2 4 2 2 5" xfId="4500"/>
    <cellStyle name="標準 2 4 2 2 3 2 4 2 3" xfId="4501"/>
    <cellStyle name="標準 2 4 2 2 3 2 4 2 3 2" xfId="4502"/>
    <cellStyle name="標準 2 4 2 2 3 2 4 2 3 3" xfId="4503"/>
    <cellStyle name="標準 2 4 2 2 3 2 4 2 4" xfId="4504"/>
    <cellStyle name="標準 2 4 2 2 3 2 4 2 4 2" xfId="4505"/>
    <cellStyle name="標準 2 4 2 2 3 2 4 2 4 3" xfId="4506"/>
    <cellStyle name="標準 2 4 2 2 3 2 4 2 5" xfId="4507"/>
    <cellStyle name="標準 2 4 2 2 3 2 4 2 6" xfId="4508"/>
    <cellStyle name="標準 2 4 2 2 3 2 4 3" xfId="4509"/>
    <cellStyle name="標準 2 4 2 2 3 2 4 3 2" xfId="4510"/>
    <cellStyle name="標準 2 4 2 2 3 2 4 3 2 2" xfId="4511"/>
    <cellStyle name="標準 2 4 2 2 3 2 4 3 2 3" xfId="4512"/>
    <cellStyle name="標準 2 4 2 2 3 2 4 3 3" xfId="4513"/>
    <cellStyle name="標準 2 4 2 2 3 2 4 3 3 2" xfId="4514"/>
    <cellStyle name="標準 2 4 2 2 3 2 4 3 3 3" xfId="4515"/>
    <cellStyle name="標準 2 4 2 2 3 2 4 3 4" xfId="4516"/>
    <cellStyle name="標準 2 4 2 2 3 2 4 3 5" xfId="4517"/>
    <cellStyle name="標準 2 4 2 2 3 2 4 4" xfId="4518"/>
    <cellStyle name="標準 2 4 2 2 3 2 4 5" xfId="4519"/>
    <cellStyle name="標準 2 4 2 2 3 2 4 5 2" xfId="4520"/>
    <cellStyle name="標準 2 4 2 2 3 2 4 5 3" xfId="4521"/>
    <cellStyle name="標準 2 4 2 2 3 2 4 6" xfId="4522"/>
    <cellStyle name="標準 2 4 2 2 3 2 4 6 2" xfId="4523"/>
    <cellStyle name="標準 2 4 2 2 3 2 4 6 3" xfId="4524"/>
    <cellStyle name="標準 2 4 2 2 3 2 4 7" xfId="4525"/>
    <cellStyle name="標準 2 4 2 2 3 2 4 8" xfId="4526"/>
    <cellStyle name="標準 2 4 2 2 3 2 5" xfId="4527"/>
    <cellStyle name="標準 2 4 2 2 3 2 5 2" xfId="4528"/>
    <cellStyle name="標準 2 4 2 2 3 2 5 2 2" xfId="4529"/>
    <cellStyle name="標準 2 4 2 2 3 2 5 2 2 2" xfId="4530"/>
    <cellStyle name="標準 2 4 2 2 3 2 5 2 2 2 2" xfId="4531"/>
    <cellStyle name="標準 2 4 2 2 3 2 5 2 2 2 3" xfId="4532"/>
    <cellStyle name="標準 2 4 2 2 3 2 5 2 2 3" xfId="4533"/>
    <cellStyle name="標準 2 4 2 2 3 2 5 2 2 3 2" xfId="4534"/>
    <cellStyle name="標準 2 4 2 2 3 2 5 2 2 3 3" xfId="4535"/>
    <cellStyle name="標準 2 4 2 2 3 2 5 2 2 4" xfId="4536"/>
    <cellStyle name="標準 2 4 2 2 3 2 5 2 2 5" xfId="4537"/>
    <cellStyle name="標準 2 4 2 2 3 2 5 2 3" xfId="4538"/>
    <cellStyle name="標準 2 4 2 2 3 2 5 2 3 2" xfId="4539"/>
    <cellStyle name="標準 2 4 2 2 3 2 5 2 3 3" xfId="4540"/>
    <cellStyle name="標準 2 4 2 2 3 2 5 2 4" xfId="4541"/>
    <cellStyle name="標準 2 4 2 2 3 2 5 2 4 2" xfId="4542"/>
    <cellStyle name="標準 2 4 2 2 3 2 5 2 4 3" xfId="4543"/>
    <cellStyle name="標準 2 4 2 2 3 2 5 2 5" xfId="4544"/>
    <cellStyle name="標準 2 4 2 2 3 2 5 2 6" xfId="4545"/>
    <cellStyle name="標準 2 4 2 2 3 2 5 3" xfId="4546"/>
    <cellStyle name="標準 2 4 2 2 3 2 5 3 2" xfId="4547"/>
    <cellStyle name="標準 2 4 2 2 3 2 5 3 2 2" xfId="4548"/>
    <cellStyle name="標準 2 4 2 2 3 2 5 3 2 3" xfId="4549"/>
    <cellStyle name="標準 2 4 2 2 3 2 5 3 3" xfId="4550"/>
    <cellStyle name="標準 2 4 2 2 3 2 5 3 3 2" xfId="4551"/>
    <cellStyle name="標準 2 4 2 2 3 2 5 3 3 3" xfId="4552"/>
    <cellStyle name="標準 2 4 2 2 3 2 5 3 4" xfId="4553"/>
    <cellStyle name="標準 2 4 2 2 3 2 5 3 5" xfId="4554"/>
    <cellStyle name="標準 2 4 2 2 3 2 5 4" xfId="4555"/>
    <cellStyle name="標準 2 4 2 2 3 2 5 5" xfId="4556"/>
    <cellStyle name="標準 2 4 2 2 3 2 5 5 2" xfId="4557"/>
    <cellStyle name="標準 2 4 2 2 3 2 5 5 3" xfId="4558"/>
    <cellStyle name="標準 2 4 2 2 3 2 5 6" xfId="4559"/>
    <cellStyle name="標準 2 4 2 2 3 2 5 6 2" xfId="4560"/>
    <cellStyle name="標準 2 4 2 2 3 2 5 6 3" xfId="4561"/>
    <cellStyle name="標準 2 4 2 2 3 2 5 7" xfId="4562"/>
    <cellStyle name="標準 2 4 2 2 3 2 5 8" xfId="4563"/>
    <cellStyle name="標準 2 4 2 2 3 2 6" xfId="4564"/>
    <cellStyle name="標準 2 4 2 2 3 2 6 2" xfId="4565"/>
    <cellStyle name="標準 2 4 2 2 3 2 6 2 2" xfId="4566"/>
    <cellStyle name="標準 2 4 2 2 3 2 6 2 2 2" xfId="4567"/>
    <cellStyle name="標準 2 4 2 2 3 2 6 2 2 3" xfId="4568"/>
    <cellStyle name="標準 2 4 2 2 3 2 6 2 3" xfId="4569"/>
    <cellStyle name="標準 2 4 2 2 3 2 6 2 3 2" xfId="4570"/>
    <cellStyle name="標準 2 4 2 2 3 2 6 2 3 3" xfId="4571"/>
    <cellStyle name="標準 2 4 2 2 3 2 6 2 4" xfId="4572"/>
    <cellStyle name="標準 2 4 2 2 3 2 6 2 5" xfId="4573"/>
    <cellStyle name="標準 2 4 2 2 3 2 6 3" xfId="4574"/>
    <cellStyle name="標準 2 4 2 2 3 2 6 3 2" xfId="4575"/>
    <cellStyle name="標準 2 4 2 2 3 2 6 3 3" xfId="4576"/>
    <cellStyle name="標準 2 4 2 2 3 2 6 4" xfId="4577"/>
    <cellStyle name="標準 2 4 2 2 3 2 6 4 2" xfId="4578"/>
    <cellStyle name="標準 2 4 2 2 3 2 6 4 3" xfId="4579"/>
    <cellStyle name="標準 2 4 2 2 3 2 6 5" xfId="4580"/>
    <cellStyle name="標準 2 4 2 2 3 2 6 6" xfId="4581"/>
    <cellStyle name="標準 2 4 2 2 3 2 7" xfId="4582"/>
    <cellStyle name="標準 2 4 2 2 3 2 7 2" xfId="4583"/>
    <cellStyle name="標準 2 4 2 2 3 2 7 2 2" xfId="4584"/>
    <cellStyle name="標準 2 4 2 2 3 2 7 2 3" xfId="4585"/>
    <cellStyle name="標準 2 4 2 2 3 2 7 3" xfId="4586"/>
    <cellStyle name="標準 2 4 2 2 3 2 7 3 2" xfId="4587"/>
    <cellStyle name="標準 2 4 2 2 3 2 7 3 3" xfId="4588"/>
    <cellStyle name="標準 2 4 2 2 3 2 7 4" xfId="4589"/>
    <cellStyle name="標準 2 4 2 2 3 2 7 5" xfId="4590"/>
    <cellStyle name="標準 2 4 2 2 3 2 8" xfId="4591"/>
    <cellStyle name="標準 2 4 2 2 3 2 9" xfId="4592"/>
    <cellStyle name="標準 2 4 2 2 3 2 9 2" xfId="4593"/>
    <cellStyle name="標準 2 4 2 2 3 2 9 3" xfId="4594"/>
    <cellStyle name="標準 2 4 2 2 3 3" xfId="4595"/>
    <cellStyle name="標準 2 4 2 2 3 3 10" xfId="4596"/>
    <cellStyle name="標準 2 4 2 2 3 3 11" xfId="4597"/>
    <cellStyle name="標準 2 4 2 2 3 3 2" xfId="4598"/>
    <cellStyle name="標準 2 4 2 2 3 3 2 10" xfId="4599"/>
    <cellStyle name="標準 2 4 2 2 3 3 2 2" xfId="4600"/>
    <cellStyle name="標準 2 4 2 2 3 3 2 2 2" xfId="4601"/>
    <cellStyle name="標準 2 4 2 2 3 3 2 2 2 2" xfId="4602"/>
    <cellStyle name="標準 2 4 2 2 3 3 2 2 2 2 2" xfId="4603"/>
    <cellStyle name="標準 2 4 2 2 3 3 2 2 2 2 2 2" xfId="4604"/>
    <cellStyle name="標準 2 4 2 2 3 3 2 2 2 2 2 3" xfId="4605"/>
    <cellStyle name="標準 2 4 2 2 3 3 2 2 2 2 3" xfId="4606"/>
    <cellStyle name="標準 2 4 2 2 3 3 2 2 2 2 3 2" xfId="4607"/>
    <cellStyle name="標準 2 4 2 2 3 3 2 2 2 2 3 3" xfId="4608"/>
    <cellStyle name="標準 2 4 2 2 3 3 2 2 2 2 4" xfId="4609"/>
    <cellStyle name="標準 2 4 2 2 3 3 2 2 2 2 5" xfId="4610"/>
    <cellStyle name="標準 2 4 2 2 3 3 2 2 2 3" xfId="4611"/>
    <cellStyle name="標準 2 4 2 2 3 3 2 2 2 3 2" xfId="4612"/>
    <cellStyle name="標準 2 4 2 2 3 3 2 2 2 3 3" xfId="4613"/>
    <cellStyle name="標準 2 4 2 2 3 3 2 2 2 4" xfId="4614"/>
    <cellStyle name="標準 2 4 2 2 3 3 2 2 2 4 2" xfId="4615"/>
    <cellStyle name="標準 2 4 2 2 3 3 2 2 2 4 3" xfId="4616"/>
    <cellStyle name="標準 2 4 2 2 3 3 2 2 2 5" xfId="4617"/>
    <cellStyle name="標準 2 4 2 2 3 3 2 2 2 6" xfId="4618"/>
    <cellStyle name="標準 2 4 2 2 3 3 2 2 3" xfId="4619"/>
    <cellStyle name="標準 2 4 2 2 3 3 2 2 3 2" xfId="4620"/>
    <cellStyle name="標準 2 4 2 2 3 3 2 2 3 2 2" xfId="4621"/>
    <cellStyle name="標準 2 4 2 2 3 3 2 2 3 2 3" xfId="4622"/>
    <cellStyle name="標準 2 4 2 2 3 3 2 2 3 3" xfId="4623"/>
    <cellStyle name="標準 2 4 2 2 3 3 2 2 3 3 2" xfId="4624"/>
    <cellStyle name="標準 2 4 2 2 3 3 2 2 3 3 3" xfId="4625"/>
    <cellStyle name="標準 2 4 2 2 3 3 2 2 3 4" xfId="4626"/>
    <cellStyle name="標準 2 4 2 2 3 3 2 2 3 5" xfId="4627"/>
    <cellStyle name="標準 2 4 2 2 3 3 2 2 4" xfId="4628"/>
    <cellStyle name="標準 2 4 2 2 3 3 2 2 5" xfId="4629"/>
    <cellStyle name="標準 2 4 2 2 3 3 2 2 5 2" xfId="4630"/>
    <cellStyle name="標準 2 4 2 2 3 3 2 2 5 3" xfId="4631"/>
    <cellStyle name="標準 2 4 2 2 3 3 2 2 6" xfId="4632"/>
    <cellStyle name="標準 2 4 2 2 3 3 2 2 6 2" xfId="4633"/>
    <cellStyle name="標準 2 4 2 2 3 3 2 2 6 3" xfId="4634"/>
    <cellStyle name="標準 2 4 2 2 3 3 2 2 7" xfId="4635"/>
    <cellStyle name="標準 2 4 2 2 3 3 2 2 8" xfId="4636"/>
    <cellStyle name="標準 2 4 2 2 3 3 2 3" xfId="4637"/>
    <cellStyle name="標準 2 4 2 2 3 3 2 3 2" xfId="4638"/>
    <cellStyle name="標準 2 4 2 2 3 3 2 3 2 2" xfId="4639"/>
    <cellStyle name="標準 2 4 2 2 3 3 2 3 2 2 2" xfId="4640"/>
    <cellStyle name="標準 2 4 2 2 3 3 2 3 2 2 2 2" xfId="4641"/>
    <cellStyle name="標準 2 4 2 2 3 3 2 3 2 2 2 3" xfId="4642"/>
    <cellStyle name="標準 2 4 2 2 3 3 2 3 2 2 3" xfId="4643"/>
    <cellStyle name="標準 2 4 2 2 3 3 2 3 2 2 3 2" xfId="4644"/>
    <cellStyle name="標準 2 4 2 2 3 3 2 3 2 2 3 3" xfId="4645"/>
    <cellStyle name="標準 2 4 2 2 3 3 2 3 2 2 4" xfId="4646"/>
    <cellStyle name="標準 2 4 2 2 3 3 2 3 2 2 5" xfId="4647"/>
    <cellStyle name="標準 2 4 2 2 3 3 2 3 2 3" xfId="4648"/>
    <cellStyle name="標準 2 4 2 2 3 3 2 3 2 3 2" xfId="4649"/>
    <cellStyle name="標準 2 4 2 2 3 3 2 3 2 3 3" xfId="4650"/>
    <cellStyle name="標準 2 4 2 2 3 3 2 3 2 4" xfId="4651"/>
    <cellStyle name="標準 2 4 2 2 3 3 2 3 2 4 2" xfId="4652"/>
    <cellStyle name="標準 2 4 2 2 3 3 2 3 2 4 3" xfId="4653"/>
    <cellStyle name="標準 2 4 2 2 3 3 2 3 2 5" xfId="4654"/>
    <cellStyle name="標準 2 4 2 2 3 3 2 3 2 6" xfId="4655"/>
    <cellStyle name="標準 2 4 2 2 3 3 2 3 3" xfId="4656"/>
    <cellStyle name="標準 2 4 2 2 3 3 2 3 3 2" xfId="4657"/>
    <cellStyle name="標準 2 4 2 2 3 3 2 3 3 2 2" xfId="4658"/>
    <cellStyle name="標準 2 4 2 2 3 3 2 3 3 2 3" xfId="4659"/>
    <cellStyle name="標準 2 4 2 2 3 3 2 3 3 3" xfId="4660"/>
    <cellStyle name="標準 2 4 2 2 3 3 2 3 3 3 2" xfId="4661"/>
    <cellStyle name="標準 2 4 2 2 3 3 2 3 3 3 3" xfId="4662"/>
    <cellStyle name="標準 2 4 2 2 3 3 2 3 3 4" xfId="4663"/>
    <cellStyle name="標準 2 4 2 2 3 3 2 3 3 5" xfId="4664"/>
    <cellStyle name="標準 2 4 2 2 3 3 2 3 4" xfId="4665"/>
    <cellStyle name="標準 2 4 2 2 3 3 2 3 5" xfId="4666"/>
    <cellStyle name="標準 2 4 2 2 3 3 2 3 5 2" xfId="4667"/>
    <cellStyle name="標準 2 4 2 2 3 3 2 3 5 3" xfId="4668"/>
    <cellStyle name="標準 2 4 2 2 3 3 2 3 6" xfId="4669"/>
    <cellStyle name="標準 2 4 2 2 3 3 2 3 6 2" xfId="4670"/>
    <cellStyle name="標準 2 4 2 2 3 3 2 3 6 3" xfId="4671"/>
    <cellStyle name="標準 2 4 2 2 3 3 2 3 7" xfId="4672"/>
    <cellStyle name="標準 2 4 2 2 3 3 2 3 8" xfId="4673"/>
    <cellStyle name="標準 2 4 2 2 3 3 2 4" xfId="4674"/>
    <cellStyle name="標準 2 4 2 2 3 3 2 4 2" xfId="4675"/>
    <cellStyle name="標準 2 4 2 2 3 3 2 4 2 2" xfId="4676"/>
    <cellStyle name="標準 2 4 2 2 3 3 2 4 2 2 2" xfId="4677"/>
    <cellStyle name="標準 2 4 2 2 3 3 2 4 2 2 3" xfId="4678"/>
    <cellStyle name="標準 2 4 2 2 3 3 2 4 2 3" xfId="4679"/>
    <cellStyle name="標準 2 4 2 2 3 3 2 4 2 3 2" xfId="4680"/>
    <cellStyle name="標準 2 4 2 2 3 3 2 4 2 3 3" xfId="4681"/>
    <cellStyle name="標準 2 4 2 2 3 3 2 4 2 4" xfId="4682"/>
    <cellStyle name="標準 2 4 2 2 3 3 2 4 2 5" xfId="4683"/>
    <cellStyle name="標準 2 4 2 2 3 3 2 4 3" xfId="4684"/>
    <cellStyle name="標準 2 4 2 2 3 3 2 4 3 2" xfId="4685"/>
    <cellStyle name="標準 2 4 2 2 3 3 2 4 3 3" xfId="4686"/>
    <cellStyle name="標準 2 4 2 2 3 3 2 4 4" xfId="4687"/>
    <cellStyle name="標準 2 4 2 2 3 3 2 4 4 2" xfId="4688"/>
    <cellStyle name="標準 2 4 2 2 3 3 2 4 4 3" xfId="4689"/>
    <cellStyle name="標準 2 4 2 2 3 3 2 4 5" xfId="4690"/>
    <cellStyle name="標準 2 4 2 2 3 3 2 4 6" xfId="4691"/>
    <cellStyle name="標準 2 4 2 2 3 3 2 5" xfId="4692"/>
    <cellStyle name="標準 2 4 2 2 3 3 2 5 2" xfId="4693"/>
    <cellStyle name="標準 2 4 2 2 3 3 2 5 2 2" xfId="4694"/>
    <cellStyle name="標準 2 4 2 2 3 3 2 5 2 3" xfId="4695"/>
    <cellStyle name="標準 2 4 2 2 3 3 2 5 3" xfId="4696"/>
    <cellStyle name="標準 2 4 2 2 3 3 2 5 3 2" xfId="4697"/>
    <cellStyle name="標準 2 4 2 2 3 3 2 5 3 3" xfId="4698"/>
    <cellStyle name="標準 2 4 2 2 3 3 2 5 4" xfId="4699"/>
    <cellStyle name="標準 2 4 2 2 3 3 2 5 5" xfId="4700"/>
    <cellStyle name="標準 2 4 2 2 3 3 2 6" xfId="4701"/>
    <cellStyle name="標準 2 4 2 2 3 3 2 7" xfId="4702"/>
    <cellStyle name="標準 2 4 2 2 3 3 2 7 2" xfId="4703"/>
    <cellStyle name="標準 2 4 2 2 3 3 2 7 3" xfId="4704"/>
    <cellStyle name="標準 2 4 2 2 3 3 2 8" xfId="4705"/>
    <cellStyle name="標準 2 4 2 2 3 3 2 8 2" xfId="4706"/>
    <cellStyle name="標準 2 4 2 2 3 3 2 8 3" xfId="4707"/>
    <cellStyle name="標準 2 4 2 2 3 3 2 9" xfId="4708"/>
    <cellStyle name="標準 2 4 2 2 3 3 3" xfId="4709"/>
    <cellStyle name="標準 2 4 2 2 3 3 3 2" xfId="4710"/>
    <cellStyle name="標準 2 4 2 2 3 3 3 2 2" xfId="4711"/>
    <cellStyle name="標準 2 4 2 2 3 3 3 2 2 2" xfId="4712"/>
    <cellStyle name="標準 2 4 2 2 3 3 3 2 2 2 2" xfId="4713"/>
    <cellStyle name="標準 2 4 2 2 3 3 3 2 2 2 3" xfId="4714"/>
    <cellStyle name="標準 2 4 2 2 3 3 3 2 2 3" xfId="4715"/>
    <cellStyle name="標準 2 4 2 2 3 3 3 2 2 3 2" xfId="4716"/>
    <cellStyle name="標準 2 4 2 2 3 3 3 2 2 3 3" xfId="4717"/>
    <cellStyle name="標準 2 4 2 2 3 3 3 2 2 4" xfId="4718"/>
    <cellStyle name="標準 2 4 2 2 3 3 3 2 2 5" xfId="4719"/>
    <cellStyle name="標準 2 4 2 2 3 3 3 2 3" xfId="4720"/>
    <cellStyle name="標準 2 4 2 2 3 3 3 2 3 2" xfId="4721"/>
    <cellStyle name="標準 2 4 2 2 3 3 3 2 3 3" xfId="4722"/>
    <cellStyle name="標準 2 4 2 2 3 3 3 2 4" xfId="4723"/>
    <cellStyle name="標準 2 4 2 2 3 3 3 2 4 2" xfId="4724"/>
    <cellStyle name="標準 2 4 2 2 3 3 3 2 4 3" xfId="4725"/>
    <cellStyle name="標準 2 4 2 2 3 3 3 2 5" xfId="4726"/>
    <cellStyle name="標準 2 4 2 2 3 3 3 2 6" xfId="4727"/>
    <cellStyle name="標準 2 4 2 2 3 3 3 3" xfId="4728"/>
    <cellStyle name="標準 2 4 2 2 3 3 3 3 2" xfId="4729"/>
    <cellStyle name="標準 2 4 2 2 3 3 3 3 2 2" xfId="4730"/>
    <cellStyle name="標準 2 4 2 2 3 3 3 3 2 3" xfId="4731"/>
    <cellStyle name="標準 2 4 2 2 3 3 3 3 3" xfId="4732"/>
    <cellStyle name="標準 2 4 2 2 3 3 3 3 3 2" xfId="4733"/>
    <cellStyle name="標準 2 4 2 2 3 3 3 3 3 3" xfId="4734"/>
    <cellStyle name="標準 2 4 2 2 3 3 3 3 4" xfId="4735"/>
    <cellStyle name="標準 2 4 2 2 3 3 3 3 5" xfId="4736"/>
    <cellStyle name="標準 2 4 2 2 3 3 3 4" xfId="4737"/>
    <cellStyle name="標準 2 4 2 2 3 3 3 5" xfId="4738"/>
    <cellStyle name="標準 2 4 2 2 3 3 3 5 2" xfId="4739"/>
    <cellStyle name="標準 2 4 2 2 3 3 3 5 3" xfId="4740"/>
    <cellStyle name="標準 2 4 2 2 3 3 3 6" xfId="4741"/>
    <cellStyle name="標準 2 4 2 2 3 3 3 6 2" xfId="4742"/>
    <cellStyle name="標準 2 4 2 2 3 3 3 6 3" xfId="4743"/>
    <cellStyle name="標準 2 4 2 2 3 3 3 7" xfId="4744"/>
    <cellStyle name="標準 2 4 2 2 3 3 3 8" xfId="4745"/>
    <cellStyle name="標準 2 4 2 2 3 3 4" xfId="4746"/>
    <cellStyle name="標準 2 4 2 2 3 3 4 2" xfId="4747"/>
    <cellStyle name="標準 2 4 2 2 3 3 4 2 2" xfId="4748"/>
    <cellStyle name="標準 2 4 2 2 3 3 4 2 2 2" xfId="4749"/>
    <cellStyle name="標準 2 4 2 2 3 3 4 2 2 2 2" xfId="4750"/>
    <cellStyle name="標準 2 4 2 2 3 3 4 2 2 2 3" xfId="4751"/>
    <cellStyle name="標準 2 4 2 2 3 3 4 2 2 3" xfId="4752"/>
    <cellStyle name="標準 2 4 2 2 3 3 4 2 2 3 2" xfId="4753"/>
    <cellStyle name="標準 2 4 2 2 3 3 4 2 2 3 3" xfId="4754"/>
    <cellStyle name="標準 2 4 2 2 3 3 4 2 2 4" xfId="4755"/>
    <cellStyle name="標準 2 4 2 2 3 3 4 2 2 5" xfId="4756"/>
    <cellStyle name="標準 2 4 2 2 3 3 4 2 3" xfId="4757"/>
    <cellStyle name="標準 2 4 2 2 3 3 4 2 3 2" xfId="4758"/>
    <cellStyle name="標準 2 4 2 2 3 3 4 2 3 3" xfId="4759"/>
    <cellStyle name="標準 2 4 2 2 3 3 4 2 4" xfId="4760"/>
    <cellStyle name="標準 2 4 2 2 3 3 4 2 4 2" xfId="4761"/>
    <cellStyle name="標準 2 4 2 2 3 3 4 2 4 3" xfId="4762"/>
    <cellStyle name="標準 2 4 2 2 3 3 4 2 5" xfId="4763"/>
    <cellStyle name="標準 2 4 2 2 3 3 4 2 6" xfId="4764"/>
    <cellStyle name="標準 2 4 2 2 3 3 4 3" xfId="4765"/>
    <cellStyle name="標準 2 4 2 2 3 3 4 3 2" xfId="4766"/>
    <cellStyle name="標準 2 4 2 2 3 3 4 3 2 2" xfId="4767"/>
    <cellStyle name="標準 2 4 2 2 3 3 4 3 2 3" xfId="4768"/>
    <cellStyle name="標準 2 4 2 2 3 3 4 3 3" xfId="4769"/>
    <cellStyle name="標準 2 4 2 2 3 3 4 3 3 2" xfId="4770"/>
    <cellStyle name="標準 2 4 2 2 3 3 4 3 3 3" xfId="4771"/>
    <cellStyle name="標準 2 4 2 2 3 3 4 3 4" xfId="4772"/>
    <cellStyle name="標準 2 4 2 2 3 3 4 3 5" xfId="4773"/>
    <cellStyle name="標準 2 4 2 2 3 3 4 4" xfId="4774"/>
    <cellStyle name="標準 2 4 2 2 3 3 4 5" xfId="4775"/>
    <cellStyle name="標準 2 4 2 2 3 3 4 5 2" xfId="4776"/>
    <cellStyle name="標準 2 4 2 2 3 3 4 5 3" xfId="4777"/>
    <cellStyle name="標準 2 4 2 2 3 3 4 6" xfId="4778"/>
    <cellStyle name="標準 2 4 2 2 3 3 4 6 2" xfId="4779"/>
    <cellStyle name="標準 2 4 2 2 3 3 4 6 3" xfId="4780"/>
    <cellStyle name="標準 2 4 2 2 3 3 4 7" xfId="4781"/>
    <cellStyle name="標準 2 4 2 2 3 3 4 8" xfId="4782"/>
    <cellStyle name="標準 2 4 2 2 3 3 5" xfId="4783"/>
    <cellStyle name="標準 2 4 2 2 3 3 5 2" xfId="4784"/>
    <cellStyle name="標準 2 4 2 2 3 3 5 2 2" xfId="4785"/>
    <cellStyle name="標準 2 4 2 2 3 3 5 2 2 2" xfId="4786"/>
    <cellStyle name="標準 2 4 2 2 3 3 5 2 2 3" xfId="4787"/>
    <cellStyle name="標準 2 4 2 2 3 3 5 2 3" xfId="4788"/>
    <cellStyle name="標準 2 4 2 2 3 3 5 2 3 2" xfId="4789"/>
    <cellStyle name="標準 2 4 2 2 3 3 5 2 3 3" xfId="4790"/>
    <cellStyle name="標準 2 4 2 2 3 3 5 2 4" xfId="4791"/>
    <cellStyle name="標準 2 4 2 2 3 3 5 2 5" xfId="4792"/>
    <cellStyle name="標準 2 4 2 2 3 3 5 3" xfId="4793"/>
    <cellStyle name="標準 2 4 2 2 3 3 5 3 2" xfId="4794"/>
    <cellStyle name="標準 2 4 2 2 3 3 5 3 3" xfId="4795"/>
    <cellStyle name="標準 2 4 2 2 3 3 5 4" xfId="4796"/>
    <cellStyle name="標準 2 4 2 2 3 3 5 4 2" xfId="4797"/>
    <cellStyle name="標準 2 4 2 2 3 3 5 4 3" xfId="4798"/>
    <cellStyle name="標準 2 4 2 2 3 3 5 5" xfId="4799"/>
    <cellStyle name="標準 2 4 2 2 3 3 5 6" xfId="4800"/>
    <cellStyle name="標準 2 4 2 2 3 3 6" xfId="4801"/>
    <cellStyle name="標準 2 4 2 2 3 3 6 2" xfId="4802"/>
    <cellStyle name="標準 2 4 2 2 3 3 6 2 2" xfId="4803"/>
    <cellStyle name="標準 2 4 2 2 3 3 6 2 3" xfId="4804"/>
    <cellStyle name="標準 2 4 2 2 3 3 6 3" xfId="4805"/>
    <cellStyle name="標準 2 4 2 2 3 3 6 3 2" xfId="4806"/>
    <cellStyle name="標準 2 4 2 2 3 3 6 3 3" xfId="4807"/>
    <cellStyle name="標準 2 4 2 2 3 3 6 4" xfId="4808"/>
    <cellStyle name="標準 2 4 2 2 3 3 6 5" xfId="4809"/>
    <cellStyle name="標準 2 4 2 2 3 3 7" xfId="4810"/>
    <cellStyle name="標準 2 4 2 2 3 3 8" xfId="4811"/>
    <cellStyle name="標準 2 4 2 2 3 3 8 2" xfId="4812"/>
    <cellStyle name="標準 2 4 2 2 3 3 8 3" xfId="4813"/>
    <cellStyle name="標準 2 4 2 2 3 3 9" xfId="4814"/>
    <cellStyle name="標準 2 4 2 2 3 3 9 2" xfId="4815"/>
    <cellStyle name="標準 2 4 2 2 3 3 9 3" xfId="4816"/>
    <cellStyle name="標準 2 4 2 2 3 4" xfId="4817"/>
    <cellStyle name="標準 2 4 2 2 3 4 10" xfId="4818"/>
    <cellStyle name="標準 2 4 2 2 3 4 2" xfId="4819"/>
    <cellStyle name="標準 2 4 2 2 3 4 2 2" xfId="4820"/>
    <cellStyle name="標準 2 4 2 2 3 4 2 2 2" xfId="4821"/>
    <cellStyle name="標準 2 4 2 2 3 4 2 2 2 2" xfId="4822"/>
    <cellStyle name="標準 2 4 2 2 3 4 2 2 2 2 2" xfId="4823"/>
    <cellStyle name="標準 2 4 2 2 3 4 2 2 2 2 3" xfId="4824"/>
    <cellStyle name="標準 2 4 2 2 3 4 2 2 2 3" xfId="4825"/>
    <cellStyle name="標準 2 4 2 2 3 4 2 2 2 3 2" xfId="4826"/>
    <cellStyle name="標準 2 4 2 2 3 4 2 2 2 3 3" xfId="4827"/>
    <cellStyle name="標準 2 4 2 2 3 4 2 2 2 4" xfId="4828"/>
    <cellStyle name="標準 2 4 2 2 3 4 2 2 2 5" xfId="4829"/>
    <cellStyle name="標準 2 4 2 2 3 4 2 2 3" xfId="4830"/>
    <cellStyle name="標準 2 4 2 2 3 4 2 2 3 2" xfId="4831"/>
    <cellStyle name="標準 2 4 2 2 3 4 2 2 3 3" xfId="4832"/>
    <cellStyle name="標準 2 4 2 2 3 4 2 2 4" xfId="4833"/>
    <cellStyle name="標準 2 4 2 2 3 4 2 2 4 2" xfId="4834"/>
    <cellStyle name="標準 2 4 2 2 3 4 2 2 4 3" xfId="4835"/>
    <cellStyle name="標準 2 4 2 2 3 4 2 2 5" xfId="4836"/>
    <cellStyle name="標準 2 4 2 2 3 4 2 2 6" xfId="4837"/>
    <cellStyle name="標準 2 4 2 2 3 4 2 3" xfId="4838"/>
    <cellStyle name="標準 2 4 2 2 3 4 2 3 2" xfId="4839"/>
    <cellStyle name="標準 2 4 2 2 3 4 2 3 2 2" xfId="4840"/>
    <cellStyle name="標準 2 4 2 2 3 4 2 3 2 3" xfId="4841"/>
    <cellStyle name="標準 2 4 2 2 3 4 2 3 3" xfId="4842"/>
    <cellStyle name="標準 2 4 2 2 3 4 2 3 3 2" xfId="4843"/>
    <cellStyle name="標準 2 4 2 2 3 4 2 3 3 3" xfId="4844"/>
    <cellStyle name="標準 2 4 2 2 3 4 2 3 4" xfId="4845"/>
    <cellStyle name="標準 2 4 2 2 3 4 2 3 5" xfId="4846"/>
    <cellStyle name="標準 2 4 2 2 3 4 2 4" xfId="4847"/>
    <cellStyle name="標準 2 4 2 2 3 4 2 5" xfId="4848"/>
    <cellStyle name="標準 2 4 2 2 3 4 2 5 2" xfId="4849"/>
    <cellStyle name="標準 2 4 2 2 3 4 2 5 3" xfId="4850"/>
    <cellStyle name="標準 2 4 2 2 3 4 2 6" xfId="4851"/>
    <cellStyle name="標準 2 4 2 2 3 4 2 6 2" xfId="4852"/>
    <cellStyle name="標準 2 4 2 2 3 4 2 6 3" xfId="4853"/>
    <cellStyle name="標準 2 4 2 2 3 4 2 7" xfId="4854"/>
    <cellStyle name="標準 2 4 2 2 3 4 2 8" xfId="4855"/>
    <cellStyle name="標準 2 4 2 2 3 4 3" xfId="4856"/>
    <cellStyle name="標準 2 4 2 2 3 4 3 2" xfId="4857"/>
    <cellStyle name="標準 2 4 2 2 3 4 3 2 2" xfId="4858"/>
    <cellStyle name="標準 2 4 2 2 3 4 3 2 2 2" xfId="4859"/>
    <cellStyle name="標準 2 4 2 2 3 4 3 2 2 2 2" xfId="4860"/>
    <cellStyle name="標準 2 4 2 2 3 4 3 2 2 2 3" xfId="4861"/>
    <cellStyle name="標準 2 4 2 2 3 4 3 2 2 3" xfId="4862"/>
    <cellStyle name="標準 2 4 2 2 3 4 3 2 2 3 2" xfId="4863"/>
    <cellStyle name="標準 2 4 2 2 3 4 3 2 2 3 3" xfId="4864"/>
    <cellStyle name="標準 2 4 2 2 3 4 3 2 2 4" xfId="4865"/>
    <cellStyle name="標準 2 4 2 2 3 4 3 2 2 5" xfId="4866"/>
    <cellStyle name="標準 2 4 2 2 3 4 3 2 3" xfId="4867"/>
    <cellStyle name="標準 2 4 2 2 3 4 3 2 3 2" xfId="4868"/>
    <cellStyle name="標準 2 4 2 2 3 4 3 2 3 3" xfId="4869"/>
    <cellStyle name="標準 2 4 2 2 3 4 3 2 4" xfId="4870"/>
    <cellStyle name="標準 2 4 2 2 3 4 3 2 4 2" xfId="4871"/>
    <cellStyle name="標準 2 4 2 2 3 4 3 2 4 3" xfId="4872"/>
    <cellStyle name="標準 2 4 2 2 3 4 3 2 5" xfId="4873"/>
    <cellStyle name="標準 2 4 2 2 3 4 3 2 6" xfId="4874"/>
    <cellStyle name="標準 2 4 2 2 3 4 3 3" xfId="4875"/>
    <cellStyle name="標準 2 4 2 2 3 4 3 3 2" xfId="4876"/>
    <cellStyle name="標準 2 4 2 2 3 4 3 3 2 2" xfId="4877"/>
    <cellStyle name="標準 2 4 2 2 3 4 3 3 2 3" xfId="4878"/>
    <cellStyle name="標準 2 4 2 2 3 4 3 3 3" xfId="4879"/>
    <cellStyle name="標準 2 4 2 2 3 4 3 3 3 2" xfId="4880"/>
    <cellStyle name="標準 2 4 2 2 3 4 3 3 3 3" xfId="4881"/>
    <cellStyle name="標準 2 4 2 2 3 4 3 3 4" xfId="4882"/>
    <cellStyle name="標準 2 4 2 2 3 4 3 3 5" xfId="4883"/>
    <cellStyle name="標準 2 4 2 2 3 4 3 4" xfId="4884"/>
    <cellStyle name="標準 2 4 2 2 3 4 3 5" xfId="4885"/>
    <cellStyle name="標準 2 4 2 2 3 4 3 5 2" xfId="4886"/>
    <cellStyle name="標準 2 4 2 2 3 4 3 5 3" xfId="4887"/>
    <cellStyle name="標準 2 4 2 2 3 4 3 6" xfId="4888"/>
    <cellStyle name="標準 2 4 2 2 3 4 3 6 2" xfId="4889"/>
    <cellStyle name="標準 2 4 2 2 3 4 3 6 3" xfId="4890"/>
    <cellStyle name="標準 2 4 2 2 3 4 3 7" xfId="4891"/>
    <cellStyle name="標準 2 4 2 2 3 4 3 8" xfId="4892"/>
    <cellStyle name="標準 2 4 2 2 3 4 4" xfId="4893"/>
    <cellStyle name="標準 2 4 2 2 3 4 4 2" xfId="4894"/>
    <cellStyle name="標準 2 4 2 2 3 4 4 2 2" xfId="4895"/>
    <cellStyle name="標準 2 4 2 2 3 4 4 2 2 2" xfId="4896"/>
    <cellStyle name="標準 2 4 2 2 3 4 4 2 2 3" xfId="4897"/>
    <cellStyle name="標準 2 4 2 2 3 4 4 2 3" xfId="4898"/>
    <cellStyle name="標準 2 4 2 2 3 4 4 2 3 2" xfId="4899"/>
    <cellStyle name="標準 2 4 2 2 3 4 4 2 3 3" xfId="4900"/>
    <cellStyle name="標準 2 4 2 2 3 4 4 2 4" xfId="4901"/>
    <cellStyle name="標準 2 4 2 2 3 4 4 2 5" xfId="4902"/>
    <cellStyle name="標準 2 4 2 2 3 4 4 3" xfId="4903"/>
    <cellStyle name="標準 2 4 2 2 3 4 4 3 2" xfId="4904"/>
    <cellStyle name="標準 2 4 2 2 3 4 4 3 3" xfId="4905"/>
    <cellStyle name="標準 2 4 2 2 3 4 4 4" xfId="4906"/>
    <cellStyle name="標準 2 4 2 2 3 4 4 4 2" xfId="4907"/>
    <cellStyle name="標準 2 4 2 2 3 4 4 4 3" xfId="4908"/>
    <cellStyle name="標準 2 4 2 2 3 4 4 5" xfId="4909"/>
    <cellStyle name="標準 2 4 2 2 3 4 4 6" xfId="4910"/>
    <cellStyle name="標準 2 4 2 2 3 4 5" xfId="4911"/>
    <cellStyle name="標準 2 4 2 2 3 4 5 2" xfId="4912"/>
    <cellStyle name="標準 2 4 2 2 3 4 5 2 2" xfId="4913"/>
    <cellStyle name="標準 2 4 2 2 3 4 5 2 3" xfId="4914"/>
    <cellStyle name="標準 2 4 2 2 3 4 5 3" xfId="4915"/>
    <cellStyle name="標準 2 4 2 2 3 4 5 3 2" xfId="4916"/>
    <cellStyle name="標準 2 4 2 2 3 4 5 3 3" xfId="4917"/>
    <cellStyle name="標準 2 4 2 2 3 4 5 4" xfId="4918"/>
    <cellStyle name="標準 2 4 2 2 3 4 5 5" xfId="4919"/>
    <cellStyle name="標準 2 4 2 2 3 4 6" xfId="4920"/>
    <cellStyle name="標準 2 4 2 2 3 4 7" xfId="4921"/>
    <cellStyle name="標準 2 4 2 2 3 4 7 2" xfId="4922"/>
    <cellStyle name="標準 2 4 2 2 3 4 7 3" xfId="4923"/>
    <cellStyle name="標準 2 4 2 2 3 4 8" xfId="4924"/>
    <cellStyle name="標準 2 4 2 2 3 4 8 2" xfId="4925"/>
    <cellStyle name="標準 2 4 2 2 3 4 8 3" xfId="4926"/>
    <cellStyle name="標準 2 4 2 2 3 4 9" xfId="4927"/>
    <cellStyle name="標準 2 4 2 2 3 5" xfId="4928"/>
    <cellStyle name="標準 2 4 2 2 3 5 2" xfId="4929"/>
    <cellStyle name="標準 2 4 2 2 3 5 2 2" xfId="4930"/>
    <cellStyle name="標準 2 4 2 2 3 5 2 2 2" xfId="4931"/>
    <cellStyle name="標準 2 4 2 2 3 5 2 2 2 2" xfId="4932"/>
    <cellStyle name="標準 2 4 2 2 3 5 2 2 2 2 2" xfId="4933"/>
    <cellStyle name="標準 2 4 2 2 3 5 2 2 2 2 3" xfId="4934"/>
    <cellStyle name="標準 2 4 2 2 3 5 2 2 2 3" xfId="4935"/>
    <cellStyle name="標準 2 4 2 2 3 5 2 2 2 3 2" xfId="4936"/>
    <cellStyle name="標準 2 4 2 2 3 5 2 2 2 3 3" xfId="4937"/>
    <cellStyle name="標準 2 4 2 2 3 5 2 2 2 4" xfId="4938"/>
    <cellStyle name="標準 2 4 2 2 3 5 2 2 2 5" xfId="4939"/>
    <cellStyle name="標準 2 4 2 2 3 5 2 2 3" xfId="4940"/>
    <cellStyle name="標準 2 4 2 2 3 5 2 2 3 2" xfId="4941"/>
    <cellStyle name="標準 2 4 2 2 3 5 2 2 3 3" xfId="4942"/>
    <cellStyle name="標準 2 4 2 2 3 5 2 2 4" xfId="4943"/>
    <cellStyle name="標準 2 4 2 2 3 5 2 2 4 2" xfId="4944"/>
    <cellStyle name="標準 2 4 2 2 3 5 2 2 4 3" xfId="4945"/>
    <cellStyle name="標準 2 4 2 2 3 5 2 2 5" xfId="4946"/>
    <cellStyle name="標準 2 4 2 2 3 5 2 2 6" xfId="4947"/>
    <cellStyle name="標準 2 4 2 2 3 5 2 3" xfId="4948"/>
    <cellStyle name="標準 2 4 2 2 3 5 2 3 2" xfId="4949"/>
    <cellStyle name="標準 2 4 2 2 3 5 2 3 2 2" xfId="4950"/>
    <cellStyle name="標準 2 4 2 2 3 5 2 3 2 3" xfId="4951"/>
    <cellStyle name="標準 2 4 2 2 3 5 2 3 3" xfId="4952"/>
    <cellStyle name="標準 2 4 2 2 3 5 2 3 3 2" xfId="4953"/>
    <cellStyle name="標準 2 4 2 2 3 5 2 3 3 3" xfId="4954"/>
    <cellStyle name="標準 2 4 2 2 3 5 2 3 4" xfId="4955"/>
    <cellStyle name="標準 2 4 2 2 3 5 2 3 5" xfId="4956"/>
    <cellStyle name="標準 2 4 2 2 3 5 2 4" xfId="4957"/>
    <cellStyle name="標準 2 4 2 2 3 5 2 5" xfId="4958"/>
    <cellStyle name="標準 2 4 2 2 3 5 2 5 2" xfId="4959"/>
    <cellStyle name="標準 2 4 2 2 3 5 2 5 3" xfId="4960"/>
    <cellStyle name="標準 2 4 2 2 3 5 2 6" xfId="4961"/>
    <cellStyle name="標準 2 4 2 2 3 5 2 6 2" xfId="4962"/>
    <cellStyle name="標準 2 4 2 2 3 5 2 6 3" xfId="4963"/>
    <cellStyle name="標準 2 4 2 2 3 5 2 7" xfId="4964"/>
    <cellStyle name="標準 2 4 2 2 3 5 2 8" xfId="4965"/>
    <cellStyle name="標準 2 4 2 2 3 5 3" xfId="4966"/>
    <cellStyle name="標準 2 4 2 2 3 5 3 2" xfId="4967"/>
    <cellStyle name="標準 2 4 2 2 3 5 3 2 2" xfId="4968"/>
    <cellStyle name="標準 2 4 2 2 3 5 3 2 2 2" xfId="4969"/>
    <cellStyle name="標準 2 4 2 2 3 5 3 2 2 3" xfId="4970"/>
    <cellStyle name="標準 2 4 2 2 3 5 3 2 3" xfId="4971"/>
    <cellStyle name="標準 2 4 2 2 3 5 3 2 3 2" xfId="4972"/>
    <cellStyle name="標準 2 4 2 2 3 5 3 2 3 3" xfId="4973"/>
    <cellStyle name="標準 2 4 2 2 3 5 3 2 4" xfId="4974"/>
    <cellStyle name="標準 2 4 2 2 3 5 3 2 5" xfId="4975"/>
    <cellStyle name="標準 2 4 2 2 3 5 3 3" xfId="4976"/>
    <cellStyle name="標準 2 4 2 2 3 5 3 3 2" xfId="4977"/>
    <cellStyle name="標準 2 4 2 2 3 5 3 3 3" xfId="4978"/>
    <cellStyle name="標準 2 4 2 2 3 5 3 4" xfId="4979"/>
    <cellStyle name="標準 2 4 2 2 3 5 3 4 2" xfId="4980"/>
    <cellStyle name="標準 2 4 2 2 3 5 3 4 3" xfId="4981"/>
    <cellStyle name="標準 2 4 2 2 3 5 3 5" xfId="4982"/>
    <cellStyle name="標準 2 4 2 2 3 5 3 6" xfId="4983"/>
    <cellStyle name="標準 2 4 2 2 3 5 4" xfId="4984"/>
    <cellStyle name="標準 2 4 2 2 3 5 4 2" xfId="4985"/>
    <cellStyle name="標準 2 4 2 2 3 5 4 2 2" xfId="4986"/>
    <cellStyle name="標準 2 4 2 2 3 5 4 2 3" xfId="4987"/>
    <cellStyle name="標準 2 4 2 2 3 5 4 3" xfId="4988"/>
    <cellStyle name="標準 2 4 2 2 3 5 4 3 2" xfId="4989"/>
    <cellStyle name="標準 2 4 2 2 3 5 4 3 3" xfId="4990"/>
    <cellStyle name="標準 2 4 2 2 3 5 4 4" xfId="4991"/>
    <cellStyle name="標準 2 4 2 2 3 5 4 5" xfId="4992"/>
    <cellStyle name="標準 2 4 2 2 3 5 5" xfId="4993"/>
    <cellStyle name="標準 2 4 2 2 3 5 6" xfId="4994"/>
    <cellStyle name="標準 2 4 2 2 3 5 6 2" xfId="4995"/>
    <cellStyle name="標準 2 4 2 2 3 5 6 3" xfId="4996"/>
    <cellStyle name="標準 2 4 2 2 3 5 7" xfId="4997"/>
    <cellStyle name="標準 2 4 2 2 3 5 7 2" xfId="4998"/>
    <cellStyle name="標準 2 4 2 2 3 5 7 3" xfId="4999"/>
    <cellStyle name="標準 2 4 2 2 3 5 8" xfId="5000"/>
    <cellStyle name="標準 2 4 2 2 3 5 9" xfId="5001"/>
    <cellStyle name="標準 2 4 2 2 3 6" xfId="5002"/>
    <cellStyle name="標準 2 4 2 2 3 6 2" xfId="5003"/>
    <cellStyle name="標準 2 4 2 2 3 6 2 2" xfId="5004"/>
    <cellStyle name="標準 2 4 2 2 3 6 2 2 2" xfId="5005"/>
    <cellStyle name="標準 2 4 2 2 3 6 2 2 2 2" xfId="5006"/>
    <cellStyle name="標準 2 4 2 2 3 6 2 2 2 3" xfId="5007"/>
    <cellStyle name="標準 2 4 2 2 3 6 2 2 3" xfId="5008"/>
    <cellStyle name="標準 2 4 2 2 3 6 2 2 3 2" xfId="5009"/>
    <cellStyle name="標準 2 4 2 2 3 6 2 2 3 3" xfId="5010"/>
    <cellStyle name="標準 2 4 2 2 3 6 2 2 4" xfId="5011"/>
    <cellStyle name="標準 2 4 2 2 3 6 2 2 5" xfId="5012"/>
    <cellStyle name="標準 2 4 2 2 3 6 2 3" xfId="5013"/>
    <cellStyle name="標準 2 4 2 2 3 6 2 3 2" xfId="5014"/>
    <cellStyle name="標準 2 4 2 2 3 6 2 3 3" xfId="5015"/>
    <cellStyle name="標準 2 4 2 2 3 6 2 4" xfId="5016"/>
    <cellStyle name="標準 2 4 2 2 3 6 2 4 2" xfId="5017"/>
    <cellStyle name="標準 2 4 2 2 3 6 2 4 3" xfId="5018"/>
    <cellStyle name="標準 2 4 2 2 3 6 2 5" xfId="5019"/>
    <cellStyle name="標準 2 4 2 2 3 6 2 6" xfId="5020"/>
    <cellStyle name="標準 2 4 2 2 3 6 3" xfId="5021"/>
    <cellStyle name="標準 2 4 2 2 3 6 3 2" xfId="5022"/>
    <cellStyle name="標準 2 4 2 2 3 6 3 2 2" xfId="5023"/>
    <cellStyle name="標準 2 4 2 2 3 6 3 2 3" xfId="5024"/>
    <cellStyle name="標準 2 4 2 2 3 6 3 3" xfId="5025"/>
    <cellStyle name="標準 2 4 2 2 3 6 3 3 2" xfId="5026"/>
    <cellStyle name="標準 2 4 2 2 3 6 3 3 3" xfId="5027"/>
    <cellStyle name="標準 2 4 2 2 3 6 3 4" xfId="5028"/>
    <cellStyle name="標準 2 4 2 2 3 6 3 5" xfId="5029"/>
    <cellStyle name="標準 2 4 2 2 3 6 4" xfId="5030"/>
    <cellStyle name="標準 2 4 2 2 3 6 5" xfId="5031"/>
    <cellStyle name="標準 2 4 2 2 3 6 5 2" xfId="5032"/>
    <cellStyle name="標準 2 4 2 2 3 6 5 3" xfId="5033"/>
    <cellStyle name="標準 2 4 2 2 3 6 6" xfId="5034"/>
    <cellStyle name="標準 2 4 2 2 3 6 6 2" xfId="5035"/>
    <cellStyle name="標準 2 4 2 2 3 6 6 3" xfId="5036"/>
    <cellStyle name="標準 2 4 2 2 3 6 7" xfId="5037"/>
    <cellStyle name="標準 2 4 2 2 3 6 8" xfId="5038"/>
    <cellStyle name="標準 2 4 2 2 3 7" xfId="5039"/>
    <cellStyle name="標準 2 4 2 2 3 7 2" xfId="5040"/>
    <cellStyle name="標準 2 4 2 2 3 7 2 2" xfId="5041"/>
    <cellStyle name="標準 2 4 2 2 3 7 2 2 2" xfId="5042"/>
    <cellStyle name="標準 2 4 2 2 3 7 2 2 2 2" xfId="5043"/>
    <cellStyle name="標準 2 4 2 2 3 7 2 2 2 3" xfId="5044"/>
    <cellStyle name="標準 2 4 2 2 3 7 2 2 3" xfId="5045"/>
    <cellStyle name="標準 2 4 2 2 3 7 2 2 3 2" xfId="5046"/>
    <cellStyle name="標準 2 4 2 2 3 7 2 2 3 3" xfId="5047"/>
    <cellStyle name="標準 2 4 2 2 3 7 2 2 4" xfId="5048"/>
    <cellStyle name="標準 2 4 2 2 3 7 2 2 5" xfId="5049"/>
    <cellStyle name="標準 2 4 2 2 3 7 2 3" xfId="5050"/>
    <cellStyle name="標準 2 4 2 2 3 7 2 3 2" xfId="5051"/>
    <cellStyle name="標準 2 4 2 2 3 7 2 3 3" xfId="5052"/>
    <cellStyle name="標準 2 4 2 2 3 7 2 4" xfId="5053"/>
    <cellStyle name="標準 2 4 2 2 3 7 2 4 2" xfId="5054"/>
    <cellStyle name="標準 2 4 2 2 3 7 2 4 3" xfId="5055"/>
    <cellStyle name="標準 2 4 2 2 3 7 2 5" xfId="5056"/>
    <cellStyle name="標準 2 4 2 2 3 7 2 6" xfId="5057"/>
    <cellStyle name="標準 2 4 2 2 3 7 3" xfId="5058"/>
    <cellStyle name="標準 2 4 2 2 3 7 3 2" xfId="5059"/>
    <cellStyle name="標準 2 4 2 2 3 7 3 2 2" xfId="5060"/>
    <cellStyle name="標準 2 4 2 2 3 7 3 2 3" xfId="5061"/>
    <cellStyle name="標準 2 4 2 2 3 7 3 3" xfId="5062"/>
    <cellStyle name="標準 2 4 2 2 3 7 3 3 2" xfId="5063"/>
    <cellStyle name="標準 2 4 2 2 3 7 3 3 3" xfId="5064"/>
    <cellStyle name="標準 2 4 2 2 3 7 3 4" xfId="5065"/>
    <cellStyle name="標準 2 4 2 2 3 7 3 5" xfId="5066"/>
    <cellStyle name="標準 2 4 2 2 3 7 4" xfId="5067"/>
    <cellStyle name="標準 2 4 2 2 3 7 5" xfId="5068"/>
    <cellStyle name="標準 2 4 2 2 3 7 5 2" xfId="5069"/>
    <cellStyle name="標準 2 4 2 2 3 7 5 3" xfId="5070"/>
    <cellStyle name="標準 2 4 2 2 3 7 6" xfId="5071"/>
    <cellStyle name="標準 2 4 2 2 3 7 6 2" xfId="5072"/>
    <cellStyle name="標準 2 4 2 2 3 7 6 3" xfId="5073"/>
    <cellStyle name="標準 2 4 2 2 3 7 7" xfId="5074"/>
    <cellStyle name="標準 2 4 2 2 3 7 8" xfId="5075"/>
    <cellStyle name="標準 2 4 2 2 3 8" xfId="5076"/>
    <cellStyle name="標準 2 4 2 2 3 8 2" xfId="5077"/>
    <cellStyle name="標準 2 4 2 2 3 8 2 2" xfId="5078"/>
    <cellStyle name="標準 2 4 2 2 3 8 2 2 2" xfId="5079"/>
    <cellStyle name="標準 2 4 2 2 3 8 2 2 3" xfId="5080"/>
    <cellStyle name="標準 2 4 2 2 3 8 2 3" xfId="5081"/>
    <cellStyle name="標準 2 4 2 2 3 8 2 3 2" xfId="5082"/>
    <cellStyle name="標準 2 4 2 2 3 8 2 3 3" xfId="5083"/>
    <cellStyle name="標準 2 4 2 2 3 8 2 4" xfId="5084"/>
    <cellStyle name="標準 2 4 2 2 3 8 2 5" xfId="5085"/>
    <cellStyle name="標準 2 4 2 2 3 8 3" xfId="5086"/>
    <cellStyle name="標準 2 4 2 2 3 8 3 2" xfId="5087"/>
    <cellStyle name="標準 2 4 2 2 3 8 3 3" xfId="5088"/>
    <cellStyle name="標準 2 4 2 2 3 8 4" xfId="5089"/>
    <cellStyle name="標準 2 4 2 2 3 8 4 2" xfId="5090"/>
    <cellStyle name="標準 2 4 2 2 3 8 4 3" xfId="5091"/>
    <cellStyle name="標準 2 4 2 2 3 8 5" xfId="5092"/>
    <cellStyle name="標準 2 4 2 2 3 8 6" xfId="5093"/>
    <cellStyle name="標準 2 4 2 2 3 9" xfId="5094"/>
    <cellStyle name="標準 2 4 2 2 3 9 2" xfId="5095"/>
    <cellStyle name="標準 2 4 2 2 3 9 2 2" xfId="5096"/>
    <cellStyle name="標準 2 4 2 2 3 9 2 3" xfId="5097"/>
    <cellStyle name="標準 2 4 2 2 3 9 3" xfId="5098"/>
    <cellStyle name="標準 2 4 2 2 3 9 3 2" xfId="5099"/>
    <cellStyle name="標準 2 4 2 2 3 9 3 3" xfId="5100"/>
    <cellStyle name="標準 2 4 2 2 3 9 4" xfId="5101"/>
    <cellStyle name="標準 2 4 2 2 3 9 5" xfId="5102"/>
    <cellStyle name="標準 2 4 2 2 4" xfId="5103"/>
    <cellStyle name="標準 2 4 2 2 4 10" xfId="5104"/>
    <cellStyle name="標準 2 4 2 2 4 11" xfId="5105"/>
    <cellStyle name="標準 2 4 2 2 4 11 2" xfId="5106"/>
    <cellStyle name="標準 2 4 2 2 4 11 3" xfId="5107"/>
    <cellStyle name="標準 2 4 2 2 4 12" xfId="5108"/>
    <cellStyle name="標準 2 4 2 2 4 12 2" xfId="5109"/>
    <cellStyle name="標準 2 4 2 2 4 12 3" xfId="5110"/>
    <cellStyle name="標準 2 4 2 2 4 13" xfId="5111"/>
    <cellStyle name="標準 2 4 2 2 4 14" xfId="5112"/>
    <cellStyle name="標準 2 4 2 2 4 2" xfId="5113"/>
    <cellStyle name="標準 2 4 2 2 4 2 10" xfId="5114"/>
    <cellStyle name="標準 2 4 2 2 4 2 10 2" xfId="5115"/>
    <cellStyle name="標準 2 4 2 2 4 2 10 3" xfId="5116"/>
    <cellStyle name="標準 2 4 2 2 4 2 11" xfId="5117"/>
    <cellStyle name="標準 2 4 2 2 4 2 12" xfId="5118"/>
    <cellStyle name="標準 2 4 2 2 4 2 2" xfId="5119"/>
    <cellStyle name="標準 2 4 2 2 4 2 2 10" xfId="5120"/>
    <cellStyle name="標準 2 4 2 2 4 2 2 2" xfId="5121"/>
    <cellStyle name="標準 2 4 2 2 4 2 2 2 2" xfId="5122"/>
    <cellStyle name="標準 2 4 2 2 4 2 2 2 2 2" xfId="5123"/>
    <cellStyle name="標準 2 4 2 2 4 2 2 2 2 2 2" xfId="5124"/>
    <cellStyle name="標準 2 4 2 2 4 2 2 2 2 2 2 2" xfId="5125"/>
    <cellStyle name="標準 2 4 2 2 4 2 2 2 2 2 2 3" xfId="5126"/>
    <cellStyle name="標準 2 4 2 2 4 2 2 2 2 2 3" xfId="5127"/>
    <cellStyle name="標準 2 4 2 2 4 2 2 2 2 2 3 2" xfId="5128"/>
    <cellStyle name="標準 2 4 2 2 4 2 2 2 2 2 3 3" xfId="5129"/>
    <cellStyle name="標準 2 4 2 2 4 2 2 2 2 2 4" xfId="5130"/>
    <cellStyle name="標準 2 4 2 2 4 2 2 2 2 2 5" xfId="5131"/>
    <cellStyle name="標準 2 4 2 2 4 2 2 2 2 3" xfId="5132"/>
    <cellStyle name="標準 2 4 2 2 4 2 2 2 2 3 2" xfId="5133"/>
    <cellStyle name="標準 2 4 2 2 4 2 2 2 2 3 3" xfId="5134"/>
    <cellStyle name="標準 2 4 2 2 4 2 2 2 2 4" xfId="5135"/>
    <cellStyle name="標準 2 4 2 2 4 2 2 2 2 4 2" xfId="5136"/>
    <cellStyle name="標準 2 4 2 2 4 2 2 2 2 4 3" xfId="5137"/>
    <cellStyle name="標準 2 4 2 2 4 2 2 2 2 5" xfId="5138"/>
    <cellStyle name="標準 2 4 2 2 4 2 2 2 2 6" xfId="5139"/>
    <cellStyle name="標準 2 4 2 2 4 2 2 2 3" xfId="5140"/>
    <cellStyle name="標準 2 4 2 2 4 2 2 2 3 2" xfId="5141"/>
    <cellStyle name="標準 2 4 2 2 4 2 2 2 3 2 2" xfId="5142"/>
    <cellStyle name="標準 2 4 2 2 4 2 2 2 3 2 3" xfId="5143"/>
    <cellStyle name="標準 2 4 2 2 4 2 2 2 3 3" xfId="5144"/>
    <cellStyle name="標準 2 4 2 2 4 2 2 2 3 3 2" xfId="5145"/>
    <cellStyle name="標準 2 4 2 2 4 2 2 2 3 3 3" xfId="5146"/>
    <cellStyle name="標準 2 4 2 2 4 2 2 2 3 4" xfId="5147"/>
    <cellStyle name="標準 2 4 2 2 4 2 2 2 3 5" xfId="5148"/>
    <cellStyle name="標準 2 4 2 2 4 2 2 2 4" xfId="5149"/>
    <cellStyle name="標準 2 4 2 2 4 2 2 2 5" xfId="5150"/>
    <cellStyle name="標準 2 4 2 2 4 2 2 2 5 2" xfId="5151"/>
    <cellStyle name="標準 2 4 2 2 4 2 2 2 5 3" xfId="5152"/>
    <cellStyle name="標準 2 4 2 2 4 2 2 2 6" xfId="5153"/>
    <cellStyle name="標準 2 4 2 2 4 2 2 2 6 2" xfId="5154"/>
    <cellStyle name="標準 2 4 2 2 4 2 2 2 6 3" xfId="5155"/>
    <cellStyle name="標準 2 4 2 2 4 2 2 2 7" xfId="5156"/>
    <cellStyle name="標準 2 4 2 2 4 2 2 2 8" xfId="5157"/>
    <cellStyle name="標準 2 4 2 2 4 2 2 3" xfId="5158"/>
    <cellStyle name="標準 2 4 2 2 4 2 2 3 2" xfId="5159"/>
    <cellStyle name="標準 2 4 2 2 4 2 2 3 2 2" xfId="5160"/>
    <cellStyle name="標準 2 4 2 2 4 2 2 3 2 2 2" xfId="5161"/>
    <cellStyle name="標準 2 4 2 2 4 2 2 3 2 2 2 2" xfId="5162"/>
    <cellStyle name="標準 2 4 2 2 4 2 2 3 2 2 2 3" xfId="5163"/>
    <cellStyle name="標準 2 4 2 2 4 2 2 3 2 2 3" xfId="5164"/>
    <cellStyle name="標準 2 4 2 2 4 2 2 3 2 2 3 2" xfId="5165"/>
    <cellStyle name="標準 2 4 2 2 4 2 2 3 2 2 3 3" xfId="5166"/>
    <cellStyle name="標準 2 4 2 2 4 2 2 3 2 2 4" xfId="5167"/>
    <cellStyle name="標準 2 4 2 2 4 2 2 3 2 2 5" xfId="5168"/>
    <cellStyle name="標準 2 4 2 2 4 2 2 3 2 3" xfId="5169"/>
    <cellStyle name="標準 2 4 2 2 4 2 2 3 2 3 2" xfId="5170"/>
    <cellStyle name="標準 2 4 2 2 4 2 2 3 2 3 3" xfId="5171"/>
    <cellStyle name="標準 2 4 2 2 4 2 2 3 2 4" xfId="5172"/>
    <cellStyle name="標準 2 4 2 2 4 2 2 3 2 4 2" xfId="5173"/>
    <cellStyle name="標準 2 4 2 2 4 2 2 3 2 4 3" xfId="5174"/>
    <cellStyle name="標準 2 4 2 2 4 2 2 3 2 5" xfId="5175"/>
    <cellStyle name="標準 2 4 2 2 4 2 2 3 2 6" xfId="5176"/>
    <cellStyle name="標準 2 4 2 2 4 2 2 3 3" xfId="5177"/>
    <cellStyle name="標準 2 4 2 2 4 2 2 3 3 2" xfId="5178"/>
    <cellStyle name="標準 2 4 2 2 4 2 2 3 3 2 2" xfId="5179"/>
    <cellStyle name="標準 2 4 2 2 4 2 2 3 3 2 3" xfId="5180"/>
    <cellStyle name="標準 2 4 2 2 4 2 2 3 3 3" xfId="5181"/>
    <cellStyle name="標準 2 4 2 2 4 2 2 3 3 3 2" xfId="5182"/>
    <cellStyle name="標準 2 4 2 2 4 2 2 3 3 3 3" xfId="5183"/>
    <cellStyle name="標準 2 4 2 2 4 2 2 3 3 4" xfId="5184"/>
    <cellStyle name="標準 2 4 2 2 4 2 2 3 3 5" xfId="5185"/>
    <cellStyle name="標準 2 4 2 2 4 2 2 3 4" xfId="5186"/>
    <cellStyle name="標準 2 4 2 2 4 2 2 3 5" xfId="5187"/>
    <cellStyle name="標準 2 4 2 2 4 2 2 3 5 2" xfId="5188"/>
    <cellStyle name="標準 2 4 2 2 4 2 2 3 5 3" xfId="5189"/>
    <cellStyle name="標準 2 4 2 2 4 2 2 3 6" xfId="5190"/>
    <cellStyle name="標準 2 4 2 2 4 2 2 3 6 2" xfId="5191"/>
    <cellStyle name="標準 2 4 2 2 4 2 2 3 6 3" xfId="5192"/>
    <cellStyle name="標準 2 4 2 2 4 2 2 3 7" xfId="5193"/>
    <cellStyle name="標準 2 4 2 2 4 2 2 3 8" xfId="5194"/>
    <cellStyle name="標準 2 4 2 2 4 2 2 4" xfId="5195"/>
    <cellStyle name="標準 2 4 2 2 4 2 2 4 2" xfId="5196"/>
    <cellStyle name="標準 2 4 2 2 4 2 2 4 2 2" xfId="5197"/>
    <cellStyle name="標準 2 4 2 2 4 2 2 4 2 2 2" xfId="5198"/>
    <cellStyle name="標準 2 4 2 2 4 2 2 4 2 2 3" xfId="5199"/>
    <cellStyle name="標準 2 4 2 2 4 2 2 4 2 3" xfId="5200"/>
    <cellStyle name="標準 2 4 2 2 4 2 2 4 2 3 2" xfId="5201"/>
    <cellStyle name="標準 2 4 2 2 4 2 2 4 2 3 3" xfId="5202"/>
    <cellStyle name="標準 2 4 2 2 4 2 2 4 2 4" xfId="5203"/>
    <cellStyle name="標準 2 4 2 2 4 2 2 4 2 5" xfId="5204"/>
    <cellStyle name="標準 2 4 2 2 4 2 2 4 3" xfId="5205"/>
    <cellStyle name="標準 2 4 2 2 4 2 2 4 3 2" xfId="5206"/>
    <cellStyle name="標準 2 4 2 2 4 2 2 4 3 3" xfId="5207"/>
    <cellStyle name="標準 2 4 2 2 4 2 2 4 4" xfId="5208"/>
    <cellStyle name="標準 2 4 2 2 4 2 2 4 4 2" xfId="5209"/>
    <cellStyle name="標準 2 4 2 2 4 2 2 4 4 3" xfId="5210"/>
    <cellStyle name="標準 2 4 2 2 4 2 2 4 5" xfId="5211"/>
    <cellStyle name="標準 2 4 2 2 4 2 2 4 6" xfId="5212"/>
    <cellStyle name="標準 2 4 2 2 4 2 2 5" xfId="5213"/>
    <cellStyle name="標準 2 4 2 2 4 2 2 5 2" xfId="5214"/>
    <cellStyle name="標準 2 4 2 2 4 2 2 5 2 2" xfId="5215"/>
    <cellStyle name="標準 2 4 2 2 4 2 2 5 2 3" xfId="5216"/>
    <cellStyle name="標準 2 4 2 2 4 2 2 5 3" xfId="5217"/>
    <cellStyle name="標準 2 4 2 2 4 2 2 5 3 2" xfId="5218"/>
    <cellStyle name="標準 2 4 2 2 4 2 2 5 3 3" xfId="5219"/>
    <cellStyle name="標準 2 4 2 2 4 2 2 5 4" xfId="5220"/>
    <cellStyle name="標準 2 4 2 2 4 2 2 5 5" xfId="5221"/>
    <cellStyle name="標準 2 4 2 2 4 2 2 6" xfId="5222"/>
    <cellStyle name="標準 2 4 2 2 4 2 2 7" xfId="5223"/>
    <cellStyle name="標準 2 4 2 2 4 2 2 7 2" xfId="5224"/>
    <cellStyle name="標準 2 4 2 2 4 2 2 7 3" xfId="5225"/>
    <cellStyle name="標準 2 4 2 2 4 2 2 8" xfId="5226"/>
    <cellStyle name="標準 2 4 2 2 4 2 2 8 2" xfId="5227"/>
    <cellStyle name="標準 2 4 2 2 4 2 2 8 3" xfId="5228"/>
    <cellStyle name="標準 2 4 2 2 4 2 2 9" xfId="5229"/>
    <cellStyle name="標準 2 4 2 2 4 2 3" xfId="5230"/>
    <cellStyle name="標準 2 4 2 2 4 2 3 2" xfId="5231"/>
    <cellStyle name="標準 2 4 2 2 4 2 3 2 2" xfId="5232"/>
    <cellStyle name="標準 2 4 2 2 4 2 3 2 2 2" xfId="5233"/>
    <cellStyle name="標準 2 4 2 2 4 2 3 2 2 2 2" xfId="5234"/>
    <cellStyle name="標準 2 4 2 2 4 2 3 2 2 2 2 2" xfId="5235"/>
    <cellStyle name="標準 2 4 2 2 4 2 3 2 2 2 2 3" xfId="5236"/>
    <cellStyle name="標準 2 4 2 2 4 2 3 2 2 2 3" xfId="5237"/>
    <cellStyle name="標準 2 4 2 2 4 2 3 2 2 2 3 2" xfId="5238"/>
    <cellStyle name="標準 2 4 2 2 4 2 3 2 2 2 3 3" xfId="5239"/>
    <cellStyle name="標準 2 4 2 2 4 2 3 2 2 2 4" xfId="5240"/>
    <cellStyle name="標準 2 4 2 2 4 2 3 2 2 2 5" xfId="5241"/>
    <cellStyle name="標準 2 4 2 2 4 2 3 2 2 3" xfId="5242"/>
    <cellStyle name="標準 2 4 2 2 4 2 3 2 2 3 2" xfId="5243"/>
    <cellStyle name="標準 2 4 2 2 4 2 3 2 2 3 3" xfId="5244"/>
    <cellStyle name="標準 2 4 2 2 4 2 3 2 2 4" xfId="5245"/>
    <cellStyle name="標準 2 4 2 2 4 2 3 2 2 4 2" xfId="5246"/>
    <cellStyle name="標準 2 4 2 2 4 2 3 2 2 4 3" xfId="5247"/>
    <cellStyle name="標準 2 4 2 2 4 2 3 2 2 5" xfId="5248"/>
    <cellStyle name="標準 2 4 2 2 4 2 3 2 2 6" xfId="5249"/>
    <cellStyle name="標準 2 4 2 2 4 2 3 2 3" xfId="5250"/>
    <cellStyle name="標準 2 4 2 2 4 2 3 2 3 2" xfId="5251"/>
    <cellStyle name="標準 2 4 2 2 4 2 3 2 3 2 2" xfId="5252"/>
    <cellStyle name="標準 2 4 2 2 4 2 3 2 3 2 3" xfId="5253"/>
    <cellStyle name="標準 2 4 2 2 4 2 3 2 3 3" xfId="5254"/>
    <cellStyle name="標準 2 4 2 2 4 2 3 2 3 3 2" xfId="5255"/>
    <cellStyle name="標準 2 4 2 2 4 2 3 2 3 3 3" xfId="5256"/>
    <cellStyle name="標準 2 4 2 2 4 2 3 2 3 4" xfId="5257"/>
    <cellStyle name="標準 2 4 2 2 4 2 3 2 3 5" xfId="5258"/>
    <cellStyle name="標準 2 4 2 2 4 2 3 2 4" xfId="5259"/>
    <cellStyle name="標準 2 4 2 2 4 2 3 2 5" xfId="5260"/>
    <cellStyle name="標準 2 4 2 2 4 2 3 2 5 2" xfId="5261"/>
    <cellStyle name="標準 2 4 2 2 4 2 3 2 5 3" xfId="5262"/>
    <cellStyle name="標準 2 4 2 2 4 2 3 2 6" xfId="5263"/>
    <cellStyle name="標準 2 4 2 2 4 2 3 2 6 2" xfId="5264"/>
    <cellStyle name="標準 2 4 2 2 4 2 3 2 6 3" xfId="5265"/>
    <cellStyle name="標準 2 4 2 2 4 2 3 2 7" xfId="5266"/>
    <cellStyle name="標準 2 4 2 2 4 2 3 2 8" xfId="5267"/>
    <cellStyle name="標準 2 4 2 2 4 2 3 3" xfId="5268"/>
    <cellStyle name="標準 2 4 2 2 4 2 3 3 2" xfId="5269"/>
    <cellStyle name="標準 2 4 2 2 4 2 3 3 2 2" xfId="5270"/>
    <cellStyle name="標準 2 4 2 2 4 2 3 3 2 2 2" xfId="5271"/>
    <cellStyle name="標準 2 4 2 2 4 2 3 3 2 2 3" xfId="5272"/>
    <cellStyle name="標準 2 4 2 2 4 2 3 3 2 3" xfId="5273"/>
    <cellStyle name="標準 2 4 2 2 4 2 3 3 2 3 2" xfId="5274"/>
    <cellStyle name="標準 2 4 2 2 4 2 3 3 2 3 3" xfId="5275"/>
    <cellStyle name="標準 2 4 2 2 4 2 3 3 2 4" xfId="5276"/>
    <cellStyle name="標準 2 4 2 2 4 2 3 3 2 5" xfId="5277"/>
    <cellStyle name="標準 2 4 2 2 4 2 3 3 3" xfId="5278"/>
    <cellStyle name="標準 2 4 2 2 4 2 3 3 3 2" xfId="5279"/>
    <cellStyle name="標準 2 4 2 2 4 2 3 3 3 3" xfId="5280"/>
    <cellStyle name="標準 2 4 2 2 4 2 3 3 4" xfId="5281"/>
    <cellStyle name="標準 2 4 2 2 4 2 3 3 4 2" xfId="5282"/>
    <cellStyle name="標準 2 4 2 2 4 2 3 3 4 3" xfId="5283"/>
    <cellStyle name="標準 2 4 2 2 4 2 3 3 5" xfId="5284"/>
    <cellStyle name="標準 2 4 2 2 4 2 3 3 6" xfId="5285"/>
    <cellStyle name="標準 2 4 2 2 4 2 3 4" xfId="5286"/>
    <cellStyle name="標準 2 4 2 2 4 2 3 4 2" xfId="5287"/>
    <cellStyle name="標準 2 4 2 2 4 2 3 4 2 2" xfId="5288"/>
    <cellStyle name="標準 2 4 2 2 4 2 3 4 2 3" xfId="5289"/>
    <cellStyle name="標準 2 4 2 2 4 2 3 4 3" xfId="5290"/>
    <cellStyle name="標準 2 4 2 2 4 2 3 4 3 2" xfId="5291"/>
    <cellStyle name="標準 2 4 2 2 4 2 3 4 3 3" xfId="5292"/>
    <cellStyle name="標準 2 4 2 2 4 2 3 4 4" xfId="5293"/>
    <cellStyle name="標準 2 4 2 2 4 2 3 4 5" xfId="5294"/>
    <cellStyle name="標準 2 4 2 2 4 2 3 5" xfId="5295"/>
    <cellStyle name="標準 2 4 2 2 4 2 3 6" xfId="5296"/>
    <cellStyle name="標準 2 4 2 2 4 2 3 6 2" xfId="5297"/>
    <cellStyle name="標準 2 4 2 2 4 2 3 6 3" xfId="5298"/>
    <cellStyle name="標準 2 4 2 2 4 2 3 7" xfId="5299"/>
    <cellStyle name="標準 2 4 2 2 4 2 3 7 2" xfId="5300"/>
    <cellStyle name="標準 2 4 2 2 4 2 3 7 3" xfId="5301"/>
    <cellStyle name="標準 2 4 2 2 4 2 3 8" xfId="5302"/>
    <cellStyle name="標準 2 4 2 2 4 2 3 9" xfId="5303"/>
    <cellStyle name="標準 2 4 2 2 4 2 4" xfId="5304"/>
    <cellStyle name="標準 2 4 2 2 4 2 4 2" xfId="5305"/>
    <cellStyle name="標準 2 4 2 2 4 2 4 2 2" xfId="5306"/>
    <cellStyle name="標準 2 4 2 2 4 2 4 2 2 2" xfId="5307"/>
    <cellStyle name="標準 2 4 2 2 4 2 4 2 2 2 2" xfId="5308"/>
    <cellStyle name="標準 2 4 2 2 4 2 4 2 2 2 3" xfId="5309"/>
    <cellStyle name="標準 2 4 2 2 4 2 4 2 2 3" xfId="5310"/>
    <cellStyle name="標準 2 4 2 2 4 2 4 2 2 3 2" xfId="5311"/>
    <cellStyle name="標準 2 4 2 2 4 2 4 2 2 3 3" xfId="5312"/>
    <cellStyle name="標準 2 4 2 2 4 2 4 2 2 4" xfId="5313"/>
    <cellStyle name="標準 2 4 2 2 4 2 4 2 2 5" xfId="5314"/>
    <cellStyle name="標準 2 4 2 2 4 2 4 2 3" xfId="5315"/>
    <cellStyle name="標準 2 4 2 2 4 2 4 2 3 2" xfId="5316"/>
    <cellStyle name="標準 2 4 2 2 4 2 4 2 3 3" xfId="5317"/>
    <cellStyle name="標準 2 4 2 2 4 2 4 2 4" xfId="5318"/>
    <cellStyle name="標準 2 4 2 2 4 2 4 2 4 2" xfId="5319"/>
    <cellStyle name="標準 2 4 2 2 4 2 4 2 4 3" xfId="5320"/>
    <cellStyle name="標準 2 4 2 2 4 2 4 2 5" xfId="5321"/>
    <cellStyle name="標準 2 4 2 2 4 2 4 2 6" xfId="5322"/>
    <cellStyle name="標準 2 4 2 2 4 2 4 3" xfId="5323"/>
    <cellStyle name="標準 2 4 2 2 4 2 4 3 2" xfId="5324"/>
    <cellStyle name="標準 2 4 2 2 4 2 4 3 2 2" xfId="5325"/>
    <cellStyle name="標準 2 4 2 2 4 2 4 3 2 3" xfId="5326"/>
    <cellStyle name="標準 2 4 2 2 4 2 4 3 3" xfId="5327"/>
    <cellStyle name="標準 2 4 2 2 4 2 4 3 3 2" xfId="5328"/>
    <cellStyle name="標準 2 4 2 2 4 2 4 3 3 3" xfId="5329"/>
    <cellStyle name="標準 2 4 2 2 4 2 4 3 4" xfId="5330"/>
    <cellStyle name="標準 2 4 2 2 4 2 4 3 5" xfId="5331"/>
    <cellStyle name="標準 2 4 2 2 4 2 4 4" xfId="5332"/>
    <cellStyle name="標準 2 4 2 2 4 2 4 5" xfId="5333"/>
    <cellStyle name="標準 2 4 2 2 4 2 4 5 2" xfId="5334"/>
    <cellStyle name="標準 2 4 2 2 4 2 4 5 3" xfId="5335"/>
    <cellStyle name="標準 2 4 2 2 4 2 4 6" xfId="5336"/>
    <cellStyle name="標準 2 4 2 2 4 2 4 6 2" xfId="5337"/>
    <cellStyle name="標準 2 4 2 2 4 2 4 6 3" xfId="5338"/>
    <cellStyle name="標準 2 4 2 2 4 2 4 7" xfId="5339"/>
    <cellStyle name="標準 2 4 2 2 4 2 4 8" xfId="5340"/>
    <cellStyle name="標準 2 4 2 2 4 2 5" xfId="5341"/>
    <cellStyle name="標準 2 4 2 2 4 2 5 2" xfId="5342"/>
    <cellStyle name="標準 2 4 2 2 4 2 5 2 2" xfId="5343"/>
    <cellStyle name="標準 2 4 2 2 4 2 5 2 2 2" xfId="5344"/>
    <cellStyle name="標準 2 4 2 2 4 2 5 2 2 2 2" xfId="5345"/>
    <cellStyle name="標準 2 4 2 2 4 2 5 2 2 2 3" xfId="5346"/>
    <cellStyle name="標準 2 4 2 2 4 2 5 2 2 3" xfId="5347"/>
    <cellStyle name="標準 2 4 2 2 4 2 5 2 2 3 2" xfId="5348"/>
    <cellStyle name="標準 2 4 2 2 4 2 5 2 2 3 3" xfId="5349"/>
    <cellStyle name="標準 2 4 2 2 4 2 5 2 2 4" xfId="5350"/>
    <cellStyle name="標準 2 4 2 2 4 2 5 2 2 5" xfId="5351"/>
    <cellStyle name="標準 2 4 2 2 4 2 5 2 3" xfId="5352"/>
    <cellStyle name="標準 2 4 2 2 4 2 5 2 3 2" xfId="5353"/>
    <cellStyle name="標準 2 4 2 2 4 2 5 2 3 3" xfId="5354"/>
    <cellStyle name="標準 2 4 2 2 4 2 5 2 4" xfId="5355"/>
    <cellStyle name="標準 2 4 2 2 4 2 5 2 4 2" xfId="5356"/>
    <cellStyle name="標準 2 4 2 2 4 2 5 2 4 3" xfId="5357"/>
    <cellStyle name="標準 2 4 2 2 4 2 5 2 5" xfId="5358"/>
    <cellStyle name="標準 2 4 2 2 4 2 5 2 6" xfId="5359"/>
    <cellStyle name="標準 2 4 2 2 4 2 5 3" xfId="5360"/>
    <cellStyle name="標準 2 4 2 2 4 2 5 3 2" xfId="5361"/>
    <cellStyle name="標準 2 4 2 2 4 2 5 3 2 2" xfId="5362"/>
    <cellStyle name="標準 2 4 2 2 4 2 5 3 2 3" xfId="5363"/>
    <cellStyle name="標準 2 4 2 2 4 2 5 3 3" xfId="5364"/>
    <cellStyle name="標準 2 4 2 2 4 2 5 3 3 2" xfId="5365"/>
    <cellStyle name="標準 2 4 2 2 4 2 5 3 3 3" xfId="5366"/>
    <cellStyle name="標準 2 4 2 2 4 2 5 3 4" xfId="5367"/>
    <cellStyle name="標準 2 4 2 2 4 2 5 3 5" xfId="5368"/>
    <cellStyle name="標準 2 4 2 2 4 2 5 4" xfId="5369"/>
    <cellStyle name="標準 2 4 2 2 4 2 5 5" xfId="5370"/>
    <cellStyle name="標準 2 4 2 2 4 2 5 5 2" xfId="5371"/>
    <cellStyle name="標準 2 4 2 2 4 2 5 5 3" xfId="5372"/>
    <cellStyle name="標準 2 4 2 2 4 2 5 6" xfId="5373"/>
    <cellStyle name="標準 2 4 2 2 4 2 5 6 2" xfId="5374"/>
    <cellStyle name="標準 2 4 2 2 4 2 5 6 3" xfId="5375"/>
    <cellStyle name="標準 2 4 2 2 4 2 5 7" xfId="5376"/>
    <cellStyle name="標準 2 4 2 2 4 2 5 8" xfId="5377"/>
    <cellStyle name="標準 2 4 2 2 4 2 6" xfId="5378"/>
    <cellStyle name="標準 2 4 2 2 4 2 6 2" xfId="5379"/>
    <cellStyle name="標準 2 4 2 2 4 2 6 2 2" xfId="5380"/>
    <cellStyle name="標準 2 4 2 2 4 2 6 2 2 2" xfId="5381"/>
    <cellStyle name="標準 2 4 2 2 4 2 6 2 2 3" xfId="5382"/>
    <cellStyle name="標準 2 4 2 2 4 2 6 2 3" xfId="5383"/>
    <cellStyle name="標準 2 4 2 2 4 2 6 2 3 2" xfId="5384"/>
    <cellStyle name="標準 2 4 2 2 4 2 6 2 3 3" xfId="5385"/>
    <cellStyle name="標準 2 4 2 2 4 2 6 2 4" xfId="5386"/>
    <cellStyle name="標準 2 4 2 2 4 2 6 2 5" xfId="5387"/>
    <cellStyle name="標準 2 4 2 2 4 2 6 3" xfId="5388"/>
    <cellStyle name="標準 2 4 2 2 4 2 6 3 2" xfId="5389"/>
    <cellStyle name="標準 2 4 2 2 4 2 6 3 3" xfId="5390"/>
    <cellStyle name="標準 2 4 2 2 4 2 6 4" xfId="5391"/>
    <cellStyle name="標準 2 4 2 2 4 2 6 4 2" xfId="5392"/>
    <cellStyle name="標準 2 4 2 2 4 2 6 4 3" xfId="5393"/>
    <cellStyle name="標準 2 4 2 2 4 2 6 5" xfId="5394"/>
    <cellStyle name="標準 2 4 2 2 4 2 6 6" xfId="5395"/>
    <cellStyle name="標準 2 4 2 2 4 2 7" xfId="5396"/>
    <cellStyle name="標準 2 4 2 2 4 2 7 2" xfId="5397"/>
    <cellStyle name="標準 2 4 2 2 4 2 7 2 2" xfId="5398"/>
    <cellStyle name="標準 2 4 2 2 4 2 7 2 3" xfId="5399"/>
    <cellStyle name="標準 2 4 2 2 4 2 7 3" xfId="5400"/>
    <cellStyle name="標準 2 4 2 2 4 2 7 3 2" xfId="5401"/>
    <cellStyle name="標準 2 4 2 2 4 2 7 3 3" xfId="5402"/>
    <cellStyle name="標準 2 4 2 2 4 2 7 4" xfId="5403"/>
    <cellStyle name="標準 2 4 2 2 4 2 7 5" xfId="5404"/>
    <cellStyle name="標準 2 4 2 2 4 2 8" xfId="5405"/>
    <cellStyle name="標準 2 4 2 2 4 2 9" xfId="5406"/>
    <cellStyle name="標準 2 4 2 2 4 2 9 2" xfId="5407"/>
    <cellStyle name="標準 2 4 2 2 4 2 9 3" xfId="5408"/>
    <cellStyle name="標準 2 4 2 2 4 3" xfId="5409"/>
    <cellStyle name="標準 2 4 2 2 4 3 10" xfId="5410"/>
    <cellStyle name="標準 2 4 2 2 4 3 11" xfId="5411"/>
    <cellStyle name="標準 2 4 2 2 4 3 2" xfId="5412"/>
    <cellStyle name="標準 2 4 2 2 4 3 2 10" xfId="5413"/>
    <cellStyle name="標準 2 4 2 2 4 3 2 2" xfId="5414"/>
    <cellStyle name="標準 2 4 2 2 4 3 2 2 2" xfId="5415"/>
    <cellStyle name="標準 2 4 2 2 4 3 2 2 2 2" xfId="5416"/>
    <cellStyle name="標準 2 4 2 2 4 3 2 2 2 2 2" xfId="5417"/>
    <cellStyle name="標準 2 4 2 2 4 3 2 2 2 2 2 2" xfId="5418"/>
    <cellStyle name="標準 2 4 2 2 4 3 2 2 2 2 2 3" xfId="5419"/>
    <cellStyle name="標準 2 4 2 2 4 3 2 2 2 2 3" xfId="5420"/>
    <cellStyle name="標準 2 4 2 2 4 3 2 2 2 2 3 2" xfId="5421"/>
    <cellStyle name="標準 2 4 2 2 4 3 2 2 2 2 3 3" xfId="5422"/>
    <cellStyle name="標準 2 4 2 2 4 3 2 2 2 2 4" xfId="5423"/>
    <cellStyle name="標準 2 4 2 2 4 3 2 2 2 2 5" xfId="5424"/>
    <cellStyle name="標準 2 4 2 2 4 3 2 2 2 3" xfId="5425"/>
    <cellStyle name="標準 2 4 2 2 4 3 2 2 2 3 2" xfId="5426"/>
    <cellStyle name="標準 2 4 2 2 4 3 2 2 2 3 3" xfId="5427"/>
    <cellStyle name="標準 2 4 2 2 4 3 2 2 2 4" xfId="5428"/>
    <cellStyle name="標準 2 4 2 2 4 3 2 2 2 4 2" xfId="5429"/>
    <cellStyle name="標準 2 4 2 2 4 3 2 2 2 4 3" xfId="5430"/>
    <cellStyle name="標準 2 4 2 2 4 3 2 2 2 5" xfId="5431"/>
    <cellStyle name="標準 2 4 2 2 4 3 2 2 2 6" xfId="5432"/>
    <cellStyle name="標準 2 4 2 2 4 3 2 2 3" xfId="5433"/>
    <cellStyle name="標準 2 4 2 2 4 3 2 2 3 2" xfId="5434"/>
    <cellStyle name="標準 2 4 2 2 4 3 2 2 3 2 2" xfId="5435"/>
    <cellStyle name="標準 2 4 2 2 4 3 2 2 3 2 3" xfId="5436"/>
    <cellStyle name="標準 2 4 2 2 4 3 2 2 3 3" xfId="5437"/>
    <cellStyle name="標準 2 4 2 2 4 3 2 2 3 3 2" xfId="5438"/>
    <cellStyle name="標準 2 4 2 2 4 3 2 2 3 3 3" xfId="5439"/>
    <cellStyle name="標準 2 4 2 2 4 3 2 2 3 4" xfId="5440"/>
    <cellStyle name="標準 2 4 2 2 4 3 2 2 3 5" xfId="5441"/>
    <cellStyle name="標準 2 4 2 2 4 3 2 2 4" xfId="5442"/>
    <cellStyle name="標準 2 4 2 2 4 3 2 2 5" xfId="5443"/>
    <cellStyle name="標準 2 4 2 2 4 3 2 2 5 2" xfId="5444"/>
    <cellStyle name="標準 2 4 2 2 4 3 2 2 5 3" xfId="5445"/>
    <cellStyle name="標準 2 4 2 2 4 3 2 2 6" xfId="5446"/>
    <cellStyle name="標準 2 4 2 2 4 3 2 2 6 2" xfId="5447"/>
    <cellStyle name="標準 2 4 2 2 4 3 2 2 6 3" xfId="5448"/>
    <cellStyle name="標準 2 4 2 2 4 3 2 2 7" xfId="5449"/>
    <cellStyle name="標準 2 4 2 2 4 3 2 2 8" xfId="5450"/>
    <cellStyle name="標準 2 4 2 2 4 3 2 3" xfId="5451"/>
    <cellStyle name="標準 2 4 2 2 4 3 2 3 2" xfId="5452"/>
    <cellStyle name="標準 2 4 2 2 4 3 2 3 2 2" xfId="5453"/>
    <cellStyle name="標準 2 4 2 2 4 3 2 3 2 2 2" xfId="5454"/>
    <cellStyle name="標準 2 4 2 2 4 3 2 3 2 2 2 2" xfId="5455"/>
    <cellStyle name="標準 2 4 2 2 4 3 2 3 2 2 2 3" xfId="5456"/>
    <cellStyle name="標準 2 4 2 2 4 3 2 3 2 2 3" xfId="5457"/>
    <cellStyle name="標準 2 4 2 2 4 3 2 3 2 2 3 2" xfId="5458"/>
    <cellStyle name="標準 2 4 2 2 4 3 2 3 2 2 3 3" xfId="5459"/>
    <cellStyle name="標準 2 4 2 2 4 3 2 3 2 2 4" xfId="5460"/>
    <cellStyle name="標準 2 4 2 2 4 3 2 3 2 2 5" xfId="5461"/>
    <cellStyle name="標準 2 4 2 2 4 3 2 3 2 3" xfId="5462"/>
    <cellStyle name="標準 2 4 2 2 4 3 2 3 2 3 2" xfId="5463"/>
    <cellStyle name="標準 2 4 2 2 4 3 2 3 2 3 3" xfId="5464"/>
    <cellStyle name="標準 2 4 2 2 4 3 2 3 2 4" xfId="5465"/>
    <cellStyle name="標準 2 4 2 2 4 3 2 3 2 4 2" xfId="5466"/>
    <cellStyle name="標準 2 4 2 2 4 3 2 3 2 4 3" xfId="5467"/>
    <cellStyle name="標準 2 4 2 2 4 3 2 3 2 5" xfId="5468"/>
    <cellStyle name="標準 2 4 2 2 4 3 2 3 2 6" xfId="5469"/>
    <cellStyle name="標準 2 4 2 2 4 3 2 3 3" xfId="5470"/>
    <cellStyle name="標準 2 4 2 2 4 3 2 3 3 2" xfId="5471"/>
    <cellStyle name="標準 2 4 2 2 4 3 2 3 3 2 2" xfId="5472"/>
    <cellStyle name="標準 2 4 2 2 4 3 2 3 3 2 3" xfId="5473"/>
    <cellStyle name="標準 2 4 2 2 4 3 2 3 3 3" xfId="5474"/>
    <cellStyle name="標準 2 4 2 2 4 3 2 3 3 3 2" xfId="5475"/>
    <cellStyle name="標準 2 4 2 2 4 3 2 3 3 3 3" xfId="5476"/>
    <cellStyle name="標準 2 4 2 2 4 3 2 3 3 4" xfId="5477"/>
    <cellStyle name="標準 2 4 2 2 4 3 2 3 3 5" xfId="5478"/>
    <cellStyle name="標準 2 4 2 2 4 3 2 3 4" xfId="5479"/>
    <cellStyle name="標準 2 4 2 2 4 3 2 3 5" xfId="5480"/>
    <cellStyle name="標準 2 4 2 2 4 3 2 3 5 2" xfId="5481"/>
    <cellStyle name="標準 2 4 2 2 4 3 2 3 5 3" xfId="5482"/>
    <cellStyle name="標準 2 4 2 2 4 3 2 3 6" xfId="5483"/>
    <cellStyle name="標準 2 4 2 2 4 3 2 3 6 2" xfId="5484"/>
    <cellStyle name="標準 2 4 2 2 4 3 2 3 6 3" xfId="5485"/>
    <cellStyle name="標準 2 4 2 2 4 3 2 3 7" xfId="5486"/>
    <cellStyle name="標準 2 4 2 2 4 3 2 3 8" xfId="5487"/>
    <cellStyle name="標準 2 4 2 2 4 3 2 4" xfId="5488"/>
    <cellStyle name="標準 2 4 2 2 4 3 2 4 2" xfId="5489"/>
    <cellStyle name="標準 2 4 2 2 4 3 2 4 2 2" xfId="5490"/>
    <cellStyle name="標準 2 4 2 2 4 3 2 4 2 2 2" xfId="5491"/>
    <cellStyle name="標準 2 4 2 2 4 3 2 4 2 2 3" xfId="5492"/>
    <cellStyle name="標準 2 4 2 2 4 3 2 4 2 3" xfId="5493"/>
    <cellStyle name="標準 2 4 2 2 4 3 2 4 2 3 2" xfId="5494"/>
    <cellStyle name="標準 2 4 2 2 4 3 2 4 2 3 3" xfId="5495"/>
    <cellStyle name="標準 2 4 2 2 4 3 2 4 2 4" xfId="5496"/>
    <cellStyle name="標準 2 4 2 2 4 3 2 4 2 5" xfId="5497"/>
    <cellStyle name="標準 2 4 2 2 4 3 2 4 3" xfId="5498"/>
    <cellStyle name="標準 2 4 2 2 4 3 2 4 3 2" xfId="5499"/>
    <cellStyle name="標準 2 4 2 2 4 3 2 4 3 3" xfId="5500"/>
    <cellStyle name="標準 2 4 2 2 4 3 2 4 4" xfId="5501"/>
    <cellStyle name="標準 2 4 2 2 4 3 2 4 4 2" xfId="5502"/>
    <cellStyle name="標準 2 4 2 2 4 3 2 4 4 3" xfId="5503"/>
    <cellStyle name="標準 2 4 2 2 4 3 2 4 5" xfId="5504"/>
    <cellStyle name="標準 2 4 2 2 4 3 2 4 6" xfId="5505"/>
    <cellStyle name="標準 2 4 2 2 4 3 2 5" xfId="5506"/>
    <cellStyle name="標準 2 4 2 2 4 3 2 5 2" xfId="5507"/>
    <cellStyle name="標準 2 4 2 2 4 3 2 5 2 2" xfId="5508"/>
    <cellStyle name="標準 2 4 2 2 4 3 2 5 2 3" xfId="5509"/>
    <cellStyle name="標準 2 4 2 2 4 3 2 5 3" xfId="5510"/>
    <cellStyle name="標準 2 4 2 2 4 3 2 5 3 2" xfId="5511"/>
    <cellStyle name="標準 2 4 2 2 4 3 2 5 3 3" xfId="5512"/>
    <cellStyle name="標準 2 4 2 2 4 3 2 5 4" xfId="5513"/>
    <cellStyle name="標準 2 4 2 2 4 3 2 5 5" xfId="5514"/>
    <cellStyle name="標準 2 4 2 2 4 3 2 6" xfId="5515"/>
    <cellStyle name="標準 2 4 2 2 4 3 2 7" xfId="5516"/>
    <cellStyle name="標準 2 4 2 2 4 3 2 7 2" xfId="5517"/>
    <cellStyle name="標準 2 4 2 2 4 3 2 7 3" xfId="5518"/>
    <cellStyle name="標準 2 4 2 2 4 3 2 8" xfId="5519"/>
    <cellStyle name="標準 2 4 2 2 4 3 2 8 2" xfId="5520"/>
    <cellStyle name="標準 2 4 2 2 4 3 2 8 3" xfId="5521"/>
    <cellStyle name="標準 2 4 2 2 4 3 2 9" xfId="5522"/>
    <cellStyle name="標準 2 4 2 2 4 3 3" xfId="5523"/>
    <cellStyle name="標準 2 4 2 2 4 3 3 2" xfId="5524"/>
    <cellStyle name="標準 2 4 2 2 4 3 3 2 2" xfId="5525"/>
    <cellStyle name="標準 2 4 2 2 4 3 3 2 2 2" xfId="5526"/>
    <cellStyle name="標準 2 4 2 2 4 3 3 2 2 2 2" xfId="5527"/>
    <cellStyle name="標準 2 4 2 2 4 3 3 2 2 2 3" xfId="5528"/>
    <cellStyle name="標準 2 4 2 2 4 3 3 2 2 3" xfId="5529"/>
    <cellStyle name="標準 2 4 2 2 4 3 3 2 2 3 2" xfId="5530"/>
    <cellStyle name="標準 2 4 2 2 4 3 3 2 2 3 3" xfId="5531"/>
    <cellStyle name="標準 2 4 2 2 4 3 3 2 2 4" xfId="5532"/>
    <cellStyle name="標準 2 4 2 2 4 3 3 2 2 5" xfId="5533"/>
    <cellStyle name="標準 2 4 2 2 4 3 3 2 3" xfId="5534"/>
    <cellStyle name="標準 2 4 2 2 4 3 3 2 3 2" xfId="5535"/>
    <cellStyle name="標準 2 4 2 2 4 3 3 2 3 3" xfId="5536"/>
    <cellStyle name="標準 2 4 2 2 4 3 3 2 4" xfId="5537"/>
    <cellStyle name="標準 2 4 2 2 4 3 3 2 4 2" xfId="5538"/>
    <cellStyle name="標準 2 4 2 2 4 3 3 2 4 3" xfId="5539"/>
    <cellStyle name="標準 2 4 2 2 4 3 3 2 5" xfId="5540"/>
    <cellStyle name="標準 2 4 2 2 4 3 3 2 6" xfId="5541"/>
    <cellStyle name="標準 2 4 2 2 4 3 3 3" xfId="5542"/>
    <cellStyle name="標準 2 4 2 2 4 3 3 3 2" xfId="5543"/>
    <cellStyle name="標準 2 4 2 2 4 3 3 3 2 2" xfId="5544"/>
    <cellStyle name="標準 2 4 2 2 4 3 3 3 2 3" xfId="5545"/>
    <cellStyle name="標準 2 4 2 2 4 3 3 3 3" xfId="5546"/>
    <cellStyle name="標準 2 4 2 2 4 3 3 3 3 2" xfId="5547"/>
    <cellStyle name="標準 2 4 2 2 4 3 3 3 3 3" xfId="5548"/>
    <cellStyle name="標準 2 4 2 2 4 3 3 3 4" xfId="5549"/>
    <cellStyle name="標準 2 4 2 2 4 3 3 3 5" xfId="5550"/>
    <cellStyle name="標準 2 4 2 2 4 3 3 4" xfId="5551"/>
    <cellStyle name="標準 2 4 2 2 4 3 3 5" xfId="5552"/>
    <cellStyle name="標準 2 4 2 2 4 3 3 5 2" xfId="5553"/>
    <cellStyle name="標準 2 4 2 2 4 3 3 5 3" xfId="5554"/>
    <cellStyle name="標準 2 4 2 2 4 3 3 6" xfId="5555"/>
    <cellStyle name="標準 2 4 2 2 4 3 3 6 2" xfId="5556"/>
    <cellStyle name="標準 2 4 2 2 4 3 3 6 3" xfId="5557"/>
    <cellStyle name="標準 2 4 2 2 4 3 3 7" xfId="5558"/>
    <cellStyle name="標準 2 4 2 2 4 3 3 8" xfId="5559"/>
    <cellStyle name="標準 2 4 2 2 4 3 4" xfId="5560"/>
    <cellStyle name="標準 2 4 2 2 4 3 4 2" xfId="5561"/>
    <cellStyle name="標準 2 4 2 2 4 3 4 2 2" xfId="5562"/>
    <cellStyle name="標準 2 4 2 2 4 3 4 2 2 2" xfId="5563"/>
    <cellStyle name="標準 2 4 2 2 4 3 4 2 2 2 2" xfId="5564"/>
    <cellStyle name="標準 2 4 2 2 4 3 4 2 2 2 3" xfId="5565"/>
    <cellStyle name="標準 2 4 2 2 4 3 4 2 2 3" xfId="5566"/>
    <cellStyle name="標準 2 4 2 2 4 3 4 2 2 3 2" xfId="5567"/>
    <cellStyle name="標準 2 4 2 2 4 3 4 2 2 3 3" xfId="5568"/>
    <cellStyle name="標準 2 4 2 2 4 3 4 2 2 4" xfId="5569"/>
    <cellStyle name="標準 2 4 2 2 4 3 4 2 2 5" xfId="5570"/>
    <cellStyle name="標準 2 4 2 2 4 3 4 2 3" xfId="5571"/>
    <cellStyle name="標準 2 4 2 2 4 3 4 2 3 2" xfId="5572"/>
    <cellStyle name="標準 2 4 2 2 4 3 4 2 3 3" xfId="5573"/>
    <cellStyle name="標準 2 4 2 2 4 3 4 2 4" xfId="5574"/>
    <cellStyle name="標準 2 4 2 2 4 3 4 2 4 2" xfId="5575"/>
    <cellStyle name="標準 2 4 2 2 4 3 4 2 4 3" xfId="5576"/>
    <cellStyle name="標準 2 4 2 2 4 3 4 2 5" xfId="5577"/>
    <cellStyle name="標準 2 4 2 2 4 3 4 2 6" xfId="5578"/>
    <cellStyle name="標準 2 4 2 2 4 3 4 3" xfId="5579"/>
    <cellStyle name="標準 2 4 2 2 4 3 4 3 2" xfId="5580"/>
    <cellStyle name="標準 2 4 2 2 4 3 4 3 2 2" xfId="5581"/>
    <cellStyle name="標準 2 4 2 2 4 3 4 3 2 3" xfId="5582"/>
    <cellStyle name="標準 2 4 2 2 4 3 4 3 3" xfId="5583"/>
    <cellStyle name="標準 2 4 2 2 4 3 4 3 3 2" xfId="5584"/>
    <cellStyle name="標準 2 4 2 2 4 3 4 3 3 3" xfId="5585"/>
    <cellStyle name="標準 2 4 2 2 4 3 4 3 4" xfId="5586"/>
    <cellStyle name="標準 2 4 2 2 4 3 4 3 5" xfId="5587"/>
    <cellStyle name="標準 2 4 2 2 4 3 4 4" xfId="5588"/>
    <cellStyle name="標準 2 4 2 2 4 3 4 5" xfId="5589"/>
    <cellStyle name="標準 2 4 2 2 4 3 4 5 2" xfId="5590"/>
    <cellStyle name="標準 2 4 2 2 4 3 4 5 3" xfId="5591"/>
    <cellStyle name="標準 2 4 2 2 4 3 4 6" xfId="5592"/>
    <cellStyle name="標準 2 4 2 2 4 3 4 6 2" xfId="5593"/>
    <cellStyle name="標準 2 4 2 2 4 3 4 6 3" xfId="5594"/>
    <cellStyle name="標準 2 4 2 2 4 3 4 7" xfId="5595"/>
    <cellStyle name="標準 2 4 2 2 4 3 4 8" xfId="5596"/>
    <cellStyle name="標準 2 4 2 2 4 3 5" xfId="5597"/>
    <cellStyle name="標準 2 4 2 2 4 3 5 2" xfId="5598"/>
    <cellStyle name="標準 2 4 2 2 4 3 5 2 2" xfId="5599"/>
    <cellStyle name="標準 2 4 2 2 4 3 5 2 2 2" xfId="5600"/>
    <cellStyle name="標準 2 4 2 2 4 3 5 2 2 3" xfId="5601"/>
    <cellStyle name="標準 2 4 2 2 4 3 5 2 3" xfId="5602"/>
    <cellStyle name="標準 2 4 2 2 4 3 5 2 3 2" xfId="5603"/>
    <cellStyle name="標準 2 4 2 2 4 3 5 2 3 3" xfId="5604"/>
    <cellStyle name="標準 2 4 2 2 4 3 5 2 4" xfId="5605"/>
    <cellStyle name="標準 2 4 2 2 4 3 5 2 5" xfId="5606"/>
    <cellStyle name="標準 2 4 2 2 4 3 5 3" xfId="5607"/>
    <cellStyle name="標準 2 4 2 2 4 3 5 3 2" xfId="5608"/>
    <cellStyle name="標準 2 4 2 2 4 3 5 3 3" xfId="5609"/>
    <cellStyle name="標準 2 4 2 2 4 3 5 4" xfId="5610"/>
    <cellStyle name="標準 2 4 2 2 4 3 5 4 2" xfId="5611"/>
    <cellStyle name="標準 2 4 2 2 4 3 5 4 3" xfId="5612"/>
    <cellStyle name="標準 2 4 2 2 4 3 5 5" xfId="5613"/>
    <cellStyle name="標準 2 4 2 2 4 3 5 6" xfId="5614"/>
    <cellStyle name="標準 2 4 2 2 4 3 6" xfId="5615"/>
    <cellStyle name="標準 2 4 2 2 4 3 6 2" xfId="5616"/>
    <cellStyle name="標準 2 4 2 2 4 3 6 2 2" xfId="5617"/>
    <cellStyle name="標準 2 4 2 2 4 3 6 2 3" xfId="5618"/>
    <cellStyle name="標準 2 4 2 2 4 3 6 3" xfId="5619"/>
    <cellStyle name="標準 2 4 2 2 4 3 6 3 2" xfId="5620"/>
    <cellStyle name="標準 2 4 2 2 4 3 6 3 3" xfId="5621"/>
    <cellStyle name="標準 2 4 2 2 4 3 6 4" xfId="5622"/>
    <cellStyle name="標準 2 4 2 2 4 3 6 5" xfId="5623"/>
    <cellStyle name="標準 2 4 2 2 4 3 7" xfId="5624"/>
    <cellStyle name="標準 2 4 2 2 4 3 8" xfId="5625"/>
    <cellStyle name="標準 2 4 2 2 4 3 8 2" xfId="5626"/>
    <cellStyle name="標準 2 4 2 2 4 3 8 3" xfId="5627"/>
    <cellStyle name="標準 2 4 2 2 4 3 9" xfId="5628"/>
    <cellStyle name="標準 2 4 2 2 4 3 9 2" xfId="5629"/>
    <cellStyle name="標準 2 4 2 2 4 3 9 3" xfId="5630"/>
    <cellStyle name="標準 2 4 2 2 4 4" xfId="5631"/>
    <cellStyle name="標準 2 4 2 2 4 4 10" xfId="5632"/>
    <cellStyle name="標準 2 4 2 2 4 4 2" xfId="5633"/>
    <cellStyle name="標準 2 4 2 2 4 4 2 2" xfId="5634"/>
    <cellStyle name="標準 2 4 2 2 4 4 2 2 2" xfId="5635"/>
    <cellStyle name="標準 2 4 2 2 4 4 2 2 2 2" xfId="5636"/>
    <cellStyle name="標準 2 4 2 2 4 4 2 2 2 2 2" xfId="5637"/>
    <cellStyle name="標準 2 4 2 2 4 4 2 2 2 2 3" xfId="5638"/>
    <cellStyle name="標準 2 4 2 2 4 4 2 2 2 3" xfId="5639"/>
    <cellStyle name="標準 2 4 2 2 4 4 2 2 2 3 2" xfId="5640"/>
    <cellStyle name="標準 2 4 2 2 4 4 2 2 2 3 3" xfId="5641"/>
    <cellStyle name="標準 2 4 2 2 4 4 2 2 2 4" xfId="5642"/>
    <cellStyle name="標準 2 4 2 2 4 4 2 2 2 5" xfId="5643"/>
    <cellStyle name="標準 2 4 2 2 4 4 2 2 3" xfId="5644"/>
    <cellStyle name="標準 2 4 2 2 4 4 2 2 3 2" xfId="5645"/>
    <cellStyle name="標準 2 4 2 2 4 4 2 2 3 3" xfId="5646"/>
    <cellStyle name="標準 2 4 2 2 4 4 2 2 4" xfId="5647"/>
    <cellStyle name="標準 2 4 2 2 4 4 2 2 4 2" xfId="5648"/>
    <cellStyle name="標準 2 4 2 2 4 4 2 2 4 3" xfId="5649"/>
    <cellStyle name="標準 2 4 2 2 4 4 2 2 5" xfId="5650"/>
    <cellStyle name="標準 2 4 2 2 4 4 2 2 6" xfId="5651"/>
    <cellStyle name="標準 2 4 2 2 4 4 2 3" xfId="5652"/>
    <cellStyle name="標準 2 4 2 2 4 4 2 3 2" xfId="5653"/>
    <cellStyle name="標準 2 4 2 2 4 4 2 3 2 2" xfId="5654"/>
    <cellStyle name="標準 2 4 2 2 4 4 2 3 2 3" xfId="5655"/>
    <cellStyle name="標準 2 4 2 2 4 4 2 3 3" xfId="5656"/>
    <cellStyle name="標準 2 4 2 2 4 4 2 3 3 2" xfId="5657"/>
    <cellStyle name="標準 2 4 2 2 4 4 2 3 3 3" xfId="5658"/>
    <cellStyle name="標準 2 4 2 2 4 4 2 3 4" xfId="5659"/>
    <cellStyle name="標準 2 4 2 2 4 4 2 3 5" xfId="5660"/>
    <cellStyle name="標準 2 4 2 2 4 4 2 4" xfId="5661"/>
    <cellStyle name="標準 2 4 2 2 4 4 2 5" xfId="5662"/>
    <cellStyle name="標準 2 4 2 2 4 4 2 5 2" xfId="5663"/>
    <cellStyle name="標準 2 4 2 2 4 4 2 5 3" xfId="5664"/>
    <cellStyle name="標準 2 4 2 2 4 4 2 6" xfId="5665"/>
    <cellStyle name="標準 2 4 2 2 4 4 2 6 2" xfId="5666"/>
    <cellStyle name="標準 2 4 2 2 4 4 2 6 3" xfId="5667"/>
    <cellStyle name="標準 2 4 2 2 4 4 2 7" xfId="5668"/>
    <cellStyle name="標準 2 4 2 2 4 4 2 8" xfId="5669"/>
    <cellStyle name="標準 2 4 2 2 4 4 3" xfId="5670"/>
    <cellStyle name="標準 2 4 2 2 4 4 3 2" xfId="5671"/>
    <cellStyle name="標準 2 4 2 2 4 4 3 2 2" xfId="5672"/>
    <cellStyle name="標準 2 4 2 2 4 4 3 2 2 2" xfId="5673"/>
    <cellStyle name="標準 2 4 2 2 4 4 3 2 2 2 2" xfId="5674"/>
    <cellStyle name="標準 2 4 2 2 4 4 3 2 2 2 3" xfId="5675"/>
    <cellStyle name="標準 2 4 2 2 4 4 3 2 2 3" xfId="5676"/>
    <cellStyle name="標準 2 4 2 2 4 4 3 2 2 3 2" xfId="5677"/>
    <cellStyle name="標準 2 4 2 2 4 4 3 2 2 3 3" xfId="5678"/>
    <cellStyle name="標準 2 4 2 2 4 4 3 2 2 4" xfId="5679"/>
    <cellStyle name="標準 2 4 2 2 4 4 3 2 2 5" xfId="5680"/>
    <cellStyle name="標準 2 4 2 2 4 4 3 2 3" xfId="5681"/>
    <cellStyle name="標準 2 4 2 2 4 4 3 2 3 2" xfId="5682"/>
    <cellStyle name="標準 2 4 2 2 4 4 3 2 3 3" xfId="5683"/>
    <cellStyle name="標準 2 4 2 2 4 4 3 2 4" xfId="5684"/>
    <cellStyle name="標準 2 4 2 2 4 4 3 2 4 2" xfId="5685"/>
    <cellStyle name="標準 2 4 2 2 4 4 3 2 4 3" xfId="5686"/>
    <cellStyle name="標準 2 4 2 2 4 4 3 2 5" xfId="5687"/>
    <cellStyle name="標準 2 4 2 2 4 4 3 2 6" xfId="5688"/>
    <cellStyle name="標準 2 4 2 2 4 4 3 3" xfId="5689"/>
    <cellStyle name="標準 2 4 2 2 4 4 3 3 2" xfId="5690"/>
    <cellStyle name="標準 2 4 2 2 4 4 3 3 2 2" xfId="5691"/>
    <cellStyle name="標準 2 4 2 2 4 4 3 3 2 3" xfId="5692"/>
    <cellStyle name="標準 2 4 2 2 4 4 3 3 3" xfId="5693"/>
    <cellStyle name="標準 2 4 2 2 4 4 3 3 3 2" xfId="5694"/>
    <cellStyle name="標準 2 4 2 2 4 4 3 3 3 3" xfId="5695"/>
    <cellStyle name="標準 2 4 2 2 4 4 3 3 4" xfId="5696"/>
    <cellStyle name="標準 2 4 2 2 4 4 3 3 5" xfId="5697"/>
    <cellStyle name="標準 2 4 2 2 4 4 3 4" xfId="5698"/>
    <cellStyle name="標準 2 4 2 2 4 4 3 5" xfId="5699"/>
    <cellStyle name="標準 2 4 2 2 4 4 3 5 2" xfId="5700"/>
    <cellStyle name="標準 2 4 2 2 4 4 3 5 3" xfId="5701"/>
    <cellStyle name="標準 2 4 2 2 4 4 3 6" xfId="5702"/>
    <cellStyle name="標準 2 4 2 2 4 4 3 6 2" xfId="5703"/>
    <cellStyle name="標準 2 4 2 2 4 4 3 6 3" xfId="5704"/>
    <cellStyle name="標準 2 4 2 2 4 4 3 7" xfId="5705"/>
    <cellStyle name="標準 2 4 2 2 4 4 3 8" xfId="5706"/>
    <cellStyle name="標準 2 4 2 2 4 4 4" xfId="5707"/>
    <cellStyle name="標準 2 4 2 2 4 4 4 2" xfId="5708"/>
    <cellStyle name="標準 2 4 2 2 4 4 4 2 2" xfId="5709"/>
    <cellStyle name="標準 2 4 2 2 4 4 4 2 2 2" xfId="5710"/>
    <cellStyle name="標準 2 4 2 2 4 4 4 2 2 3" xfId="5711"/>
    <cellStyle name="標準 2 4 2 2 4 4 4 2 3" xfId="5712"/>
    <cellStyle name="標準 2 4 2 2 4 4 4 2 3 2" xfId="5713"/>
    <cellStyle name="標準 2 4 2 2 4 4 4 2 3 3" xfId="5714"/>
    <cellStyle name="標準 2 4 2 2 4 4 4 2 4" xfId="5715"/>
    <cellStyle name="標準 2 4 2 2 4 4 4 2 5" xfId="5716"/>
    <cellStyle name="標準 2 4 2 2 4 4 4 3" xfId="5717"/>
    <cellStyle name="標準 2 4 2 2 4 4 4 3 2" xfId="5718"/>
    <cellStyle name="標準 2 4 2 2 4 4 4 3 3" xfId="5719"/>
    <cellStyle name="標準 2 4 2 2 4 4 4 4" xfId="5720"/>
    <cellStyle name="標準 2 4 2 2 4 4 4 4 2" xfId="5721"/>
    <cellStyle name="標準 2 4 2 2 4 4 4 4 3" xfId="5722"/>
    <cellStyle name="標準 2 4 2 2 4 4 4 5" xfId="5723"/>
    <cellStyle name="標準 2 4 2 2 4 4 4 6" xfId="5724"/>
    <cellStyle name="標準 2 4 2 2 4 4 5" xfId="5725"/>
    <cellStyle name="標準 2 4 2 2 4 4 5 2" xfId="5726"/>
    <cellStyle name="標準 2 4 2 2 4 4 5 2 2" xfId="5727"/>
    <cellStyle name="標準 2 4 2 2 4 4 5 2 3" xfId="5728"/>
    <cellStyle name="標準 2 4 2 2 4 4 5 3" xfId="5729"/>
    <cellStyle name="標準 2 4 2 2 4 4 5 3 2" xfId="5730"/>
    <cellStyle name="標準 2 4 2 2 4 4 5 3 3" xfId="5731"/>
    <cellStyle name="標準 2 4 2 2 4 4 5 4" xfId="5732"/>
    <cellStyle name="標準 2 4 2 2 4 4 5 5" xfId="5733"/>
    <cellStyle name="標準 2 4 2 2 4 4 6" xfId="5734"/>
    <cellStyle name="標準 2 4 2 2 4 4 7" xfId="5735"/>
    <cellStyle name="標準 2 4 2 2 4 4 7 2" xfId="5736"/>
    <cellStyle name="標準 2 4 2 2 4 4 7 3" xfId="5737"/>
    <cellStyle name="標準 2 4 2 2 4 4 8" xfId="5738"/>
    <cellStyle name="標準 2 4 2 2 4 4 8 2" xfId="5739"/>
    <cellStyle name="標準 2 4 2 2 4 4 8 3" xfId="5740"/>
    <cellStyle name="標準 2 4 2 2 4 4 9" xfId="5741"/>
    <cellStyle name="標準 2 4 2 2 4 5" xfId="5742"/>
    <cellStyle name="標準 2 4 2 2 4 5 2" xfId="5743"/>
    <cellStyle name="標準 2 4 2 2 4 5 2 2" xfId="5744"/>
    <cellStyle name="標準 2 4 2 2 4 5 2 2 2" xfId="5745"/>
    <cellStyle name="標準 2 4 2 2 4 5 2 2 2 2" xfId="5746"/>
    <cellStyle name="標準 2 4 2 2 4 5 2 2 2 2 2" xfId="5747"/>
    <cellStyle name="標準 2 4 2 2 4 5 2 2 2 2 3" xfId="5748"/>
    <cellStyle name="標準 2 4 2 2 4 5 2 2 2 3" xfId="5749"/>
    <cellStyle name="標準 2 4 2 2 4 5 2 2 2 3 2" xfId="5750"/>
    <cellStyle name="標準 2 4 2 2 4 5 2 2 2 3 3" xfId="5751"/>
    <cellStyle name="標準 2 4 2 2 4 5 2 2 2 4" xfId="5752"/>
    <cellStyle name="標準 2 4 2 2 4 5 2 2 2 5" xfId="5753"/>
    <cellStyle name="標準 2 4 2 2 4 5 2 2 3" xfId="5754"/>
    <cellStyle name="標準 2 4 2 2 4 5 2 2 3 2" xfId="5755"/>
    <cellStyle name="標準 2 4 2 2 4 5 2 2 3 3" xfId="5756"/>
    <cellStyle name="標準 2 4 2 2 4 5 2 2 4" xfId="5757"/>
    <cellStyle name="標準 2 4 2 2 4 5 2 2 4 2" xfId="5758"/>
    <cellStyle name="標準 2 4 2 2 4 5 2 2 4 3" xfId="5759"/>
    <cellStyle name="標準 2 4 2 2 4 5 2 2 5" xfId="5760"/>
    <cellStyle name="標準 2 4 2 2 4 5 2 2 6" xfId="5761"/>
    <cellStyle name="標準 2 4 2 2 4 5 2 3" xfId="5762"/>
    <cellStyle name="標準 2 4 2 2 4 5 2 3 2" xfId="5763"/>
    <cellStyle name="標準 2 4 2 2 4 5 2 3 2 2" xfId="5764"/>
    <cellStyle name="標準 2 4 2 2 4 5 2 3 2 3" xfId="5765"/>
    <cellStyle name="標準 2 4 2 2 4 5 2 3 3" xfId="5766"/>
    <cellStyle name="標準 2 4 2 2 4 5 2 3 3 2" xfId="5767"/>
    <cellStyle name="標準 2 4 2 2 4 5 2 3 3 3" xfId="5768"/>
    <cellStyle name="標準 2 4 2 2 4 5 2 3 4" xfId="5769"/>
    <cellStyle name="標準 2 4 2 2 4 5 2 3 5" xfId="5770"/>
    <cellStyle name="標準 2 4 2 2 4 5 2 4" xfId="5771"/>
    <cellStyle name="標準 2 4 2 2 4 5 2 5" xfId="5772"/>
    <cellStyle name="標準 2 4 2 2 4 5 2 5 2" xfId="5773"/>
    <cellStyle name="標準 2 4 2 2 4 5 2 5 3" xfId="5774"/>
    <cellStyle name="標準 2 4 2 2 4 5 2 6" xfId="5775"/>
    <cellStyle name="標準 2 4 2 2 4 5 2 6 2" xfId="5776"/>
    <cellStyle name="標準 2 4 2 2 4 5 2 6 3" xfId="5777"/>
    <cellStyle name="標準 2 4 2 2 4 5 2 7" xfId="5778"/>
    <cellStyle name="標準 2 4 2 2 4 5 2 8" xfId="5779"/>
    <cellStyle name="標準 2 4 2 2 4 5 3" xfId="5780"/>
    <cellStyle name="標準 2 4 2 2 4 5 3 2" xfId="5781"/>
    <cellStyle name="標準 2 4 2 2 4 5 3 2 2" xfId="5782"/>
    <cellStyle name="標準 2 4 2 2 4 5 3 2 2 2" xfId="5783"/>
    <cellStyle name="標準 2 4 2 2 4 5 3 2 2 3" xfId="5784"/>
    <cellStyle name="標準 2 4 2 2 4 5 3 2 3" xfId="5785"/>
    <cellStyle name="標準 2 4 2 2 4 5 3 2 3 2" xfId="5786"/>
    <cellStyle name="標準 2 4 2 2 4 5 3 2 3 3" xfId="5787"/>
    <cellStyle name="標準 2 4 2 2 4 5 3 2 4" xfId="5788"/>
    <cellStyle name="標準 2 4 2 2 4 5 3 2 5" xfId="5789"/>
    <cellStyle name="標準 2 4 2 2 4 5 3 3" xfId="5790"/>
    <cellStyle name="標準 2 4 2 2 4 5 3 3 2" xfId="5791"/>
    <cellStyle name="標準 2 4 2 2 4 5 3 3 3" xfId="5792"/>
    <cellStyle name="標準 2 4 2 2 4 5 3 4" xfId="5793"/>
    <cellStyle name="標準 2 4 2 2 4 5 3 4 2" xfId="5794"/>
    <cellStyle name="標準 2 4 2 2 4 5 3 4 3" xfId="5795"/>
    <cellStyle name="標準 2 4 2 2 4 5 3 5" xfId="5796"/>
    <cellStyle name="標準 2 4 2 2 4 5 3 6" xfId="5797"/>
    <cellStyle name="標準 2 4 2 2 4 5 4" xfId="5798"/>
    <cellStyle name="標準 2 4 2 2 4 5 4 2" xfId="5799"/>
    <cellStyle name="標準 2 4 2 2 4 5 4 2 2" xfId="5800"/>
    <cellStyle name="標準 2 4 2 2 4 5 4 2 3" xfId="5801"/>
    <cellStyle name="標準 2 4 2 2 4 5 4 3" xfId="5802"/>
    <cellStyle name="標準 2 4 2 2 4 5 4 3 2" xfId="5803"/>
    <cellStyle name="標準 2 4 2 2 4 5 4 3 3" xfId="5804"/>
    <cellStyle name="標準 2 4 2 2 4 5 4 4" xfId="5805"/>
    <cellStyle name="標準 2 4 2 2 4 5 4 5" xfId="5806"/>
    <cellStyle name="標準 2 4 2 2 4 5 5" xfId="5807"/>
    <cellStyle name="標準 2 4 2 2 4 5 6" xfId="5808"/>
    <cellStyle name="標準 2 4 2 2 4 5 6 2" xfId="5809"/>
    <cellStyle name="標準 2 4 2 2 4 5 6 3" xfId="5810"/>
    <cellStyle name="標準 2 4 2 2 4 5 7" xfId="5811"/>
    <cellStyle name="標準 2 4 2 2 4 5 7 2" xfId="5812"/>
    <cellStyle name="標準 2 4 2 2 4 5 7 3" xfId="5813"/>
    <cellStyle name="標準 2 4 2 2 4 5 8" xfId="5814"/>
    <cellStyle name="標準 2 4 2 2 4 5 9" xfId="5815"/>
    <cellStyle name="標準 2 4 2 2 4 6" xfId="5816"/>
    <cellStyle name="標準 2 4 2 2 4 6 2" xfId="5817"/>
    <cellStyle name="標準 2 4 2 2 4 6 2 2" xfId="5818"/>
    <cellStyle name="標準 2 4 2 2 4 6 2 2 2" xfId="5819"/>
    <cellStyle name="標準 2 4 2 2 4 6 2 2 2 2" xfId="5820"/>
    <cellStyle name="標準 2 4 2 2 4 6 2 2 2 3" xfId="5821"/>
    <cellStyle name="標準 2 4 2 2 4 6 2 2 3" xfId="5822"/>
    <cellStyle name="標準 2 4 2 2 4 6 2 2 3 2" xfId="5823"/>
    <cellStyle name="標準 2 4 2 2 4 6 2 2 3 3" xfId="5824"/>
    <cellStyle name="標準 2 4 2 2 4 6 2 2 4" xfId="5825"/>
    <cellStyle name="標準 2 4 2 2 4 6 2 2 5" xfId="5826"/>
    <cellStyle name="標準 2 4 2 2 4 6 2 3" xfId="5827"/>
    <cellStyle name="標準 2 4 2 2 4 6 2 3 2" xfId="5828"/>
    <cellStyle name="標準 2 4 2 2 4 6 2 3 3" xfId="5829"/>
    <cellStyle name="標準 2 4 2 2 4 6 2 4" xfId="5830"/>
    <cellStyle name="標準 2 4 2 2 4 6 2 4 2" xfId="5831"/>
    <cellStyle name="標準 2 4 2 2 4 6 2 4 3" xfId="5832"/>
    <cellStyle name="標準 2 4 2 2 4 6 2 5" xfId="5833"/>
    <cellStyle name="標準 2 4 2 2 4 6 2 6" xfId="5834"/>
    <cellStyle name="標準 2 4 2 2 4 6 3" xfId="5835"/>
    <cellStyle name="標準 2 4 2 2 4 6 3 2" xfId="5836"/>
    <cellStyle name="標準 2 4 2 2 4 6 3 2 2" xfId="5837"/>
    <cellStyle name="標準 2 4 2 2 4 6 3 2 3" xfId="5838"/>
    <cellStyle name="標準 2 4 2 2 4 6 3 3" xfId="5839"/>
    <cellStyle name="標準 2 4 2 2 4 6 3 3 2" xfId="5840"/>
    <cellStyle name="標準 2 4 2 2 4 6 3 3 3" xfId="5841"/>
    <cellStyle name="標準 2 4 2 2 4 6 3 4" xfId="5842"/>
    <cellStyle name="標準 2 4 2 2 4 6 3 5" xfId="5843"/>
    <cellStyle name="標準 2 4 2 2 4 6 4" xfId="5844"/>
    <cellStyle name="標準 2 4 2 2 4 6 5" xfId="5845"/>
    <cellStyle name="標準 2 4 2 2 4 6 5 2" xfId="5846"/>
    <cellStyle name="標準 2 4 2 2 4 6 5 3" xfId="5847"/>
    <cellStyle name="標準 2 4 2 2 4 6 6" xfId="5848"/>
    <cellStyle name="標準 2 4 2 2 4 6 6 2" xfId="5849"/>
    <cellStyle name="標準 2 4 2 2 4 6 6 3" xfId="5850"/>
    <cellStyle name="標準 2 4 2 2 4 6 7" xfId="5851"/>
    <cellStyle name="標準 2 4 2 2 4 6 8" xfId="5852"/>
    <cellStyle name="標準 2 4 2 2 4 7" xfId="5853"/>
    <cellStyle name="標準 2 4 2 2 4 7 2" xfId="5854"/>
    <cellStyle name="標準 2 4 2 2 4 7 2 2" xfId="5855"/>
    <cellStyle name="標準 2 4 2 2 4 7 2 2 2" xfId="5856"/>
    <cellStyle name="標準 2 4 2 2 4 7 2 2 2 2" xfId="5857"/>
    <cellStyle name="標準 2 4 2 2 4 7 2 2 2 3" xfId="5858"/>
    <cellStyle name="標準 2 4 2 2 4 7 2 2 3" xfId="5859"/>
    <cellStyle name="標準 2 4 2 2 4 7 2 2 3 2" xfId="5860"/>
    <cellStyle name="標準 2 4 2 2 4 7 2 2 3 3" xfId="5861"/>
    <cellStyle name="標準 2 4 2 2 4 7 2 2 4" xfId="5862"/>
    <cellStyle name="標準 2 4 2 2 4 7 2 2 5" xfId="5863"/>
    <cellStyle name="標準 2 4 2 2 4 7 2 3" xfId="5864"/>
    <cellStyle name="標準 2 4 2 2 4 7 2 3 2" xfId="5865"/>
    <cellStyle name="標準 2 4 2 2 4 7 2 3 3" xfId="5866"/>
    <cellStyle name="標準 2 4 2 2 4 7 2 4" xfId="5867"/>
    <cellStyle name="標準 2 4 2 2 4 7 2 4 2" xfId="5868"/>
    <cellStyle name="標準 2 4 2 2 4 7 2 4 3" xfId="5869"/>
    <cellStyle name="標準 2 4 2 2 4 7 2 5" xfId="5870"/>
    <cellStyle name="標準 2 4 2 2 4 7 2 6" xfId="5871"/>
    <cellStyle name="標準 2 4 2 2 4 7 3" xfId="5872"/>
    <cellStyle name="標準 2 4 2 2 4 7 3 2" xfId="5873"/>
    <cellStyle name="標準 2 4 2 2 4 7 3 2 2" xfId="5874"/>
    <cellStyle name="標準 2 4 2 2 4 7 3 2 3" xfId="5875"/>
    <cellStyle name="標準 2 4 2 2 4 7 3 3" xfId="5876"/>
    <cellStyle name="標準 2 4 2 2 4 7 3 3 2" xfId="5877"/>
    <cellStyle name="標準 2 4 2 2 4 7 3 3 3" xfId="5878"/>
    <cellStyle name="標準 2 4 2 2 4 7 3 4" xfId="5879"/>
    <cellStyle name="標準 2 4 2 2 4 7 3 5" xfId="5880"/>
    <cellStyle name="標準 2 4 2 2 4 7 4" xfId="5881"/>
    <cellStyle name="標準 2 4 2 2 4 7 5" xfId="5882"/>
    <cellStyle name="標準 2 4 2 2 4 7 5 2" xfId="5883"/>
    <cellStyle name="標準 2 4 2 2 4 7 5 3" xfId="5884"/>
    <cellStyle name="標準 2 4 2 2 4 7 6" xfId="5885"/>
    <cellStyle name="標準 2 4 2 2 4 7 6 2" xfId="5886"/>
    <cellStyle name="標準 2 4 2 2 4 7 6 3" xfId="5887"/>
    <cellStyle name="標準 2 4 2 2 4 7 7" xfId="5888"/>
    <cellStyle name="標準 2 4 2 2 4 7 8" xfId="5889"/>
    <cellStyle name="標準 2 4 2 2 4 8" xfId="5890"/>
    <cellStyle name="標準 2 4 2 2 4 8 2" xfId="5891"/>
    <cellStyle name="標準 2 4 2 2 4 8 2 2" xfId="5892"/>
    <cellStyle name="標準 2 4 2 2 4 8 2 2 2" xfId="5893"/>
    <cellStyle name="標準 2 4 2 2 4 8 2 2 3" xfId="5894"/>
    <cellStyle name="標準 2 4 2 2 4 8 2 3" xfId="5895"/>
    <cellStyle name="標準 2 4 2 2 4 8 2 3 2" xfId="5896"/>
    <cellStyle name="標準 2 4 2 2 4 8 2 3 3" xfId="5897"/>
    <cellStyle name="標準 2 4 2 2 4 8 2 4" xfId="5898"/>
    <cellStyle name="標準 2 4 2 2 4 8 2 5" xfId="5899"/>
    <cellStyle name="標準 2 4 2 2 4 8 3" xfId="5900"/>
    <cellStyle name="標準 2 4 2 2 4 8 3 2" xfId="5901"/>
    <cellStyle name="標準 2 4 2 2 4 8 3 3" xfId="5902"/>
    <cellStyle name="標準 2 4 2 2 4 8 4" xfId="5903"/>
    <cellStyle name="標準 2 4 2 2 4 8 4 2" xfId="5904"/>
    <cellStyle name="標準 2 4 2 2 4 8 4 3" xfId="5905"/>
    <cellStyle name="標準 2 4 2 2 4 8 5" xfId="5906"/>
    <cellStyle name="標準 2 4 2 2 4 8 6" xfId="5907"/>
    <cellStyle name="標準 2 4 2 2 4 9" xfId="5908"/>
    <cellStyle name="標準 2 4 2 2 4 9 2" xfId="5909"/>
    <cellStyle name="標準 2 4 2 2 4 9 2 2" xfId="5910"/>
    <cellStyle name="標準 2 4 2 2 4 9 2 3" xfId="5911"/>
    <cellStyle name="標準 2 4 2 2 4 9 3" xfId="5912"/>
    <cellStyle name="標準 2 4 2 2 4 9 3 2" xfId="5913"/>
    <cellStyle name="標準 2 4 2 2 4 9 3 3" xfId="5914"/>
    <cellStyle name="標準 2 4 2 2 4 9 4" xfId="5915"/>
    <cellStyle name="標準 2 4 2 2 4 9 5" xfId="5916"/>
    <cellStyle name="標準 2 4 2 2 5" xfId="5917"/>
    <cellStyle name="標準 2 4 2 2 5 10" xfId="5918"/>
    <cellStyle name="標準 2 4 2 2 5 10 2" xfId="5919"/>
    <cellStyle name="標準 2 4 2 2 5 10 3" xfId="5920"/>
    <cellStyle name="標準 2 4 2 2 5 11" xfId="5921"/>
    <cellStyle name="標準 2 4 2 2 5 12" xfId="5922"/>
    <cellStyle name="標準 2 4 2 2 5 2" xfId="5923"/>
    <cellStyle name="標準 2 4 2 2 5 2 10" xfId="5924"/>
    <cellStyle name="標準 2 4 2 2 5 2 2" xfId="5925"/>
    <cellStyle name="標準 2 4 2 2 5 2 2 2" xfId="5926"/>
    <cellStyle name="標準 2 4 2 2 5 2 2 2 2" xfId="5927"/>
    <cellStyle name="標準 2 4 2 2 5 2 2 2 2 2" xfId="5928"/>
    <cellStyle name="標準 2 4 2 2 5 2 2 2 2 2 2" xfId="5929"/>
    <cellStyle name="標準 2 4 2 2 5 2 2 2 2 2 3" xfId="5930"/>
    <cellStyle name="標準 2 4 2 2 5 2 2 2 2 3" xfId="5931"/>
    <cellStyle name="標準 2 4 2 2 5 2 2 2 2 3 2" xfId="5932"/>
    <cellStyle name="標準 2 4 2 2 5 2 2 2 2 3 3" xfId="5933"/>
    <cellStyle name="標準 2 4 2 2 5 2 2 2 2 4" xfId="5934"/>
    <cellStyle name="標準 2 4 2 2 5 2 2 2 2 5" xfId="5935"/>
    <cellStyle name="標準 2 4 2 2 5 2 2 2 3" xfId="5936"/>
    <cellStyle name="標準 2 4 2 2 5 2 2 2 3 2" xfId="5937"/>
    <cellStyle name="標準 2 4 2 2 5 2 2 2 3 3" xfId="5938"/>
    <cellStyle name="標準 2 4 2 2 5 2 2 2 4" xfId="5939"/>
    <cellStyle name="標準 2 4 2 2 5 2 2 2 4 2" xfId="5940"/>
    <cellStyle name="標準 2 4 2 2 5 2 2 2 4 3" xfId="5941"/>
    <cellStyle name="標準 2 4 2 2 5 2 2 2 5" xfId="5942"/>
    <cellStyle name="標準 2 4 2 2 5 2 2 2 6" xfId="5943"/>
    <cellStyle name="標準 2 4 2 2 5 2 2 3" xfId="5944"/>
    <cellStyle name="標準 2 4 2 2 5 2 2 3 2" xfId="5945"/>
    <cellStyle name="標準 2 4 2 2 5 2 2 3 2 2" xfId="5946"/>
    <cellStyle name="標準 2 4 2 2 5 2 2 3 2 3" xfId="5947"/>
    <cellStyle name="標準 2 4 2 2 5 2 2 3 3" xfId="5948"/>
    <cellStyle name="標準 2 4 2 2 5 2 2 3 3 2" xfId="5949"/>
    <cellStyle name="標準 2 4 2 2 5 2 2 3 3 3" xfId="5950"/>
    <cellStyle name="標準 2 4 2 2 5 2 2 3 4" xfId="5951"/>
    <cellStyle name="標準 2 4 2 2 5 2 2 3 5" xfId="5952"/>
    <cellStyle name="標準 2 4 2 2 5 2 2 4" xfId="5953"/>
    <cellStyle name="標準 2 4 2 2 5 2 2 5" xfId="5954"/>
    <cellStyle name="標準 2 4 2 2 5 2 2 5 2" xfId="5955"/>
    <cellStyle name="標準 2 4 2 2 5 2 2 5 3" xfId="5956"/>
    <cellStyle name="標準 2 4 2 2 5 2 2 6" xfId="5957"/>
    <cellStyle name="標準 2 4 2 2 5 2 2 6 2" xfId="5958"/>
    <cellStyle name="標準 2 4 2 2 5 2 2 6 3" xfId="5959"/>
    <cellStyle name="標準 2 4 2 2 5 2 2 7" xfId="5960"/>
    <cellStyle name="標準 2 4 2 2 5 2 2 8" xfId="5961"/>
    <cellStyle name="標準 2 4 2 2 5 2 3" xfId="5962"/>
    <cellStyle name="標準 2 4 2 2 5 2 3 2" xfId="5963"/>
    <cellStyle name="標準 2 4 2 2 5 2 3 2 2" xfId="5964"/>
    <cellStyle name="標準 2 4 2 2 5 2 3 2 2 2" xfId="5965"/>
    <cellStyle name="標準 2 4 2 2 5 2 3 2 2 2 2" xfId="5966"/>
    <cellStyle name="標準 2 4 2 2 5 2 3 2 2 2 3" xfId="5967"/>
    <cellStyle name="標準 2 4 2 2 5 2 3 2 2 3" xfId="5968"/>
    <cellStyle name="標準 2 4 2 2 5 2 3 2 2 3 2" xfId="5969"/>
    <cellStyle name="標準 2 4 2 2 5 2 3 2 2 3 3" xfId="5970"/>
    <cellStyle name="標準 2 4 2 2 5 2 3 2 2 4" xfId="5971"/>
    <cellStyle name="標準 2 4 2 2 5 2 3 2 2 5" xfId="5972"/>
    <cellStyle name="標準 2 4 2 2 5 2 3 2 3" xfId="5973"/>
    <cellStyle name="標準 2 4 2 2 5 2 3 2 3 2" xfId="5974"/>
    <cellStyle name="標準 2 4 2 2 5 2 3 2 3 3" xfId="5975"/>
    <cellStyle name="標準 2 4 2 2 5 2 3 2 4" xfId="5976"/>
    <cellStyle name="標準 2 4 2 2 5 2 3 2 4 2" xfId="5977"/>
    <cellStyle name="標準 2 4 2 2 5 2 3 2 4 3" xfId="5978"/>
    <cellStyle name="標準 2 4 2 2 5 2 3 2 5" xfId="5979"/>
    <cellStyle name="標準 2 4 2 2 5 2 3 2 6" xfId="5980"/>
    <cellStyle name="標準 2 4 2 2 5 2 3 3" xfId="5981"/>
    <cellStyle name="標準 2 4 2 2 5 2 3 3 2" xfId="5982"/>
    <cellStyle name="標準 2 4 2 2 5 2 3 3 2 2" xfId="5983"/>
    <cellStyle name="標準 2 4 2 2 5 2 3 3 2 3" xfId="5984"/>
    <cellStyle name="標準 2 4 2 2 5 2 3 3 3" xfId="5985"/>
    <cellStyle name="標準 2 4 2 2 5 2 3 3 3 2" xfId="5986"/>
    <cellStyle name="標準 2 4 2 2 5 2 3 3 3 3" xfId="5987"/>
    <cellStyle name="標準 2 4 2 2 5 2 3 3 4" xfId="5988"/>
    <cellStyle name="標準 2 4 2 2 5 2 3 3 5" xfId="5989"/>
    <cellStyle name="標準 2 4 2 2 5 2 3 4" xfId="5990"/>
    <cellStyle name="標準 2 4 2 2 5 2 3 5" xfId="5991"/>
    <cellStyle name="標準 2 4 2 2 5 2 3 5 2" xfId="5992"/>
    <cellStyle name="標準 2 4 2 2 5 2 3 5 3" xfId="5993"/>
    <cellStyle name="標準 2 4 2 2 5 2 3 6" xfId="5994"/>
    <cellStyle name="標準 2 4 2 2 5 2 3 6 2" xfId="5995"/>
    <cellStyle name="標準 2 4 2 2 5 2 3 6 3" xfId="5996"/>
    <cellStyle name="標準 2 4 2 2 5 2 3 7" xfId="5997"/>
    <cellStyle name="標準 2 4 2 2 5 2 3 8" xfId="5998"/>
    <cellStyle name="標準 2 4 2 2 5 2 4" xfId="5999"/>
    <cellStyle name="標準 2 4 2 2 5 2 4 2" xfId="6000"/>
    <cellStyle name="標準 2 4 2 2 5 2 4 2 2" xfId="6001"/>
    <cellStyle name="標準 2 4 2 2 5 2 4 2 2 2" xfId="6002"/>
    <cellStyle name="標準 2 4 2 2 5 2 4 2 2 3" xfId="6003"/>
    <cellStyle name="標準 2 4 2 2 5 2 4 2 3" xfId="6004"/>
    <cellStyle name="標準 2 4 2 2 5 2 4 2 3 2" xfId="6005"/>
    <cellStyle name="標準 2 4 2 2 5 2 4 2 3 3" xfId="6006"/>
    <cellStyle name="標準 2 4 2 2 5 2 4 2 4" xfId="6007"/>
    <cellStyle name="標準 2 4 2 2 5 2 4 2 5" xfId="6008"/>
    <cellStyle name="標準 2 4 2 2 5 2 4 3" xfId="6009"/>
    <cellStyle name="標準 2 4 2 2 5 2 4 3 2" xfId="6010"/>
    <cellStyle name="標準 2 4 2 2 5 2 4 3 3" xfId="6011"/>
    <cellStyle name="標準 2 4 2 2 5 2 4 4" xfId="6012"/>
    <cellStyle name="標準 2 4 2 2 5 2 4 4 2" xfId="6013"/>
    <cellStyle name="標準 2 4 2 2 5 2 4 4 3" xfId="6014"/>
    <cellStyle name="標準 2 4 2 2 5 2 4 5" xfId="6015"/>
    <cellStyle name="標準 2 4 2 2 5 2 4 6" xfId="6016"/>
    <cellStyle name="標準 2 4 2 2 5 2 5" xfId="6017"/>
    <cellStyle name="標準 2 4 2 2 5 2 5 2" xfId="6018"/>
    <cellStyle name="標準 2 4 2 2 5 2 5 2 2" xfId="6019"/>
    <cellStyle name="標準 2 4 2 2 5 2 5 2 3" xfId="6020"/>
    <cellStyle name="標準 2 4 2 2 5 2 5 3" xfId="6021"/>
    <cellStyle name="標準 2 4 2 2 5 2 5 3 2" xfId="6022"/>
    <cellStyle name="標準 2 4 2 2 5 2 5 3 3" xfId="6023"/>
    <cellStyle name="標準 2 4 2 2 5 2 5 4" xfId="6024"/>
    <cellStyle name="標準 2 4 2 2 5 2 5 5" xfId="6025"/>
    <cellStyle name="標準 2 4 2 2 5 2 6" xfId="6026"/>
    <cellStyle name="標準 2 4 2 2 5 2 7" xfId="6027"/>
    <cellStyle name="標準 2 4 2 2 5 2 7 2" xfId="6028"/>
    <cellStyle name="標準 2 4 2 2 5 2 7 3" xfId="6029"/>
    <cellStyle name="標準 2 4 2 2 5 2 8" xfId="6030"/>
    <cellStyle name="標準 2 4 2 2 5 2 8 2" xfId="6031"/>
    <cellStyle name="標準 2 4 2 2 5 2 8 3" xfId="6032"/>
    <cellStyle name="標準 2 4 2 2 5 2 9" xfId="6033"/>
    <cellStyle name="標準 2 4 2 2 5 3" xfId="6034"/>
    <cellStyle name="標準 2 4 2 2 5 3 2" xfId="6035"/>
    <cellStyle name="標準 2 4 2 2 5 3 2 2" xfId="6036"/>
    <cellStyle name="標準 2 4 2 2 5 3 2 2 2" xfId="6037"/>
    <cellStyle name="標準 2 4 2 2 5 3 2 2 2 2" xfId="6038"/>
    <cellStyle name="標準 2 4 2 2 5 3 2 2 2 2 2" xfId="6039"/>
    <cellStyle name="標準 2 4 2 2 5 3 2 2 2 2 3" xfId="6040"/>
    <cellStyle name="標準 2 4 2 2 5 3 2 2 2 3" xfId="6041"/>
    <cellStyle name="標準 2 4 2 2 5 3 2 2 2 3 2" xfId="6042"/>
    <cellStyle name="標準 2 4 2 2 5 3 2 2 2 3 3" xfId="6043"/>
    <cellStyle name="標準 2 4 2 2 5 3 2 2 2 4" xfId="6044"/>
    <cellStyle name="標準 2 4 2 2 5 3 2 2 2 5" xfId="6045"/>
    <cellStyle name="標準 2 4 2 2 5 3 2 2 3" xfId="6046"/>
    <cellStyle name="標準 2 4 2 2 5 3 2 2 3 2" xfId="6047"/>
    <cellStyle name="標準 2 4 2 2 5 3 2 2 3 3" xfId="6048"/>
    <cellStyle name="標準 2 4 2 2 5 3 2 2 4" xfId="6049"/>
    <cellStyle name="標準 2 4 2 2 5 3 2 2 4 2" xfId="6050"/>
    <cellStyle name="標準 2 4 2 2 5 3 2 2 4 3" xfId="6051"/>
    <cellStyle name="標準 2 4 2 2 5 3 2 2 5" xfId="6052"/>
    <cellStyle name="標準 2 4 2 2 5 3 2 2 6" xfId="6053"/>
    <cellStyle name="標準 2 4 2 2 5 3 2 3" xfId="6054"/>
    <cellStyle name="標準 2 4 2 2 5 3 2 3 2" xfId="6055"/>
    <cellStyle name="標準 2 4 2 2 5 3 2 3 2 2" xfId="6056"/>
    <cellStyle name="標準 2 4 2 2 5 3 2 3 2 3" xfId="6057"/>
    <cellStyle name="標準 2 4 2 2 5 3 2 3 3" xfId="6058"/>
    <cellStyle name="標準 2 4 2 2 5 3 2 3 3 2" xfId="6059"/>
    <cellStyle name="標準 2 4 2 2 5 3 2 3 3 3" xfId="6060"/>
    <cellStyle name="標準 2 4 2 2 5 3 2 3 4" xfId="6061"/>
    <cellStyle name="標準 2 4 2 2 5 3 2 3 5" xfId="6062"/>
    <cellStyle name="標準 2 4 2 2 5 3 2 4" xfId="6063"/>
    <cellStyle name="標準 2 4 2 2 5 3 2 5" xfId="6064"/>
    <cellStyle name="標準 2 4 2 2 5 3 2 5 2" xfId="6065"/>
    <cellStyle name="標準 2 4 2 2 5 3 2 5 3" xfId="6066"/>
    <cellStyle name="標準 2 4 2 2 5 3 2 6" xfId="6067"/>
    <cellStyle name="標準 2 4 2 2 5 3 2 6 2" xfId="6068"/>
    <cellStyle name="標準 2 4 2 2 5 3 2 6 3" xfId="6069"/>
    <cellStyle name="標準 2 4 2 2 5 3 2 7" xfId="6070"/>
    <cellStyle name="標準 2 4 2 2 5 3 2 8" xfId="6071"/>
    <cellStyle name="標準 2 4 2 2 5 3 3" xfId="6072"/>
    <cellStyle name="標準 2 4 2 2 5 3 3 2" xfId="6073"/>
    <cellStyle name="標準 2 4 2 2 5 3 3 2 2" xfId="6074"/>
    <cellStyle name="標準 2 4 2 2 5 3 3 2 2 2" xfId="6075"/>
    <cellStyle name="標準 2 4 2 2 5 3 3 2 2 3" xfId="6076"/>
    <cellStyle name="標準 2 4 2 2 5 3 3 2 3" xfId="6077"/>
    <cellStyle name="標準 2 4 2 2 5 3 3 2 3 2" xfId="6078"/>
    <cellStyle name="標準 2 4 2 2 5 3 3 2 3 3" xfId="6079"/>
    <cellStyle name="標準 2 4 2 2 5 3 3 2 4" xfId="6080"/>
    <cellStyle name="標準 2 4 2 2 5 3 3 2 5" xfId="6081"/>
    <cellStyle name="標準 2 4 2 2 5 3 3 3" xfId="6082"/>
    <cellStyle name="標準 2 4 2 2 5 3 3 3 2" xfId="6083"/>
    <cellStyle name="標準 2 4 2 2 5 3 3 3 3" xfId="6084"/>
    <cellStyle name="標準 2 4 2 2 5 3 3 4" xfId="6085"/>
    <cellStyle name="標準 2 4 2 2 5 3 3 4 2" xfId="6086"/>
    <cellStyle name="標準 2 4 2 2 5 3 3 4 3" xfId="6087"/>
    <cellStyle name="標準 2 4 2 2 5 3 3 5" xfId="6088"/>
    <cellStyle name="標準 2 4 2 2 5 3 3 6" xfId="6089"/>
    <cellStyle name="標準 2 4 2 2 5 3 4" xfId="6090"/>
    <cellStyle name="標準 2 4 2 2 5 3 4 2" xfId="6091"/>
    <cellStyle name="標準 2 4 2 2 5 3 4 2 2" xfId="6092"/>
    <cellStyle name="標準 2 4 2 2 5 3 4 2 3" xfId="6093"/>
    <cellStyle name="標準 2 4 2 2 5 3 4 3" xfId="6094"/>
    <cellStyle name="標準 2 4 2 2 5 3 4 3 2" xfId="6095"/>
    <cellStyle name="標準 2 4 2 2 5 3 4 3 3" xfId="6096"/>
    <cellStyle name="標準 2 4 2 2 5 3 4 4" xfId="6097"/>
    <cellStyle name="標準 2 4 2 2 5 3 4 5" xfId="6098"/>
    <cellStyle name="標準 2 4 2 2 5 3 5" xfId="6099"/>
    <cellStyle name="標準 2 4 2 2 5 3 6" xfId="6100"/>
    <cellStyle name="標準 2 4 2 2 5 3 6 2" xfId="6101"/>
    <cellStyle name="標準 2 4 2 2 5 3 6 3" xfId="6102"/>
    <cellStyle name="標準 2 4 2 2 5 3 7" xfId="6103"/>
    <cellStyle name="標準 2 4 2 2 5 3 7 2" xfId="6104"/>
    <cellStyle name="標準 2 4 2 2 5 3 7 3" xfId="6105"/>
    <cellStyle name="標準 2 4 2 2 5 3 8" xfId="6106"/>
    <cellStyle name="標準 2 4 2 2 5 3 9" xfId="6107"/>
    <cellStyle name="標準 2 4 2 2 5 4" xfId="6108"/>
    <cellStyle name="標準 2 4 2 2 5 4 2" xfId="6109"/>
    <cellStyle name="標準 2 4 2 2 5 4 2 2" xfId="6110"/>
    <cellStyle name="標準 2 4 2 2 5 4 2 2 2" xfId="6111"/>
    <cellStyle name="標準 2 4 2 2 5 4 2 2 2 2" xfId="6112"/>
    <cellStyle name="標準 2 4 2 2 5 4 2 2 2 3" xfId="6113"/>
    <cellStyle name="標準 2 4 2 2 5 4 2 2 3" xfId="6114"/>
    <cellStyle name="標準 2 4 2 2 5 4 2 2 3 2" xfId="6115"/>
    <cellStyle name="標準 2 4 2 2 5 4 2 2 3 3" xfId="6116"/>
    <cellStyle name="標準 2 4 2 2 5 4 2 2 4" xfId="6117"/>
    <cellStyle name="標準 2 4 2 2 5 4 2 2 5" xfId="6118"/>
    <cellStyle name="標準 2 4 2 2 5 4 2 3" xfId="6119"/>
    <cellStyle name="標準 2 4 2 2 5 4 2 3 2" xfId="6120"/>
    <cellStyle name="標準 2 4 2 2 5 4 2 3 3" xfId="6121"/>
    <cellStyle name="標準 2 4 2 2 5 4 2 4" xfId="6122"/>
    <cellStyle name="標準 2 4 2 2 5 4 2 4 2" xfId="6123"/>
    <cellStyle name="標準 2 4 2 2 5 4 2 4 3" xfId="6124"/>
    <cellStyle name="標準 2 4 2 2 5 4 2 5" xfId="6125"/>
    <cellStyle name="標準 2 4 2 2 5 4 2 6" xfId="6126"/>
    <cellStyle name="標準 2 4 2 2 5 4 3" xfId="6127"/>
    <cellStyle name="標準 2 4 2 2 5 4 3 2" xfId="6128"/>
    <cellStyle name="標準 2 4 2 2 5 4 3 2 2" xfId="6129"/>
    <cellStyle name="標準 2 4 2 2 5 4 3 2 3" xfId="6130"/>
    <cellStyle name="標準 2 4 2 2 5 4 3 3" xfId="6131"/>
    <cellStyle name="標準 2 4 2 2 5 4 3 3 2" xfId="6132"/>
    <cellStyle name="標準 2 4 2 2 5 4 3 3 3" xfId="6133"/>
    <cellStyle name="標準 2 4 2 2 5 4 3 4" xfId="6134"/>
    <cellStyle name="標準 2 4 2 2 5 4 3 5" xfId="6135"/>
    <cellStyle name="標準 2 4 2 2 5 4 4" xfId="6136"/>
    <cellStyle name="標準 2 4 2 2 5 4 5" xfId="6137"/>
    <cellStyle name="標準 2 4 2 2 5 4 5 2" xfId="6138"/>
    <cellStyle name="標準 2 4 2 2 5 4 5 3" xfId="6139"/>
    <cellStyle name="標準 2 4 2 2 5 4 6" xfId="6140"/>
    <cellStyle name="標準 2 4 2 2 5 4 6 2" xfId="6141"/>
    <cellStyle name="標準 2 4 2 2 5 4 6 3" xfId="6142"/>
    <cellStyle name="標準 2 4 2 2 5 4 7" xfId="6143"/>
    <cellStyle name="標準 2 4 2 2 5 4 8" xfId="6144"/>
    <cellStyle name="標準 2 4 2 2 5 5" xfId="6145"/>
    <cellStyle name="標準 2 4 2 2 5 5 2" xfId="6146"/>
    <cellStyle name="標準 2 4 2 2 5 5 2 2" xfId="6147"/>
    <cellStyle name="標準 2 4 2 2 5 5 2 2 2" xfId="6148"/>
    <cellStyle name="標準 2 4 2 2 5 5 2 2 2 2" xfId="6149"/>
    <cellStyle name="標準 2 4 2 2 5 5 2 2 2 3" xfId="6150"/>
    <cellStyle name="標準 2 4 2 2 5 5 2 2 3" xfId="6151"/>
    <cellStyle name="標準 2 4 2 2 5 5 2 2 3 2" xfId="6152"/>
    <cellStyle name="標準 2 4 2 2 5 5 2 2 3 3" xfId="6153"/>
    <cellStyle name="標準 2 4 2 2 5 5 2 2 4" xfId="6154"/>
    <cellStyle name="標準 2 4 2 2 5 5 2 2 5" xfId="6155"/>
    <cellStyle name="標準 2 4 2 2 5 5 2 3" xfId="6156"/>
    <cellStyle name="標準 2 4 2 2 5 5 2 3 2" xfId="6157"/>
    <cellStyle name="標準 2 4 2 2 5 5 2 3 3" xfId="6158"/>
    <cellStyle name="標準 2 4 2 2 5 5 2 4" xfId="6159"/>
    <cellStyle name="標準 2 4 2 2 5 5 2 4 2" xfId="6160"/>
    <cellStyle name="標準 2 4 2 2 5 5 2 4 3" xfId="6161"/>
    <cellStyle name="標準 2 4 2 2 5 5 2 5" xfId="6162"/>
    <cellStyle name="標準 2 4 2 2 5 5 2 6" xfId="6163"/>
    <cellStyle name="標準 2 4 2 2 5 5 3" xfId="6164"/>
    <cellStyle name="標準 2 4 2 2 5 5 3 2" xfId="6165"/>
    <cellStyle name="標準 2 4 2 2 5 5 3 2 2" xfId="6166"/>
    <cellStyle name="標準 2 4 2 2 5 5 3 2 3" xfId="6167"/>
    <cellStyle name="標準 2 4 2 2 5 5 3 3" xfId="6168"/>
    <cellStyle name="標準 2 4 2 2 5 5 3 3 2" xfId="6169"/>
    <cellStyle name="標準 2 4 2 2 5 5 3 3 3" xfId="6170"/>
    <cellStyle name="標準 2 4 2 2 5 5 3 4" xfId="6171"/>
    <cellStyle name="標準 2 4 2 2 5 5 3 5" xfId="6172"/>
    <cellStyle name="標準 2 4 2 2 5 5 4" xfId="6173"/>
    <cellStyle name="標準 2 4 2 2 5 5 5" xfId="6174"/>
    <cellStyle name="標準 2 4 2 2 5 5 5 2" xfId="6175"/>
    <cellStyle name="標準 2 4 2 2 5 5 5 3" xfId="6176"/>
    <cellStyle name="標準 2 4 2 2 5 5 6" xfId="6177"/>
    <cellStyle name="標準 2 4 2 2 5 5 6 2" xfId="6178"/>
    <cellStyle name="標準 2 4 2 2 5 5 6 3" xfId="6179"/>
    <cellStyle name="標準 2 4 2 2 5 5 7" xfId="6180"/>
    <cellStyle name="標準 2 4 2 2 5 5 8" xfId="6181"/>
    <cellStyle name="標準 2 4 2 2 5 6" xfId="6182"/>
    <cellStyle name="標準 2 4 2 2 5 6 2" xfId="6183"/>
    <cellStyle name="標準 2 4 2 2 5 6 2 2" xfId="6184"/>
    <cellStyle name="標準 2 4 2 2 5 6 2 2 2" xfId="6185"/>
    <cellStyle name="標準 2 4 2 2 5 6 2 2 3" xfId="6186"/>
    <cellStyle name="標準 2 4 2 2 5 6 2 3" xfId="6187"/>
    <cellStyle name="標準 2 4 2 2 5 6 2 3 2" xfId="6188"/>
    <cellStyle name="標準 2 4 2 2 5 6 2 3 3" xfId="6189"/>
    <cellStyle name="標準 2 4 2 2 5 6 2 4" xfId="6190"/>
    <cellStyle name="標準 2 4 2 2 5 6 2 5" xfId="6191"/>
    <cellStyle name="標準 2 4 2 2 5 6 3" xfId="6192"/>
    <cellStyle name="標準 2 4 2 2 5 6 3 2" xfId="6193"/>
    <cellStyle name="標準 2 4 2 2 5 6 3 3" xfId="6194"/>
    <cellStyle name="標準 2 4 2 2 5 6 4" xfId="6195"/>
    <cellStyle name="標準 2 4 2 2 5 6 4 2" xfId="6196"/>
    <cellStyle name="標準 2 4 2 2 5 6 4 3" xfId="6197"/>
    <cellStyle name="標準 2 4 2 2 5 6 5" xfId="6198"/>
    <cellStyle name="標準 2 4 2 2 5 6 6" xfId="6199"/>
    <cellStyle name="標準 2 4 2 2 5 7" xfId="6200"/>
    <cellStyle name="標準 2 4 2 2 5 7 2" xfId="6201"/>
    <cellStyle name="標準 2 4 2 2 5 7 2 2" xfId="6202"/>
    <cellStyle name="標準 2 4 2 2 5 7 2 3" xfId="6203"/>
    <cellStyle name="標準 2 4 2 2 5 7 3" xfId="6204"/>
    <cellStyle name="標準 2 4 2 2 5 7 3 2" xfId="6205"/>
    <cellStyle name="標準 2 4 2 2 5 7 3 3" xfId="6206"/>
    <cellStyle name="標準 2 4 2 2 5 7 4" xfId="6207"/>
    <cellStyle name="標準 2 4 2 2 5 7 5" xfId="6208"/>
    <cellStyle name="標準 2 4 2 2 5 8" xfId="6209"/>
    <cellStyle name="標準 2 4 2 2 5 9" xfId="6210"/>
    <cellStyle name="標準 2 4 2 2 5 9 2" xfId="6211"/>
    <cellStyle name="標準 2 4 2 2 5 9 3" xfId="6212"/>
    <cellStyle name="標準 2 4 2 2 6" xfId="6213"/>
    <cellStyle name="標準 2 4 2 2 6 10" xfId="6214"/>
    <cellStyle name="標準 2 4 2 2 6 10 2" xfId="6215"/>
    <cellStyle name="標準 2 4 2 2 6 10 3" xfId="6216"/>
    <cellStyle name="標準 2 4 2 2 6 11" xfId="6217"/>
    <cellStyle name="標準 2 4 2 2 6 12" xfId="6218"/>
    <cellStyle name="標準 2 4 2 2 6 2" xfId="6219"/>
    <cellStyle name="標準 2 4 2 2 6 2 10" xfId="6220"/>
    <cellStyle name="標準 2 4 2 2 6 2 2" xfId="6221"/>
    <cellStyle name="標準 2 4 2 2 6 2 2 2" xfId="6222"/>
    <cellStyle name="標準 2 4 2 2 6 2 2 2 2" xfId="6223"/>
    <cellStyle name="標準 2 4 2 2 6 2 2 2 2 2" xfId="6224"/>
    <cellStyle name="標準 2 4 2 2 6 2 2 2 2 2 2" xfId="6225"/>
    <cellStyle name="標準 2 4 2 2 6 2 2 2 2 2 3" xfId="6226"/>
    <cellStyle name="標準 2 4 2 2 6 2 2 2 2 3" xfId="6227"/>
    <cellStyle name="標準 2 4 2 2 6 2 2 2 2 3 2" xfId="6228"/>
    <cellStyle name="標準 2 4 2 2 6 2 2 2 2 3 3" xfId="6229"/>
    <cellStyle name="標準 2 4 2 2 6 2 2 2 2 4" xfId="6230"/>
    <cellStyle name="標準 2 4 2 2 6 2 2 2 2 5" xfId="6231"/>
    <cellStyle name="標準 2 4 2 2 6 2 2 2 3" xfId="6232"/>
    <cellStyle name="標準 2 4 2 2 6 2 2 2 3 2" xfId="6233"/>
    <cellStyle name="標準 2 4 2 2 6 2 2 2 3 3" xfId="6234"/>
    <cellStyle name="標準 2 4 2 2 6 2 2 2 4" xfId="6235"/>
    <cellStyle name="標準 2 4 2 2 6 2 2 2 4 2" xfId="6236"/>
    <cellStyle name="標準 2 4 2 2 6 2 2 2 4 3" xfId="6237"/>
    <cellStyle name="標準 2 4 2 2 6 2 2 2 5" xfId="6238"/>
    <cellStyle name="標準 2 4 2 2 6 2 2 2 6" xfId="6239"/>
    <cellStyle name="標準 2 4 2 2 6 2 2 3" xfId="6240"/>
    <cellStyle name="標準 2 4 2 2 6 2 2 3 2" xfId="6241"/>
    <cellStyle name="標準 2 4 2 2 6 2 2 3 2 2" xfId="6242"/>
    <cellStyle name="標準 2 4 2 2 6 2 2 3 2 3" xfId="6243"/>
    <cellStyle name="標準 2 4 2 2 6 2 2 3 3" xfId="6244"/>
    <cellStyle name="標準 2 4 2 2 6 2 2 3 3 2" xfId="6245"/>
    <cellStyle name="標準 2 4 2 2 6 2 2 3 3 3" xfId="6246"/>
    <cellStyle name="標準 2 4 2 2 6 2 2 3 4" xfId="6247"/>
    <cellStyle name="標準 2 4 2 2 6 2 2 3 5" xfId="6248"/>
    <cellStyle name="標準 2 4 2 2 6 2 2 4" xfId="6249"/>
    <cellStyle name="標準 2 4 2 2 6 2 2 5" xfId="6250"/>
    <cellStyle name="標準 2 4 2 2 6 2 2 5 2" xfId="6251"/>
    <cellStyle name="標準 2 4 2 2 6 2 2 5 3" xfId="6252"/>
    <cellStyle name="標準 2 4 2 2 6 2 2 6" xfId="6253"/>
    <cellStyle name="標準 2 4 2 2 6 2 2 6 2" xfId="6254"/>
    <cellStyle name="標準 2 4 2 2 6 2 2 6 3" xfId="6255"/>
    <cellStyle name="標準 2 4 2 2 6 2 2 7" xfId="6256"/>
    <cellStyle name="標準 2 4 2 2 6 2 2 8" xfId="6257"/>
    <cellStyle name="標準 2 4 2 2 6 2 3" xfId="6258"/>
    <cellStyle name="標準 2 4 2 2 6 2 3 2" xfId="6259"/>
    <cellStyle name="標準 2 4 2 2 6 2 3 2 2" xfId="6260"/>
    <cellStyle name="標準 2 4 2 2 6 2 3 2 2 2" xfId="6261"/>
    <cellStyle name="標準 2 4 2 2 6 2 3 2 2 2 2" xfId="6262"/>
    <cellStyle name="標準 2 4 2 2 6 2 3 2 2 2 3" xfId="6263"/>
    <cellStyle name="標準 2 4 2 2 6 2 3 2 2 3" xfId="6264"/>
    <cellStyle name="標準 2 4 2 2 6 2 3 2 2 3 2" xfId="6265"/>
    <cellStyle name="標準 2 4 2 2 6 2 3 2 2 3 3" xfId="6266"/>
    <cellStyle name="標準 2 4 2 2 6 2 3 2 2 4" xfId="6267"/>
    <cellStyle name="標準 2 4 2 2 6 2 3 2 2 5" xfId="6268"/>
    <cellStyle name="標準 2 4 2 2 6 2 3 2 3" xfId="6269"/>
    <cellStyle name="標準 2 4 2 2 6 2 3 2 3 2" xfId="6270"/>
    <cellStyle name="標準 2 4 2 2 6 2 3 2 3 3" xfId="6271"/>
    <cellStyle name="標準 2 4 2 2 6 2 3 2 4" xfId="6272"/>
    <cellStyle name="標準 2 4 2 2 6 2 3 2 4 2" xfId="6273"/>
    <cellStyle name="標準 2 4 2 2 6 2 3 2 4 3" xfId="6274"/>
    <cellStyle name="標準 2 4 2 2 6 2 3 2 5" xfId="6275"/>
    <cellStyle name="標準 2 4 2 2 6 2 3 2 6" xfId="6276"/>
    <cellStyle name="標準 2 4 2 2 6 2 3 3" xfId="6277"/>
    <cellStyle name="標準 2 4 2 2 6 2 3 3 2" xfId="6278"/>
    <cellStyle name="標準 2 4 2 2 6 2 3 3 2 2" xfId="6279"/>
    <cellStyle name="標準 2 4 2 2 6 2 3 3 2 3" xfId="6280"/>
    <cellStyle name="標準 2 4 2 2 6 2 3 3 3" xfId="6281"/>
    <cellStyle name="標準 2 4 2 2 6 2 3 3 3 2" xfId="6282"/>
    <cellStyle name="標準 2 4 2 2 6 2 3 3 3 3" xfId="6283"/>
    <cellStyle name="標準 2 4 2 2 6 2 3 3 4" xfId="6284"/>
    <cellStyle name="標準 2 4 2 2 6 2 3 3 5" xfId="6285"/>
    <cellStyle name="標準 2 4 2 2 6 2 3 4" xfId="6286"/>
    <cellStyle name="標準 2 4 2 2 6 2 3 5" xfId="6287"/>
    <cellStyle name="標準 2 4 2 2 6 2 3 5 2" xfId="6288"/>
    <cellStyle name="標準 2 4 2 2 6 2 3 5 3" xfId="6289"/>
    <cellStyle name="標準 2 4 2 2 6 2 3 6" xfId="6290"/>
    <cellStyle name="標準 2 4 2 2 6 2 3 6 2" xfId="6291"/>
    <cellStyle name="標準 2 4 2 2 6 2 3 6 3" xfId="6292"/>
    <cellStyle name="標準 2 4 2 2 6 2 3 7" xfId="6293"/>
    <cellStyle name="標準 2 4 2 2 6 2 3 8" xfId="6294"/>
    <cellStyle name="標準 2 4 2 2 6 2 4" xfId="6295"/>
    <cellStyle name="標準 2 4 2 2 6 2 4 2" xfId="6296"/>
    <cellStyle name="標準 2 4 2 2 6 2 4 2 2" xfId="6297"/>
    <cellStyle name="標準 2 4 2 2 6 2 4 2 2 2" xfId="6298"/>
    <cellStyle name="標準 2 4 2 2 6 2 4 2 2 3" xfId="6299"/>
    <cellStyle name="標準 2 4 2 2 6 2 4 2 3" xfId="6300"/>
    <cellStyle name="標準 2 4 2 2 6 2 4 2 3 2" xfId="6301"/>
    <cellStyle name="標準 2 4 2 2 6 2 4 2 3 3" xfId="6302"/>
    <cellStyle name="標準 2 4 2 2 6 2 4 2 4" xfId="6303"/>
    <cellStyle name="標準 2 4 2 2 6 2 4 2 5" xfId="6304"/>
    <cellStyle name="標準 2 4 2 2 6 2 4 3" xfId="6305"/>
    <cellStyle name="標準 2 4 2 2 6 2 4 3 2" xfId="6306"/>
    <cellStyle name="標準 2 4 2 2 6 2 4 3 3" xfId="6307"/>
    <cellStyle name="標準 2 4 2 2 6 2 4 4" xfId="6308"/>
    <cellStyle name="標準 2 4 2 2 6 2 4 4 2" xfId="6309"/>
    <cellStyle name="標準 2 4 2 2 6 2 4 4 3" xfId="6310"/>
    <cellStyle name="標準 2 4 2 2 6 2 4 5" xfId="6311"/>
    <cellStyle name="標準 2 4 2 2 6 2 4 6" xfId="6312"/>
    <cellStyle name="標準 2 4 2 2 6 2 5" xfId="6313"/>
    <cellStyle name="標準 2 4 2 2 6 2 5 2" xfId="6314"/>
    <cellStyle name="標準 2 4 2 2 6 2 5 2 2" xfId="6315"/>
    <cellStyle name="標準 2 4 2 2 6 2 5 2 3" xfId="6316"/>
    <cellStyle name="標準 2 4 2 2 6 2 5 3" xfId="6317"/>
    <cellStyle name="標準 2 4 2 2 6 2 5 3 2" xfId="6318"/>
    <cellStyle name="標準 2 4 2 2 6 2 5 3 3" xfId="6319"/>
    <cellStyle name="標準 2 4 2 2 6 2 5 4" xfId="6320"/>
    <cellStyle name="標準 2 4 2 2 6 2 5 5" xfId="6321"/>
    <cellStyle name="標準 2 4 2 2 6 2 6" xfId="6322"/>
    <cellStyle name="標準 2 4 2 2 6 2 7" xfId="6323"/>
    <cellStyle name="標準 2 4 2 2 6 2 7 2" xfId="6324"/>
    <cellStyle name="標準 2 4 2 2 6 2 7 3" xfId="6325"/>
    <cellStyle name="標準 2 4 2 2 6 2 8" xfId="6326"/>
    <cellStyle name="標準 2 4 2 2 6 2 8 2" xfId="6327"/>
    <cellStyle name="標準 2 4 2 2 6 2 8 3" xfId="6328"/>
    <cellStyle name="標準 2 4 2 2 6 2 9" xfId="6329"/>
    <cellStyle name="標準 2 4 2 2 6 3" xfId="6330"/>
    <cellStyle name="標準 2 4 2 2 6 3 2" xfId="6331"/>
    <cellStyle name="標準 2 4 2 2 6 3 2 2" xfId="6332"/>
    <cellStyle name="標準 2 4 2 2 6 3 2 2 2" xfId="6333"/>
    <cellStyle name="標準 2 4 2 2 6 3 2 2 2 2" xfId="6334"/>
    <cellStyle name="標準 2 4 2 2 6 3 2 2 2 2 2" xfId="6335"/>
    <cellStyle name="標準 2 4 2 2 6 3 2 2 2 2 3" xfId="6336"/>
    <cellStyle name="標準 2 4 2 2 6 3 2 2 2 3" xfId="6337"/>
    <cellStyle name="標準 2 4 2 2 6 3 2 2 2 3 2" xfId="6338"/>
    <cellStyle name="標準 2 4 2 2 6 3 2 2 2 3 3" xfId="6339"/>
    <cellStyle name="標準 2 4 2 2 6 3 2 2 2 4" xfId="6340"/>
    <cellStyle name="標準 2 4 2 2 6 3 2 2 2 5" xfId="6341"/>
    <cellStyle name="標準 2 4 2 2 6 3 2 2 3" xfId="6342"/>
    <cellStyle name="標準 2 4 2 2 6 3 2 2 3 2" xfId="6343"/>
    <cellStyle name="標準 2 4 2 2 6 3 2 2 3 3" xfId="6344"/>
    <cellStyle name="標準 2 4 2 2 6 3 2 2 4" xfId="6345"/>
    <cellStyle name="標準 2 4 2 2 6 3 2 2 4 2" xfId="6346"/>
    <cellStyle name="標準 2 4 2 2 6 3 2 2 4 3" xfId="6347"/>
    <cellStyle name="標準 2 4 2 2 6 3 2 2 5" xfId="6348"/>
    <cellStyle name="標準 2 4 2 2 6 3 2 2 6" xfId="6349"/>
    <cellStyle name="標準 2 4 2 2 6 3 2 3" xfId="6350"/>
    <cellStyle name="標準 2 4 2 2 6 3 2 3 2" xfId="6351"/>
    <cellStyle name="標準 2 4 2 2 6 3 2 3 2 2" xfId="6352"/>
    <cellStyle name="標準 2 4 2 2 6 3 2 3 2 3" xfId="6353"/>
    <cellStyle name="標準 2 4 2 2 6 3 2 3 3" xfId="6354"/>
    <cellStyle name="標準 2 4 2 2 6 3 2 3 3 2" xfId="6355"/>
    <cellStyle name="標準 2 4 2 2 6 3 2 3 3 3" xfId="6356"/>
    <cellStyle name="標準 2 4 2 2 6 3 2 3 4" xfId="6357"/>
    <cellStyle name="標準 2 4 2 2 6 3 2 3 5" xfId="6358"/>
    <cellStyle name="標準 2 4 2 2 6 3 2 4" xfId="6359"/>
    <cellStyle name="標準 2 4 2 2 6 3 2 5" xfId="6360"/>
    <cellStyle name="標準 2 4 2 2 6 3 2 5 2" xfId="6361"/>
    <cellStyle name="標準 2 4 2 2 6 3 2 5 3" xfId="6362"/>
    <cellStyle name="標準 2 4 2 2 6 3 2 6" xfId="6363"/>
    <cellStyle name="標準 2 4 2 2 6 3 2 6 2" xfId="6364"/>
    <cellStyle name="標準 2 4 2 2 6 3 2 6 3" xfId="6365"/>
    <cellStyle name="標準 2 4 2 2 6 3 2 7" xfId="6366"/>
    <cellStyle name="標準 2 4 2 2 6 3 2 8" xfId="6367"/>
    <cellStyle name="標準 2 4 2 2 6 3 3" xfId="6368"/>
    <cellStyle name="標準 2 4 2 2 6 3 3 2" xfId="6369"/>
    <cellStyle name="標準 2 4 2 2 6 3 3 2 2" xfId="6370"/>
    <cellStyle name="標準 2 4 2 2 6 3 3 2 2 2" xfId="6371"/>
    <cellStyle name="標準 2 4 2 2 6 3 3 2 2 3" xfId="6372"/>
    <cellStyle name="標準 2 4 2 2 6 3 3 2 3" xfId="6373"/>
    <cellStyle name="標準 2 4 2 2 6 3 3 2 3 2" xfId="6374"/>
    <cellStyle name="標準 2 4 2 2 6 3 3 2 3 3" xfId="6375"/>
    <cellStyle name="標準 2 4 2 2 6 3 3 2 4" xfId="6376"/>
    <cellStyle name="標準 2 4 2 2 6 3 3 2 5" xfId="6377"/>
    <cellStyle name="標準 2 4 2 2 6 3 3 3" xfId="6378"/>
    <cellStyle name="標準 2 4 2 2 6 3 3 3 2" xfId="6379"/>
    <cellStyle name="標準 2 4 2 2 6 3 3 3 3" xfId="6380"/>
    <cellStyle name="標準 2 4 2 2 6 3 3 4" xfId="6381"/>
    <cellStyle name="標準 2 4 2 2 6 3 3 4 2" xfId="6382"/>
    <cellStyle name="標準 2 4 2 2 6 3 3 4 3" xfId="6383"/>
    <cellStyle name="標準 2 4 2 2 6 3 3 5" xfId="6384"/>
    <cellStyle name="標準 2 4 2 2 6 3 3 6" xfId="6385"/>
    <cellStyle name="標準 2 4 2 2 6 3 4" xfId="6386"/>
    <cellStyle name="標準 2 4 2 2 6 3 4 2" xfId="6387"/>
    <cellStyle name="標準 2 4 2 2 6 3 4 2 2" xfId="6388"/>
    <cellStyle name="標準 2 4 2 2 6 3 4 2 3" xfId="6389"/>
    <cellStyle name="標準 2 4 2 2 6 3 4 3" xfId="6390"/>
    <cellStyle name="標準 2 4 2 2 6 3 4 3 2" xfId="6391"/>
    <cellStyle name="標準 2 4 2 2 6 3 4 3 3" xfId="6392"/>
    <cellStyle name="標準 2 4 2 2 6 3 4 4" xfId="6393"/>
    <cellStyle name="標準 2 4 2 2 6 3 4 5" xfId="6394"/>
    <cellStyle name="標準 2 4 2 2 6 3 5" xfId="6395"/>
    <cellStyle name="標準 2 4 2 2 6 3 6" xfId="6396"/>
    <cellStyle name="標準 2 4 2 2 6 3 6 2" xfId="6397"/>
    <cellStyle name="標準 2 4 2 2 6 3 6 3" xfId="6398"/>
    <cellStyle name="標準 2 4 2 2 6 3 7" xfId="6399"/>
    <cellStyle name="標準 2 4 2 2 6 3 7 2" xfId="6400"/>
    <cellStyle name="標準 2 4 2 2 6 3 7 3" xfId="6401"/>
    <cellStyle name="標準 2 4 2 2 6 3 8" xfId="6402"/>
    <cellStyle name="標準 2 4 2 2 6 3 9" xfId="6403"/>
    <cellStyle name="標準 2 4 2 2 6 4" xfId="6404"/>
    <cellStyle name="標準 2 4 2 2 6 4 2" xfId="6405"/>
    <cellStyle name="標準 2 4 2 2 6 4 2 2" xfId="6406"/>
    <cellStyle name="標準 2 4 2 2 6 4 2 2 2" xfId="6407"/>
    <cellStyle name="標準 2 4 2 2 6 4 2 2 2 2" xfId="6408"/>
    <cellStyle name="標準 2 4 2 2 6 4 2 2 2 3" xfId="6409"/>
    <cellStyle name="標準 2 4 2 2 6 4 2 2 3" xfId="6410"/>
    <cellStyle name="標準 2 4 2 2 6 4 2 2 3 2" xfId="6411"/>
    <cellStyle name="標準 2 4 2 2 6 4 2 2 3 3" xfId="6412"/>
    <cellStyle name="標準 2 4 2 2 6 4 2 2 4" xfId="6413"/>
    <cellStyle name="標準 2 4 2 2 6 4 2 2 5" xfId="6414"/>
    <cellStyle name="標準 2 4 2 2 6 4 2 3" xfId="6415"/>
    <cellStyle name="標準 2 4 2 2 6 4 2 3 2" xfId="6416"/>
    <cellStyle name="標準 2 4 2 2 6 4 2 3 3" xfId="6417"/>
    <cellStyle name="標準 2 4 2 2 6 4 2 4" xfId="6418"/>
    <cellStyle name="標準 2 4 2 2 6 4 2 4 2" xfId="6419"/>
    <cellStyle name="標準 2 4 2 2 6 4 2 4 3" xfId="6420"/>
    <cellStyle name="標準 2 4 2 2 6 4 2 5" xfId="6421"/>
    <cellStyle name="標準 2 4 2 2 6 4 2 6" xfId="6422"/>
    <cellStyle name="標準 2 4 2 2 6 4 3" xfId="6423"/>
    <cellStyle name="標準 2 4 2 2 6 4 3 2" xfId="6424"/>
    <cellStyle name="標準 2 4 2 2 6 4 3 2 2" xfId="6425"/>
    <cellStyle name="標準 2 4 2 2 6 4 3 2 3" xfId="6426"/>
    <cellStyle name="標準 2 4 2 2 6 4 3 3" xfId="6427"/>
    <cellStyle name="標準 2 4 2 2 6 4 3 3 2" xfId="6428"/>
    <cellStyle name="標準 2 4 2 2 6 4 3 3 3" xfId="6429"/>
    <cellStyle name="標準 2 4 2 2 6 4 3 4" xfId="6430"/>
    <cellStyle name="標準 2 4 2 2 6 4 3 5" xfId="6431"/>
    <cellStyle name="標準 2 4 2 2 6 4 4" xfId="6432"/>
    <cellStyle name="標準 2 4 2 2 6 4 5" xfId="6433"/>
    <cellStyle name="標準 2 4 2 2 6 4 5 2" xfId="6434"/>
    <cellStyle name="標準 2 4 2 2 6 4 5 3" xfId="6435"/>
    <cellStyle name="標準 2 4 2 2 6 4 6" xfId="6436"/>
    <cellStyle name="標準 2 4 2 2 6 4 6 2" xfId="6437"/>
    <cellStyle name="標準 2 4 2 2 6 4 6 3" xfId="6438"/>
    <cellStyle name="標準 2 4 2 2 6 4 7" xfId="6439"/>
    <cellStyle name="標準 2 4 2 2 6 4 8" xfId="6440"/>
    <cellStyle name="標準 2 4 2 2 6 5" xfId="6441"/>
    <cellStyle name="標準 2 4 2 2 6 5 2" xfId="6442"/>
    <cellStyle name="標準 2 4 2 2 6 5 2 2" xfId="6443"/>
    <cellStyle name="標準 2 4 2 2 6 5 2 2 2" xfId="6444"/>
    <cellStyle name="標準 2 4 2 2 6 5 2 2 2 2" xfId="6445"/>
    <cellStyle name="標準 2 4 2 2 6 5 2 2 2 3" xfId="6446"/>
    <cellStyle name="標準 2 4 2 2 6 5 2 2 3" xfId="6447"/>
    <cellStyle name="標準 2 4 2 2 6 5 2 2 3 2" xfId="6448"/>
    <cellStyle name="標準 2 4 2 2 6 5 2 2 3 3" xfId="6449"/>
    <cellStyle name="標準 2 4 2 2 6 5 2 2 4" xfId="6450"/>
    <cellStyle name="標準 2 4 2 2 6 5 2 2 5" xfId="6451"/>
    <cellStyle name="標準 2 4 2 2 6 5 2 3" xfId="6452"/>
    <cellStyle name="標準 2 4 2 2 6 5 2 3 2" xfId="6453"/>
    <cellStyle name="標準 2 4 2 2 6 5 2 3 3" xfId="6454"/>
    <cellStyle name="標準 2 4 2 2 6 5 2 4" xfId="6455"/>
    <cellStyle name="標準 2 4 2 2 6 5 2 4 2" xfId="6456"/>
    <cellStyle name="標準 2 4 2 2 6 5 2 4 3" xfId="6457"/>
    <cellStyle name="標準 2 4 2 2 6 5 2 5" xfId="6458"/>
    <cellStyle name="標準 2 4 2 2 6 5 2 6" xfId="6459"/>
    <cellStyle name="標準 2 4 2 2 6 5 3" xfId="6460"/>
    <cellStyle name="標準 2 4 2 2 6 5 3 2" xfId="6461"/>
    <cellStyle name="標準 2 4 2 2 6 5 3 2 2" xfId="6462"/>
    <cellStyle name="標準 2 4 2 2 6 5 3 2 3" xfId="6463"/>
    <cellStyle name="標準 2 4 2 2 6 5 3 3" xfId="6464"/>
    <cellStyle name="標準 2 4 2 2 6 5 3 3 2" xfId="6465"/>
    <cellStyle name="標準 2 4 2 2 6 5 3 3 3" xfId="6466"/>
    <cellStyle name="標準 2 4 2 2 6 5 3 4" xfId="6467"/>
    <cellStyle name="標準 2 4 2 2 6 5 3 5" xfId="6468"/>
    <cellStyle name="標準 2 4 2 2 6 5 4" xfId="6469"/>
    <cellStyle name="標準 2 4 2 2 6 5 5" xfId="6470"/>
    <cellStyle name="標準 2 4 2 2 6 5 5 2" xfId="6471"/>
    <cellStyle name="標準 2 4 2 2 6 5 5 3" xfId="6472"/>
    <cellStyle name="標準 2 4 2 2 6 5 6" xfId="6473"/>
    <cellStyle name="標準 2 4 2 2 6 5 6 2" xfId="6474"/>
    <cellStyle name="標準 2 4 2 2 6 5 6 3" xfId="6475"/>
    <cellStyle name="標準 2 4 2 2 6 5 7" xfId="6476"/>
    <cellStyle name="標準 2 4 2 2 6 5 8" xfId="6477"/>
    <cellStyle name="標準 2 4 2 2 6 6" xfId="6478"/>
    <cellStyle name="標準 2 4 2 2 6 6 2" xfId="6479"/>
    <cellStyle name="標準 2 4 2 2 6 6 2 2" xfId="6480"/>
    <cellStyle name="標準 2 4 2 2 6 6 2 2 2" xfId="6481"/>
    <cellStyle name="標準 2 4 2 2 6 6 2 2 3" xfId="6482"/>
    <cellStyle name="標準 2 4 2 2 6 6 2 3" xfId="6483"/>
    <cellStyle name="標準 2 4 2 2 6 6 2 3 2" xfId="6484"/>
    <cellStyle name="標準 2 4 2 2 6 6 2 3 3" xfId="6485"/>
    <cellStyle name="標準 2 4 2 2 6 6 2 4" xfId="6486"/>
    <cellStyle name="標準 2 4 2 2 6 6 2 5" xfId="6487"/>
    <cellStyle name="標準 2 4 2 2 6 6 3" xfId="6488"/>
    <cellStyle name="標準 2 4 2 2 6 6 3 2" xfId="6489"/>
    <cellStyle name="標準 2 4 2 2 6 6 3 3" xfId="6490"/>
    <cellStyle name="標準 2 4 2 2 6 6 4" xfId="6491"/>
    <cellStyle name="標準 2 4 2 2 6 6 4 2" xfId="6492"/>
    <cellStyle name="標準 2 4 2 2 6 6 4 3" xfId="6493"/>
    <cellStyle name="標準 2 4 2 2 6 6 5" xfId="6494"/>
    <cellStyle name="標準 2 4 2 2 6 6 6" xfId="6495"/>
    <cellStyle name="標準 2 4 2 2 6 7" xfId="6496"/>
    <cellStyle name="標準 2 4 2 2 6 7 2" xfId="6497"/>
    <cellStyle name="標準 2 4 2 2 6 7 2 2" xfId="6498"/>
    <cellStyle name="標準 2 4 2 2 6 7 2 3" xfId="6499"/>
    <cellStyle name="標準 2 4 2 2 6 7 3" xfId="6500"/>
    <cellStyle name="標準 2 4 2 2 6 7 3 2" xfId="6501"/>
    <cellStyle name="標準 2 4 2 2 6 7 3 3" xfId="6502"/>
    <cellStyle name="標準 2 4 2 2 6 7 4" xfId="6503"/>
    <cellStyle name="標準 2 4 2 2 6 7 5" xfId="6504"/>
    <cellStyle name="標準 2 4 2 2 6 8" xfId="6505"/>
    <cellStyle name="標準 2 4 2 2 6 9" xfId="6506"/>
    <cellStyle name="標準 2 4 2 2 6 9 2" xfId="6507"/>
    <cellStyle name="標準 2 4 2 2 6 9 3" xfId="6508"/>
    <cellStyle name="標準 2 4 2 2 7" xfId="6509"/>
    <cellStyle name="標準 2 4 2 2 7 10" xfId="6510"/>
    <cellStyle name="標準 2 4 2 2 7 11" xfId="6511"/>
    <cellStyle name="標準 2 4 2 2 7 2" xfId="6512"/>
    <cellStyle name="標準 2 4 2 2 7 2 10" xfId="6513"/>
    <cellStyle name="標準 2 4 2 2 7 2 2" xfId="6514"/>
    <cellStyle name="標準 2 4 2 2 7 2 2 2" xfId="6515"/>
    <cellStyle name="標準 2 4 2 2 7 2 2 2 2" xfId="6516"/>
    <cellStyle name="標準 2 4 2 2 7 2 2 2 2 2" xfId="6517"/>
    <cellStyle name="標準 2 4 2 2 7 2 2 2 2 2 2" xfId="6518"/>
    <cellStyle name="標準 2 4 2 2 7 2 2 2 2 2 3" xfId="6519"/>
    <cellStyle name="標準 2 4 2 2 7 2 2 2 2 3" xfId="6520"/>
    <cellStyle name="標準 2 4 2 2 7 2 2 2 2 3 2" xfId="6521"/>
    <cellStyle name="標準 2 4 2 2 7 2 2 2 2 3 3" xfId="6522"/>
    <cellStyle name="標準 2 4 2 2 7 2 2 2 2 4" xfId="6523"/>
    <cellStyle name="標準 2 4 2 2 7 2 2 2 2 5" xfId="6524"/>
    <cellStyle name="標準 2 4 2 2 7 2 2 2 3" xfId="6525"/>
    <cellStyle name="標準 2 4 2 2 7 2 2 2 3 2" xfId="6526"/>
    <cellStyle name="標準 2 4 2 2 7 2 2 2 3 3" xfId="6527"/>
    <cellStyle name="標準 2 4 2 2 7 2 2 2 4" xfId="6528"/>
    <cellStyle name="標準 2 4 2 2 7 2 2 2 4 2" xfId="6529"/>
    <cellStyle name="標準 2 4 2 2 7 2 2 2 4 3" xfId="6530"/>
    <cellStyle name="標準 2 4 2 2 7 2 2 2 5" xfId="6531"/>
    <cellStyle name="標準 2 4 2 2 7 2 2 2 6" xfId="6532"/>
    <cellStyle name="標準 2 4 2 2 7 2 2 3" xfId="6533"/>
    <cellStyle name="標準 2 4 2 2 7 2 2 3 2" xfId="6534"/>
    <cellStyle name="標準 2 4 2 2 7 2 2 3 2 2" xfId="6535"/>
    <cellStyle name="標準 2 4 2 2 7 2 2 3 2 3" xfId="6536"/>
    <cellStyle name="標準 2 4 2 2 7 2 2 3 3" xfId="6537"/>
    <cellStyle name="標準 2 4 2 2 7 2 2 3 3 2" xfId="6538"/>
    <cellStyle name="標準 2 4 2 2 7 2 2 3 3 3" xfId="6539"/>
    <cellStyle name="標準 2 4 2 2 7 2 2 3 4" xfId="6540"/>
    <cellStyle name="標準 2 4 2 2 7 2 2 3 5" xfId="6541"/>
    <cellStyle name="標準 2 4 2 2 7 2 2 4" xfId="6542"/>
    <cellStyle name="標準 2 4 2 2 7 2 2 5" xfId="6543"/>
    <cellStyle name="標準 2 4 2 2 7 2 2 5 2" xfId="6544"/>
    <cellStyle name="標準 2 4 2 2 7 2 2 5 3" xfId="6545"/>
    <cellStyle name="標準 2 4 2 2 7 2 2 6" xfId="6546"/>
    <cellStyle name="標準 2 4 2 2 7 2 2 6 2" xfId="6547"/>
    <cellStyle name="標準 2 4 2 2 7 2 2 6 3" xfId="6548"/>
    <cellStyle name="標準 2 4 2 2 7 2 2 7" xfId="6549"/>
    <cellStyle name="標準 2 4 2 2 7 2 2 8" xfId="6550"/>
    <cellStyle name="標準 2 4 2 2 7 2 3" xfId="6551"/>
    <cellStyle name="標準 2 4 2 2 7 2 3 2" xfId="6552"/>
    <cellStyle name="標準 2 4 2 2 7 2 3 2 2" xfId="6553"/>
    <cellStyle name="標準 2 4 2 2 7 2 3 2 2 2" xfId="6554"/>
    <cellStyle name="標準 2 4 2 2 7 2 3 2 2 2 2" xfId="6555"/>
    <cellStyle name="標準 2 4 2 2 7 2 3 2 2 2 3" xfId="6556"/>
    <cellStyle name="標準 2 4 2 2 7 2 3 2 2 3" xfId="6557"/>
    <cellStyle name="標準 2 4 2 2 7 2 3 2 2 3 2" xfId="6558"/>
    <cellStyle name="標準 2 4 2 2 7 2 3 2 2 3 3" xfId="6559"/>
    <cellStyle name="標準 2 4 2 2 7 2 3 2 2 4" xfId="6560"/>
    <cellStyle name="標準 2 4 2 2 7 2 3 2 2 5" xfId="6561"/>
    <cellStyle name="標準 2 4 2 2 7 2 3 2 3" xfId="6562"/>
    <cellStyle name="標準 2 4 2 2 7 2 3 2 3 2" xfId="6563"/>
    <cellStyle name="標準 2 4 2 2 7 2 3 2 3 3" xfId="6564"/>
    <cellStyle name="標準 2 4 2 2 7 2 3 2 4" xfId="6565"/>
    <cellStyle name="標準 2 4 2 2 7 2 3 2 4 2" xfId="6566"/>
    <cellStyle name="標準 2 4 2 2 7 2 3 2 4 3" xfId="6567"/>
    <cellStyle name="標準 2 4 2 2 7 2 3 2 5" xfId="6568"/>
    <cellStyle name="標準 2 4 2 2 7 2 3 2 6" xfId="6569"/>
    <cellStyle name="標準 2 4 2 2 7 2 3 3" xfId="6570"/>
    <cellStyle name="標準 2 4 2 2 7 2 3 3 2" xfId="6571"/>
    <cellStyle name="標準 2 4 2 2 7 2 3 3 2 2" xfId="6572"/>
    <cellStyle name="標準 2 4 2 2 7 2 3 3 2 3" xfId="6573"/>
    <cellStyle name="標準 2 4 2 2 7 2 3 3 3" xfId="6574"/>
    <cellStyle name="標準 2 4 2 2 7 2 3 3 3 2" xfId="6575"/>
    <cellStyle name="標準 2 4 2 2 7 2 3 3 3 3" xfId="6576"/>
    <cellStyle name="標準 2 4 2 2 7 2 3 3 4" xfId="6577"/>
    <cellStyle name="標準 2 4 2 2 7 2 3 3 5" xfId="6578"/>
    <cellStyle name="標準 2 4 2 2 7 2 3 4" xfId="6579"/>
    <cellStyle name="標準 2 4 2 2 7 2 3 5" xfId="6580"/>
    <cellStyle name="標準 2 4 2 2 7 2 3 5 2" xfId="6581"/>
    <cellStyle name="標準 2 4 2 2 7 2 3 5 3" xfId="6582"/>
    <cellStyle name="標準 2 4 2 2 7 2 3 6" xfId="6583"/>
    <cellStyle name="標準 2 4 2 2 7 2 3 6 2" xfId="6584"/>
    <cellStyle name="標準 2 4 2 2 7 2 3 6 3" xfId="6585"/>
    <cellStyle name="標準 2 4 2 2 7 2 3 7" xfId="6586"/>
    <cellStyle name="標準 2 4 2 2 7 2 3 8" xfId="6587"/>
    <cellStyle name="標準 2 4 2 2 7 2 4" xfId="6588"/>
    <cellStyle name="標準 2 4 2 2 7 2 4 2" xfId="6589"/>
    <cellStyle name="標準 2 4 2 2 7 2 4 2 2" xfId="6590"/>
    <cellStyle name="標準 2 4 2 2 7 2 4 2 2 2" xfId="6591"/>
    <cellStyle name="標準 2 4 2 2 7 2 4 2 2 3" xfId="6592"/>
    <cellStyle name="標準 2 4 2 2 7 2 4 2 3" xfId="6593"/>
    <cellStyle name="標準 2 4 2 2 7 2 4 2 3 2" xfId="6594"/>
    <cellStyle name="標準 2 4 2 2 7 2 4 2 3 3" xfId="6595"/>
    <cellStyle name="標準 2 4 2 2 7 2 4 2 4" xfId="6596"/>
    <cellStyle name="標準 2 4 2 2 7 2 4 2 5" xfId="6597"/>
    <cellStyle name="標準 2 4 2 2 7 2 4 3" xfId="6598"/>
    <cellStyle name="標準 2 4 2 2 7 2 4 3 2" xfId="6599"/>
    <cellStyle name="標準 2 4 2 2 7 2 4 3 3" xfId="6600"/>
    <cellStyle name="標準 2 4 2 2 7 2 4 4" xfId="6601"/>
    <cellStyle name="標準 2 4 2 2 7 2 4 4 2" xfId="6602"/>
    <cellStyle name="標準 2 4 2 2 7 2 4 4 3" xfId="6603"/>
    <cellStyle name="標準 2 4 2 2 7 2 4 5" xfId="6604"/>
    <cellStyle name="標準 2 4 2 2 7 2 4 6" xfId="6605"/>
    <cellStyle name="標準 2 4 2 2 7 2 5" xfId="6606"/>
    <cellStyle name="標準 2 4 2 2 7 2 5 2" xfId="6607"/>
    <cellStyle name="標準 2 4 2 2 7 2 5 2 2" xfId="6608"/>
    <cellStyle name="標準 2 4 2 2 7 2 5 2 3" xfId="6609"/>
    <cellStyle name="標準 2 4 2 2 7 2 5 3" xfId="6610"/>
    <cellStyle name="標準 2 4 2 2 7 2 5 3 2" xfId="6611"/>
    <cellStyle name="標準 2 4 2 2 7 2 5 3 3" xfId="6612"/>
    <cellStyle name="標準 2 4 2 2 7 2 5 4" xfId="6613"/>
    <cellStyle name="標準 2 4 2 2 7 2 5 5" xfId="6614"/>
    <cellStyle name="標準 2 4 2 2 7 2 6" xfId="6615"/>
    <cellStyle name="標準 2 4 2 2 7 2 7" xfId="6616"/>
    <cellStyle name="標準 2 4 2 2 7 2 7 2" xfId="6617"/>
    <cellStyle name="標準 2 4 2 2 7 2 7 3" xfId="6618"/>
    <cellStyle name="標準 2 4 2 2 7 2 8" xfId="6619"/>
    <cellStyle name="標準 2 4 2 2 7 2 8 2" xfId="6620"/>
    <cellStyle name="標準 2 4 2 2 7 2 8 3" xfId="6621"/>
    <cellStyle name="標準 2 4 2 2 7 2 9" xfId="6622"/>
    <cellStyle name="標準 2 4 2 2 7 3" xfId="6623"/>
    <cellStyle name="標準 2 4 2 2 7 3 2" xfId="6624"/>
    <cellStyle name="標準 2 4 2 2 7 3 2 2" xfId="6625"/>
    <cellStyle name="標準 2 4 2 2 7 3 2 2 2" xfId="6626"/>
    <cellStyle name="標準 2 4 2 2 7 3 2 2 2 2" xfId="6627"/>
    <cellStyle name="標準 2 4 2 2 7 3 2 2 2 3" xfId="6628"/>
    <cellStyle name="標準 2 4 2 2 7 3 2 2 3" xfId="6629"/>
    <cellStyle name="標準 2 4 2 2 7 3 2 2 3 2" xfId="6630"/>
    <cellStyle name="標準 2 4 2 2 7 3 2 2 3 3" xfId="6631"/>
    <cellStyle name="標準 2 4 2 2 7 3 2 2 4" xfId="6632"/>
    <cellStyle name="標準 2 4 2 2 7 3 2 2 5" xfId="6633"/>
    <cellStyle name="標準 2 4 2 2 7 3 2 3" xfId="6634"/>
    <cellStyle name="標準 2 4 2 2 7 3 2 3 2" xfId="6635"/>
    <cellStyle name="標準 2 4 2 2 7 3 2 3 3" xfId="6636"/>
    <cellStyle name="標準 2 4 2 2 7 3 2 4" xfId="6637"/>
    <cellStyle name="標準 2 4 2 2 7 3 2 4 2" xfId="6638"/>
    <cellStyle name="標準 2 4 2 2 7 3 2 4 3" xfId="6639"/>
    <cellStyle name="標準 2 4 2 2 7 3 2 5" xfId="6640"/>
    <cellStyle name="標準 2 4 2 2 7 3 2 6" xfId="6641"/>
    <cellStyle name="標準 2 4 2 2 7 3 3" xfId="6642"/>
    <cellStyle name="標準 2 4 2 2 7 3 3 2" xfId="6643"/>
    <cellStyle name="標準 2 4 2 2 7 3 3 2 2" xfId="6644"/>
    <cellStyle name="標準 2 4 2 2 7 3 3 2 3" xfId="6645"/>
    <cellStyle name="標準 2 4 2 2 7 3 3 3" xfId="6646"/>
    <cellStyle name="標準 2 4 2 2 7 3 3 3 2" xfId="6647"/>
    <cellStyle name="標準 2 4 2 2 7 3 3 3 3" xfId="6648"/>
    <cellStyle name="標準 2 4 2 2 7 3 3 4" xfId="6649"/>
    <cellStyle name="標準 2 4 2 2 7 3 3 5" xfId="6650"/>
    <cellStyle name="標準 2 4 2 2 7 3 4" xfId="6651"/>
    <cellStyle name="標準 2 4 2 2 7 3 5" xfId="6652"/>
    <cellStyle name="標準 2 4 2 2 7 3 5 2" xfId="6653"/>
    <cellStyle name="標準 2 4 2 2 7 3 5 3" xfId="6654"/>
    <cellStyle name="標準 2 4 2 2 7 3 6" xfId="6655"/>
    <cellStyle name="標準 2 4 2 2 7 3 6 2" xfId="6656"/>
    <cellStyle name="標準 2 4 2 2 7 3 6 3" xfId="6657"/>
    <cellStyle name="標準 2 4 2 2 7 3 7" xfId="6658"/>
    <cellStyle name="標準 2 4 2 2 7 3 8" xfId="6659"/>
    <cellStyle name="標準 2 4 2 2 7 4" xfId="6660"/>
    <cellStyle name="標準 2 4 2 2 7 4 2" xfId="6661"/>
    <cellStyle name="標準 2 4 2 2 7 4 2 2" xfId="6662"/>
    <cellStyle name="標準 2 4 2 2 7 4 2 2 2" xfId="6663"/>
    <cellStyle name="標準 2 4 2 2 7 4 2 2 2 2" xfId="6664"/>
    <cellStyle name="標準 2 4 2 2 7 4 2 2 2 3" xfId="6665"/>
    <cellStyle name="標準 2 4 2 2 7 4 2 2 3" xfId="6666"/>
    <cellStyle name="標準 2 4 2 2 7 4 2 2 3 2" xfId="6667"/>
    <cellStyle name="標準 2 4 2 2 7 4 2 2 3 3" xfId="6668"/>
    <cellStyle name="標準 2 4 2 2 7 4 2 2 4" xfId="6669"/>
    <cellStyle name="標準 2 4 2 2 7 4 2 2 5" xfId="6670"/>
    <cellStyle name="標準 2 4 2 2 7 4 2 3" xfId="6671"/>
    <cellStyle name="標準 2 4 2 2 7 4 2 3 2" xfId="6672"/>
    <cellStyle name="標準 2 4 2 2 7 4 2 3 3" xfId="6673"/>
    <cellStyle name="標準 2 4 2 2 7 4 2 4" xfId="6674"/>
    <cellStyle name="標準 2 4 2 2 7 4 2 4 2" xfId="6675"/>
    <cellStyle name="標準 2 4 2 2 7 4 2 4 3" xfId="6676"/>
    <cellStyle name="標準 2 4 2 2 7 4 2 5" xfId="6677"/>
    <cellStyle name="標準 2 4 2 2 7 4 2 6" xfId="6678"/>
    <cellStyle name="標準 2 4 2 2 7 4 3" xfId="6679"/>
    <cellStyle name="標準 2 4 2 2 7 4 3 2" xfId="6680"/>
    <cellStyle name="標準 2 4 2 2 7 4 3 2 2" xfId="6681"/>
    <cellStyle name="標準 2 4 2 2 7 4 3 2 3" xfId="6682"/>
    <cellStyle name="標準 2 4 2 2 7 4 3 3" xfId="6683"/>
    <cellStyle name="標準 2 4 2 2 7 4 3 3 2" xfId="6684"/>
    <cellStyle name="標準 2 4 2 2 7 4 3 3 3" xfId="6685"/>
    <cellStyle name="標準 2 4 2 2 7 4 3 4" xfId="6686"/>
    <cellStyle name="標準 2 4 2 2 7 4 3 5" xfId="6687"/>
    <cellStyle name="標準 2 4 2 2 7 4 4" xfId="6688"/>
    <cellStyle name="標準 2 4 2 2 7 4 5" xfId="6689"/>
    <cellStyle name="標準 2 4 2 2 7 4 5 2" xfId="6690"/>
    <cellStyle name="標準 2 4 2 2 7 4 5 3" xfId="6691"/>
    <cellStyle name="標準 2 4 2 2 7 4 6" xfId="6692"/>
    <cellStyle name="標準 2 4 2 2 7 4 6 2" xfId="6693"/>
    <cellStyle name="標準 2 4 2 2 7 4 6 3" xfId="6694"/>
    <cellStyle name="標準 2 4 2 2 7 4 7" xfId="6695"/>
    <cellStyle name="標準 2 4 2 2 7 4 8" xfId="6696"/>
    <cellStyle name="標準 2 4 2 2 7 5" xfId="6697"/>
    <cellStyle name="標準 2 4 2 2 7 5 2" xfId="6698"/>
    <cellStyle name="標準 2 4 2 2 7 5 2 2" xfId="6699"/>
    <cellStyle name="標準 2 4 2 2 7 5 2 2 2" xfId="6700"/>
    <cellStyle name="標準 2 4 2 2 7 5 2 2 3" xfId="6701"/>
    <cellStyle name="標準 2 4 2 2 7 5 2 3" xfId="6702"/>
    <cellStyle name="標準 2 4 2 2 7 5 2 3 2" xfId="6703"/>
    <cellStyle name="標準 2 4 2 2 7 5 2 3 3" xfId="6704"/>
    <cellStyle name="標準 2 4 2 2 7 5 2 4" xfId="6705"/>
    <cellStyle name="標準 2 4 2 2 7 5 2 5" xfId="6706"/>
    <cellStyle name="標準 2 4 2 2 7 5 3" xfId="6707"/>
    <cellStyle name="標準 2 4 2 2 7 5 3 2" xfId="6708"/>
    <cellStyle name="標準 2 4 2 2 7 5 3 3" xfId="6709"/>
    <cellStyle name="標準 2 4 2 2 7 5 4" xfId="6710"/>
    <cellStyle name="標準 2 4 2 2 7 5 4 2" xfId="6711"/>
    <cellStyle name="標準 2 4 2 2 7 5 4 3" xfId="6712"/>
    <cellStyle name="標準 2 4 2 2 7 5 5" xfId="6713"/>
    <cellStyle name="標準 2 4 2 2 7 5 6" xfId="6714"/>
    <cellStyle name="標準 2 4 2 2 7 6" xfId="6715"/>
    <cellStyle name="標準 2 4 2 2 7 6 2" xfId="6716"/>
    <cellStyle name="標準 2 4 2 2 7 6 2 2" xfId="6717"/>
    <cellStyle name="標準 2 4 2 2 7 6 2 3" xfId="6718"/>
    <cellStyle name="標準 2 4 2 2 7 6 3" xfId="6719"/>
    <cellStyle name="標準 2 4 2 2 7 6 3 2" xfId="6720"/>
    <cellStyle name="標準 2 4 2 2 7 6 3 3" xfId="6721"/>
    <cellStyle name="標準 2 4 2 2 7 6 4" xfId="6722"/>
    <cellStyle name="標準 2 4 2 2 7 6 5" xfId="6723"/>
    <cellStyle name="標準 2 4 2 2 7 7" xfId="6724"/>
    <cellStyle name="標準 2 4 2 2 7 8" xfId="6725"/>
    <cellStyle name="標準 2 4 2 2 7 8 2" xfId="6726"/>
    <cellStyle name="標準 2 4 2 2 7 8 3" xfId="6727"/>
    <cellStyle name="標準 2 4 2 2 7 9" xfId="6728"/>
    <cellStyle name="標準 2 4 2 2 7 9 2" xfId="6729"/>
    <cellStyle name="標準 2 4 2 2 7 9 3" xfId="6730"/>
    <cellStyle name="標準 2 4 2 2 8" xfId="6731"/>
    <cellStyle name="標準 2 4 2 2 8 10" xfId="6732"/>
    <cellStyle name="標準 2 4 2 2 8 2" xfId="6733"/>
    <cellStyle name="標準 2 4 2 2 8 2 2" xfId="6734"/>
    <cellStyle name="標準 2 4 2 2 8 2 2 2" xfId="6735"/>
    <cellStyle name="標準 2 4 2 2 8 2 2 2 2" xfId="6736"/>
    <cellStyle name="標準 2 4 2 2 8 2 2 2 2 2" xfId="6737"/>
    <cellStyle name="標準 2 4 2 2 8 2 2 2 2 3" xfId="6738"/>
    <cellStyle name="標準 2 4 2 2 8 2 2 2 3" xfId="6739"/>
    <cellStyle name="標準 2 4 2 2 8 2 2 2 3 2" xfId="6740"/>
    <cellStyle name="標準 2 4 2 2 8 2 2 2 3 3" xfId="6741"/>
    <cellStyle name="標準 2 4 2 2 8 2 2 2 4" xfId="6742"/>
    <cellStyle name="標準 2 4 2 2 8 2 2 2 5" xfId="6743"/>
    <cellStyle name="標準 2 4 2 2 8 2 2 3" xfId="6744"/>
    <cellStyle name="標準 2 4 2 2 8 2 2 3 2" xfId="6745"/>
    <cellStyle name="標準 2 4 2 2 8 2 2 3 3" xfId="6746"/>
    <cellStyle name="標準 2 4 2 2 8 2 2 4" xfId="6747"/>
    <cellStyle name="標準 2 4 2 2 8 2 2 4 2" xfId="6748"/>
    <cellStyle name="標準 2 4 2 2 8 2 2 4 3" xfId="6749"/>
    <cellStyle name="標準 2 4 2 2 8 2 2 5" xfId="6750"/>
    <cellStyle name="標準 2 4 2 2 8 2 2 6" xfId="6751"/>
    <cellStyle name="標準 2 4 2 2 8 2 3" xfId="6752"/>
    <cellStyle name="標準 2 4 2 2 8 2 3 2" xfId="6753"/>
    <cellStyle name="標準 2 4 2 2 8 2 3 2 2" xfId="6754"/>
    <cellStyle name="標準 2 4 2 2 8 2 3 2 3" xfId="6755"/>
    <cellStyle name="標準 2 4 2 2 8 2 3 3" xfId="6756"/>
    <cellStyle name="標準 2 4 2 2 8 2 3 3 2" xfId="6757"/>
    <cellStyle name="標準 2 4 2 2 8 2 3 3 3" xfId="6758"/>
    <cellStyle name="標準 2 4 2 2 8 2 3 4" xfId="6759"/>
    <cellStyle name="標準 2 4 2 2 8 2 3 5" xfId="6760"/>
    <cellStyle name="標準 2 4 2 2 8 2 4" xfId="6761"/>
    <cellStyle name="標準 2 4 2 2 8 2 5" xfId="6762"/>
    <cellStyle name="標準 2 4 2 2 8 2 5 2" xfId="6763"/>
    <cellStyle name="標準 2 4 2 2 8 2 5 3" xfId="6764"/>
    <cellStyle name="標準 2 4 2 2 8 2 6" xfId="6765"/>
    <cellStyle name="標準 2 4 2 2 8 2 6 2" xfId="6766"/>
    <cellStyle name="標準 2 4 2 2 8 2 6 3" xfId="6767"/>
    <cellStyle name="標準 2 4 2 2 8 2 7" xfId="6768"/>
    <cellStyle name="標準 2 4 2 2 8 2 8" xfId="6769"/>
    <cellStyle name="標準 2 4 2 2 8 3" xfId="6770"/>
    <cellStyle name="標準 2 4 2 2 8 3 2" xfId="6771"/>
    <cellStyle name="標準 2 4 2 2 8 3 2 2" xfId="6772"/>
    <cellStyle name="標準 2 4 2 2 8 3 2 2 2" xfId="6773"/>
    <cellStyle name="標準 2 4 2 2 8 3 2 2 2 2" xfId="6774"/>
    <cellStyle name="標準 2 4 2 2 8 3 2 2 2 3" xfId="6775"/>
    <cellStyle name="標準 2 4 2 2 8 3 2 2 3" xfId="6776"/>
    <cellStyle name="標準 2 4 2 2 8 3 2 2 3 2" xfId="6777"/>
    <cellStyle name="標準 2 4 2 2 8 3 2 2 3 3" xfId="6778"/>
    <cellStyle name="標準 2 4 2 2 8 3 2 2 4" xfId="6779"/>
    <cellStyle name="標準 2 4 2 2 8 3 2 2 5" xfId="6780"/>
    <cellStyle name="標準 2 4 2 2 8 3 2 3" xfId="6781"/>
    <cellStyle name="標準 2 4 2 2 8 3 2 3 2" xfId="6782"/>
    <cellStyle name="標準 2 4 2 2 8 3 2 3 3" xfId="6783"/>
    <cellStyle name="標準 2 4 2 2 8 3 2 4" xfId="6784"/>
    <cellStyle name="標準 2 4 2 2 8 3 2 4 2" xfId="6785"/>
    <cellStyle name="標準 2 4 2 2 8 3 2 4 3" xfId="6786"/>
    <cellStyle name="標準 2 4 2 2 8 3 2 5" xfId="6787"/>
    <cellStyle name="標準 2 4 2 2 8 3 2 6" xfId="6788"/>
    <cellStyle name="標準 2 4 2 2 8 3 3" xfId="6789"/>
    <cellStyle name="標準 2 4 2 2 8 3 3 2" xfId="6790"/>
    <cellStyle name="標準 2 4 2 2 8 3 3 2 2" xfId="6791"/>
    <cellStyle name="標準 2 4 2 2 8 3 3 2 3" xfId="6792"/>
    <cellStyle name="標準 2 4 2 2 8 3 3 3" xfId="6793"/>
    <cellStyle name="標準 2 4 2 2 8 3 3 3 2" xfId="6794"/>
    <cellStyle name="標準 2 4 2 2 8 3 3 3 3" xfId="6795"/>
    <cellStyle name="標準 2 4 2 2 8 3 3 4" xfId="6796"/>
    <cellStyle name="標準 2 4 2 2 8 3 3 5" xfId="6797"/>
    <cellStyle name="標準 2 4 2 2 8 3 4" xfId="6798"/>
    <cellStyle name="標準 2 4 2 2 8 3 5" xfId="6799"/>
    <cellStyle name="標準 2 4 2 2 8 3 5 2" xfId="6800"/>
    <cellStyle name="標準 2 4 2 2 8 3 5 3" xfId="6801"/>
    <cellStyle name="標準 2 4 2 2 8 3 6" xfId="6802"/>
    <cellStyle name="標準 2 4 2 2 8 3 6 2" xfId="6803"/>
    <cellStyle name="標準 2 4 2 2 8 3 6 3" xfId="6804"/>
    <cellStyle name="標準 2 4 2 2 8 3 7" xfId="6805"/>
    <cellStyle name="標準 2 4 2 2 8 3 8" xfId="6806"/>
    <cellStyle name="標準 2 4 2 2 8 4" xfId="6807"/>
    <cellStyle name="標準 2 4 2 2 8 4 2" xfId="6808"/>
    <cellStyle name="標準 2 4 2 2 8 4 2 2" xfId="6809"/>
    <cellStyle name="標準 2 4 2 2 8 4 2 2 2" xfId="6810"/>
    <cellStyle name="標準 2 4 2 2 8 4 2 2 3" xfId="6811"/>
    <cellStyle name="標準 2 4 2 2 8 4 2 3" xfId="6812"/>
    <cellStyle name="標準 2 4 2 2 8 4 2 3 2" xfId="6813"/>
    <cellStyle name="標準 2 4 2 2 8 4 2 3 3" xfId="6814"/>
    <cellStyle name="標準 2 4 2 2 8 4 2 4" xfId="6815"/>
    <cellStyle name="標準 2 4 2 2 8 4 2 5" xfId="6816"/>
    <cellStyle name="標準 2 4 2 2 8 4 3" xfId="6817"/>
    <cellStyle name="標準 2 4 2 2 8 4 3 2" xfId="6818"/>
    <cellStyle name="標準 2 4 2 2 8 4 3 3" xfId="6819"/>
    <cellStyle name="標準 2 4 2 2 8 4 4" xfId="6820"/>
    <cellStyle name="標準 2 4 2 2 8 4 4 2" xfId="6821"/>
    <cellStyle name="標準 2 4 2 2 8 4 4 3" xfId="6822"/>
    <cellStyle name="標準 2 4 2 2 8 4 5" xfId="6823"/>
    <cellStyle name="標準 2 4 2 2 8 4 6" xfId="6824"/>
    <cellStyle name="標準 2 4 2 2 8 5" xfId="6825"/>
    <cellStyle name="標準 2 4 2 2 8 5 2" xfId="6826"/>
    <cellStyle name="標準 2 4 2 2 8 5 2 2" xfId="6827"/>
    <cellStyle name="標準 2 4 2 2 8 5 2 3" xfId="6828"/>
    <cellStyle name="標準 2 4 2 2 8 5 3" xfId="6829"/>
    <cellStyle name="標準 2 4 2 2 8 5 3 2" xfId="6830"/>
    <cellStyle name="標準 2 4 2 2 8 5 3 3" xfId="6831"/>
    <cellStyle name="標準 2 4 2 2 8 5 4" xfId="6832"/>
    <cellStyle name="標準 2 4 2 2 8 5 5" xfId="6833"/>
    <cellStyle name="標準 2 4 2 2 8 6" xfId="6834"/>
    <cellStyle name="標準 2 4 2 2 8 7" xfId="6835"/>
    <cellStyle name="標準 2 4 2 2 8 7 2" xfId="6836"/>
    <cellStyle name="標準 2 4 2 2 8 7 3" xfId="6837"/>
    <cellStyle name="標準 2 4 2 2 8 8" xfId="6838"/>
    <cellStyle name="標準 2 4 2 2 8 8 2" xfId="6839"/>
    <cellStyle name="標準 2 4 2 2 8 8 3" xfId="6840"/>
    <cellStyle name="標準 2 4 2 2 8 9" xfId="6841"/>
    <cellStyle name="標準 2 4 2 2 9" xfId="6842"/>
    <cellStyle name="標準 2 4 2 2 9 2" xfId="6843"/>
    <cellStyle name="標準 2 4 2 2 9 2 2" xfId="6844"/>
    <cellStyle name="標準 2 4 2 2 9 2 2 2" xfId="6845"/>
    <cellStyle name="標準 2 4 2 2 9 2 2 2 2" xfId="6846"/>
    <cellStyle name="標準 2 4 2 2 9 2 2 2 2 2" xfId="6847"/>
    <cellStyle name="標準 2 4 2 2 9 2 2 2 2 3" xfId="6848"/>
    <cellStyle name="標準 2 4 2 2 9 2 2 2 3" xfId="6849"/>
    <cellStyle name="標準 2 4 2 2 9 2 2 2 3 2" xfId="6850"/>
    <cellStyle name="標準 2 4 2 2 9 2 2 2 3 3" xfId="6851"/>
    <cellStyle name="標準 2 4 2 2 9 2 2 2 4" xfId="6852"/>
    <cellStyle name="標準 2 4 2 2 9 2 2 2 5" xfId="6853"/>
    <cellStyle name="標準 2 4 2 2 9 2 2 3" xfId="6854"/>
    <cellStyle name="標準 2 4 2 2 9 2 2 3 2" xfId="6855"/>
    <cellStyle name="標準 2 4 2 2 9 2 2 3 3" xfId="6856"/>
    <cellStyle name="標準 2 4 2 2 9 2 2 4" xfId="6857"/>
    <cellStyle name="標準 2 4 2 2 9 2 2 4 2" xfId="6858"/>
    <cellStyle name="標準 2 4 2 2 9 2 2 4 3" xfId="6859"/>
    <cellStyle name="標準 2 4 2 2 9 2 2 5" xfId="6860"/>
    <cellStyle name="標準 2 4 2 2 9 2 2 6" xfId="6861"/>
    <cellStyle name="標準 2 4 2 2 9 2 3" xfId="6862"/>
    <cellStyle name="標準 2 4 2 2 9 2 3 2" xfId="6863"/>
    <cellStyle name="標準 2 4 2 2 9 2 3 2 2" xfId="6864"/>
    <cellStyle name="標準 2 4 2 2 9 2 3 2 3" xfId="6865"/>
    <cellStyle name="標準 2 4 2 2 9 2 3 3" xfId="6866"/>
    <cellStyle name="標準 2 4 2 2 9 2 3 3 2" xfId="6867"/>
    <cellStyle name="標準 2 4 2 2 9 2 3 3 3" xfId="6868"/>
    <cellStyle name="標準 2 4 2 2 9 2 3 4" xfId="6869"/>
    <cellStyle name="標準 2 4 2 2 9 2 3 5" xfId="6870"/>
    <cellStyle name="標準 2 4 2 2 9 2 4" xfId="6871"/>
    <cellStyle name="標準 2 4 2 2 9 2 5" xfId="6872"/>
    <cellStyle name="標準 2 4 2 2 9 2 5 2" xfId="6873"/>
    <cellStyle name="標準 2 4 2 2 9 2 5 3" xfId="6874"/>
    <cellStyle name="標準 2 4 2 2 9 2 6" xfId="6875"/>
    <cellStyle name="標準 2 4 2 2 9 2 6 2" xfId="6876"/>
    <cellStyle name="標準 2 4 2 2 9 2 6 3" xfId="6877"/>
    <cellStyle name="標準 2 4 2 2 9 2 7" xfId="6878"/>
    <cellStyle name="標準 2 4 2 2 9 2 8" xfId="6879"/>
    <cellStyle name="標準 2 4 2 2 9 3" xfId="6880"/>
    <cellStyle name="標準 2 4 2 2 9 3 2" xfId="6881"/>
    <cellStyle name="標準 2 4 2 2 9 3 2 2" xfId="6882"/>
    <cellStyle name="標準 2 4 2 2 9 3 2 2 2" xfId="6883"/>
    <cellStyle name="標準 2 4 2 2 9 3 2 2 3" xfId="6884"/>
    <cellStyle name="標準 2 4 2 2 9 3 2 3" xfId="6885"/>
    <cellStyle name="標準 2 4 2 2 9 3 2 3 2" xfId="6886"/>
    <cellStyle name="標準 2 4 2 2 9 3 2 3 3" xfId="6887"/>
    <cellStyle name="標準 2 4 2 2 9 3 2 4" xfId="6888"/>
    <cellStyle name="標準 2 4 2 2 9 3 2 5" xfId="6889"/>
    <cellStyle name="標準 2 4 2 2 9 3 3" xfId="6890"/>
    <cellStyle name="標準 2 4 2 2 9 3 3 2" xfId="6891"/>
    <cellStyle name="標準 2 4 2 2 9 3 3 3" xfId="6892"/>
    <cellStyle name="標準 2 4 2 2 9 3 4" xfId="6893"/>
    <cellStyle name="標準 2 4 2 2 9 3 4 2" xfId="6894"/>
    <cellStyle name="標準 2 4 2 2 9 3 4 3" xfId="6895"/>
    <cellStyle name="標準 2 4 2 2 9 3 5" xfId="6896"/>
    <cellStyle name="標準 2 4 2 2 9 3 6" xfId="6897"/>
    <cellStyle name="標準 2 4 2 2 9 4" xfId="6898"/>
    <cellStyle name="標準 2 4 2 2 9 4 2" xfId="6899"/>
    <cellStyle name="標準 2 4 2 2 9 4 2 2" xfId="6900"/>
    <cellStyle name="標準 2 4 2 2 9 4 2 3" xfId="6901"/>
    <cellStyle name="標準 2 4 2 2 9 4 3" xfId="6902"/>
    <cellStyle name="標準 2 4 2 2 9 4 3 2" xfId="6903"/>
    <cellStyle name="標準 2 4 2 2 9 4 3 3" xfId="6904"/>
    <cellStyle name="標準 2 4 2 2 9 4 4" xfId="6905"/>
    <cellStyle name="標準 2 4 2 2 9 4 5" xfId="6906"/>
    <cellStyle name="標準 2 4 2 2 9 5" xfId="6907"/>
    <cellStyle name="標準 2 4 2 2 9 6" xfId="6908"/>
    <cellStyle name="標準 2 4 2 2 9 6 2" xfId="6909"/>
    <cellStyle name="標準 2 4 2 2 9 6 3" xfId="6910"/>
    <cellStyle name="標準 2 4 2 2 9 7" xfId="6911"/>
    <cellStyle name="標準 2 4 2 2 9 7 2" xfId="6912"/>
    <cellStyle name="標準 2 4 2 2 9 7 3" xfId="6913"/>
    <cellStyle name="標準 2 4 2 2 9 8" xfId="6914"/>
    <cellStyle name="標準 2 4 2 2 9 9" xfId="6915"/>
    <cellStyle name="標準 2 4 2 20" xfId="6916"/>
    <cellStyle name="標準 2 4 2 3" xfId="6917"/>
    <cellStyle name="標準 2 4 2 3 10" xfId="6918"/>
    <cellStyle name="標準 2 4 2 3 10 2" xfId="6919"/>
    <cellStyle name="標準 2 4 2 3 10 2 2" xfId="6920"/>
    <cellStyle name="標準 2 4 2 3 10 2 2 2" xfId="6921"/>
    <cellStyle name="標準 2 4 2 3 10 2 2 2 2" xfId="6922"/>
    <cellStyle name="標準 2 4 2 3 10 2 2 2 3" xfId="6923"/>
    <cellStyle name="標準 2 4 2 3 10 2 2 3" xfId="6924"/>
    <cellStyle name="標準 2 4 2 3 10 2 2 3 2" xfId="6925"/>
    <cellStyle name="標準 2 4 2 3 10 2 2 3 3" xfId="6926"/>
    <cellStyle name="標準 2 4 2 3 10 2 2 4" xfId="6927"/>
    <cellStyle name="標準 2 4 2 3 10 2 2 5" xfId="6928"/>
    <cellStyle name="標準 2 4 2 3 10 2 3" xfId="6929"/>
    <cellStyle name="標準 2 4 2 3 10 2 3 2" xfId="6930"/>
    <cellStyle name="標準 2 4 2 3 10 2 3 3" xfId="6931"/>
    <cellStyle name="標準 2 4 2 3 10 2 4" xfId="6932"/>
    <cellStyle name="標準 2 4 2 3 10 2 4 2" xfId="6933"/>
    <cellStyle name="標準 2 4 2 3 10 2 4 3" xfId="6934"/>
    <cellStyle name="標準 2 4 2 3 10 2 5" xfId="6935"/>
    <cellStyle name="標準 2 4 2 3 10 2 6" xfId="6936"/>
    <cellStyle name="標準 2 4 2 3 10 3" xfId="6937"/>
    <cellStyle name="標準 2 4 2 3 10 3 2" xfId="6938"/>
    <cellStyle name="標準 2 4 2 3 10 3 2 2" xfId="6939"/>
    <cellStyle name="標準 2 4 2 3 10 3 2 3" xfId="6940"/>
    <cellStyle name="標準 2 4 2 3 10 3 3" xfId="6941"/>
    <cellStyle name="標準 2 4 2 3 10 3 3 2" xfId="6942"/>
    <cellStyle name="標準 2 4 2 3 10 3 3 3" xfId="6943"/>
    <cellStyle name="標準 2 4 2 3 10 3 4" xfId="6944"/>
    <cellStyle name="標準 2 4 2 3 10 3 5" xfId="6945"/>
    <cellStyle name="標準 2 4 2 3 10 4" xfId="6946"/>
    <cellStyle name="標準 2 4 2 3 10 5" xfId="6947"/>
    <cellStyle name="標準 2 4 2 3 10 5 2" xfId="6948"/>
    <cellStyle name="標準 2 4 2 3 10 5 3" xfId="6949"/>
    <cellStyle name="標準 2 4 2 3 10 6" xfId="6950"/>
    <cellStyle name="標準 2 4 2 3 10 6 2" xfId="6951"/>
    <cellStyle name="標準 2 4 2 3 10 6 3" xfId="6952"/>
    <cellStyle name="標準 2 4 2 3 10 7" xfId="6953"/>
    <cellStyle name="標準 2 4 2 3 10 8" xfId="6954"/>
    <cellStyle name="標準 2 4 2 3 11" xfId="6955"/>
    <cellStyle name="標準 2 4 2 3 11 2" xfId="6956"/>
    <cellStyle name="標準 2 4 2 3 11 2 2" xfId="6957"/>
    <cellStyle name="標準 2 4 2 3 11 2 2 2" xfId="6958"/>
    <cellStyle name="標準 2 4 2 3 11 2 2 3" xfId="6959"/>
    <cellStyle name="標準 2 4 2 3 11 2 3" xfId="6960"/>
    <cellStyle name="標準 2 4 2 3 11 2 3 2" xfId="6961"/>
    <cellStyle name="標準 2 4 2 3 11 2 3 3" xfId="6962"/>
    <cellStyle name="標準 2 4 2 3 11 2 4" xfId="6963"/>
    <cellStyle name="標準 2 4 2 3 11 2 5" xfId="6964"/>
    <cellStyle name="標準 2 4 2 3 11 3" xfId="6965"/>
    <cellStyle name="標準 2 4 2 3 11 3 2" xfId="6966"/>
    <cellStyle name="標準 2 4 2 3 11 3 3" xfId="6967"/>
    <cellStyle name="標準 2 4 2 3 11 4" xfId="6968"/>
    <cellStyle name="標準 2 4 2 3 11 4 2" xfId="6969"/>
    <cellStyle name="標準 2 4 2 3 11 4 3" xfId="6970"/>
    <cellStyle name="標準 2 4 2 3 11 5" xfId="6971"/>
    <cellStyle name="標準 2 4 2 3 11 6" xfId="6972"/>
    <cellStyle name="標準 2 4 2 3 12" xfId="6973"/>
    <cellStyle name="標準 2 4 2 3 12 2" xfId="6974"/>
    <cellStyle name="標準 2 4 2 3 12 2 2" xfId="6975"/>
    <cellStyle name="標準 2 4 2 3 12 2 3" xfId="6976"/>
    <cellStyle name="標準 2 4 2 3 12 3" xfId="6977"/>
    <cellStyle name="標準 2 4 2 3 12 3 2" xfId="6978"/>
    <cellStyle name="標準 2 4 2 3 12 3 3" xfId="6979"/>
    <cellStyle name="標準 2 4 2 3 12 4" xfId="6980"/>
    <cellStyle name="標準 2 4 2 3 12 5" xfId="6981"/>
    <cellStyle name="標準 2 4 2 3 13" xfId="6982"/>
    <cellStyle name="標準 2 4 2 3 14" xfId="6983"/>
    <cellStyle name="標準 2 4 2 3 14 2" xfId="6984"/>
    <cellStyle name="標準 2 4 2 3 14 3" xfId="6985"/>
    <cellStyle name="標準 2 4 2 3 15" xfId="6986"/>
    <cellStyle name="標準 2 4 2 3 15 2" xfId="6987"/>
    <cellStyle name="標準 2 4 2 3 15 3" xfId="6988"/>
    <cellStyle name="標準 2 4 2 3 16" xfId="6989"/>
    <cellStyle name="標準 2 4 2 3 17" xfId="6990"/>
    <cellStyle name="標準 2 4 2 3 2" xfId="6991"/>
    <cellStyle name="標準 2 4 2 3 2 10" xfId="6992"/>
    <cellStyle name="標準 2 4 2 3 2 10 2" xfId="6993"/>
    <cellStyle name="標準 2 4 2 3 2 10 2 2" xfId="6994"/>
    <cellStyle name="標準 2 4 2 3 2 10 2 3" xfId="6995"/>
    <cellStyle name="標準 2 4 2 3 2 10 3" xfId="6996"/>
    <cellStyle name="標準 2 4 2 3 2 10 3 2" xfId="6997"/>
    <cellStyle name="標準 2 4 2 3 2 10 3 3" xfId="6998"/>
    <cellStyle name="標準 2 4 2 3 2 10 4" xfId="6999"/>
    <cellStyle name="標準 2 4 2 3 2 10 5" xfId="7000"/>
    <cellStyle name="標準 2 4 2 3 2 11" xfId="7001"/>
    <cellStyle name="標準 2 4 2 3 2 12" xfId="7002"/>
    <cellStyle name="標準 2 4 2 3 2 12 2" xfId="7003"/>
    <cellStyle name="標準 2 4 2 3 2 12 3" xfId="7004"/>
    <cellStyle name="標準 2 4 2 3 2 13" xfId="7005"/>
    <cellStyle name="標準 2 4 2 3 2 13 2" xfId="7006"/>
    <cellStyle name="標準 2 4 2 3 2 13 3" xfId="7007"/>
    <cellStyle name="標準 2 4 2 3 2 14" xfId="7008"/>
    <cellStyle name="標準 2 4 2 3 2 15" xfId="7009"/>
    <cellStyle name="標準 2 4 2 3 2 2" xfId="7010"/>
    <cellStyle name="標準 2 4 2 3 2 2 10" xfId="7011"/>
    <cellStyle name="標準 2 4 2 3 2 2 11" xfId="7012"/>
    <cellStyle name="標準 2 4 2 3 2 2 11 2" xfId="7013"/>
    <cellStyle name="標準 2 4 2 3 2 2 11 3" xfId="7014"/>
    <cellStyle name="標準 2 4 2 3 2 2 12" xfId="7015"/>
    <cellStyle name="標準 2 4 2 3 2 2 12 2" xfId="7016"/>
    <cellStyle name="標準 2 4 2 3 2 2 12 3" xfId="7017"/>
    <cellStyle name="標準 2 4 2 3 2 2 13" xfId="7018"/>
    <cellStyle name="標準 2 4 2 3 2 2 14" xfId="7019"/>
    <cellStyle name="標準 2 4 2 3 2 2 2" xfId="7020"/>
    <cellStyle name="標準 2 4 2 3 2 2 2 10" xfId="7021"/>
    <cellStyle name="標準 2 4 2 3 2 2 2 10 2" xfId="7022"/>
    <cellStyle name="標準 2 4 2 3 2 2 2 10 3" xfId="7023"/>
    <cellStyle name="標準 2 4 2 3 2 2 2 11" xfId="7024"/>
    <cellStyle name="標準 2 4 2 3 2 2 2 12" xfId="7025"/>
    <cellStyle name="標準 2 4 2 3 2 2 2 2" xfId="7026"/>
    <cellStyle name="標準 2 4 2 3 2 2 2 2 10" xfId="7027"/>
    <cellStyle name="標準 2 4 2 3 2 2 2 2 2" xfId="7028"/>
    <cellStyle name="標準 2 4 2 3 2 2 2 2 2 2" xfId="7029"/>
    <cellStyle name="標準 2 4 2 3 2 2 2 2 2 2 2" xfId="7030"/>
    <cellStyle name="標準 2 4 2 3 2 2 2 2 2 2 2 2" xfId="7031"/>
    <cellStyle name="標準 2 4 2 3 2 2 2 2 2 2 2 2 2" xfId="7032"/>
    <cellStyle name="標準 2 4 2 3 2 2 2 2 2 2 2 2 3" xfId="7033"/>
    <cellStyle name="標準 2 4 2 3 2 2 2 2 2 2 2 3" xfId="7034"/>
    <cellStyle name="標準 2 4 2 3 2 2 2 2 2 2 2 3 2" xfId="7035"/>
    <cellStyle name="標準 2 4 2 3 2 2 2 2 2 2 2 3 3" xfId="7036"/>
    <cellStyle name="標準 2 4 2 3 2 2 2 2 2 2 2 4" xfId="7037"/>
    <cellStyle name="標準 2 4 2 3 2 2 2 2 2 2 2 5" xfId="7038"/>
    <cellStyle name="標準 2 4 2 3 2 2 2 2 2 2 3" xfId="7039"/>
    <cellStyle name="標準 2 4 2 3 2 2 2 2 2 2 3 2" xfId="7040"/>
    <cellStyle name="標準 2 4 2 3 2 2 2 2 2 2 3 3" xfId="7041"/>
    <cellStyle name="標準 2 4 2 3 2 2 2 2 2 2 4" xfId="7042"/>
    <cellStyle name="標準 2 4 2 3 2 2 2 2 2 2 4 2" xfId="7043"/>
    <cellStyle name="標準 2 4 2 3 2 2 2 2 2 2 4 3" xfId="7044"/>
    <cellStyle name="標準 2 4 2 3 2 2 2 2 2 2 5" xfId="7045"/>
    <cellStyle name="標準 2 4 2 3 2 2 2 2 2 2 6" xfId="7046"/>
    <cellStyle name="標準 2 4 2 3 2 2 2 2 2 3" xfId="7047"/>
    <cellStyle name="標準 2 4 2 3 2 2 2 2 2 3 2" xfId="7048"/>
    <cellStyle name="標準 2 4 2 3 2 2 2 2 2 3 2 2" xfId="7049"/>
    <cellStyle name="標準 2 4 2 3 2 2 2 2 2 3 2 3" xfId="7050"/>
    <cellStyle name="標準 2 4 2 3 2 2 2 2 2 3 3" xfId="7051"/>
    <cellStyle name="標準 2 4 2 3 2 2 2 2 2 3 3 2" xfId="7052"/>
    <cellStyle name="標準 2 4 2 3 2 2 2 2 2 3 3 3" xfId="7053"/>
    <cellStyle name="標準 2 4 2 3 2 2 2 2 2 3 4" xfId="7054"/>
    <cellStyle name="標準 2 4 2 3 2 2 2 2 2 3 5" xfId="7055"/>
    <cellStyle name="標準 2 4 2 3 2 2 2 2 2 4" xfId="7056"/>
    <cellStyle name="標準 2 4 2 3 2 2 2 2 2 5" xfId="7057"/>
    <cellStyle name="標準 2 4 2 3 2 2 2 2 2 5 2" xfId="7058"/>
    <cellStyle name="標準 2 4 2 3 2 2 2 2 2 5 3" xfId="7059"/>
    <cellStyle name="標準 2 4 2 3 2 2 2 2 2 6" xfId="7060"/>
    <cellStyle name="標準 2 4 2 3 2 2 2 2 2 6 2" xfId="7061"/>
    <cellStyle name="標準 2 4 2 3 2 2 2 2 2 6 3" xfId="7062"/>
    <cellStyle name="標準 2 4 2 3 2 2 2 2 2 7" xfId="7063"/>
    <cellStyle name="標準 2 4 2 3 2 2 2 2 2 8" xfId="7064"/>
    <cellStyle name="標準 2 4 2 3 2 2 2 2 3" xfId="7065"/>
    <cellStyle name="標準 2 4 2 3 2 2 2 2 3 2" xfId="7066"/>
    <cellStyle name="標準 2 4 2 3 2 2 2 2 3 2 2" xfId="7067"/>
    <cellStyle name="標準 2 4 2 3 2 2 2 2 3 2 2 2" xfId="7068"/>
    <cellStyle name="標準 2 4 2 3 2 2 2 2 3 2 2 2 2" xfId="7069"/>
    <cellStyle name="標準 2 4 2 3 2 2 2 2 3 2 2 2 3" xfId="7070"/>
    <cellStyle name="標準 2 4 2 3 2 2 2 2 3 2 2 3" xfId="7071"/>
    <cellStyle name="標準 2 4 2 3 2 2 2 2 3 2 2 3 2" xfId="7072"/>
    <cellStyle name="標準 2 4 2 3 2 2 2 2 3 2 2 3 3" xfId="7073"/>
    <cellStyle name="標準 2 4 2 3 2 2 2 2 3 2 2 4" xfId="7074"/>
    <cellStyle name="標準 2 4 2 3 2 2 2 2 3 2 2 5" xfId="7075"/>
    <cellStyle name="標準 2 4 2 3 2 2 2 2 3 2 3" xfId="7076"/>
    <cellStyle name="標準 2 4 2 3 2 2 2 2 3 2 3 2" xfId="7077"/>
    <cellStyle name="標準 2 4 2 3 2 2 2 2 3 2 3 3" xfId="7078"/>
    <cellStyle name="標準 2 4 2 3 2 2 2 2 3 2 4" xfId="7079"/>
    <cellStyle name="標準 2 4 2 3 2 2 2 2 3 2 4 2" xfId="7080"/>
    <cellStyle name="標準 2 4 2 3 2 2 2 2 3 2 4 3" xfId="7081"/>
    <cellStyle name="標準 2 4 2 3 2 2 2 2 3 2 5" xfId="7082"/>
    <cellStyle name="標準 2 4 2 3 2 2 2 2 3 2 6" xfId="7083"/>
    <cellStyle name="標準 2 4 2 3 2 2 2 2 3 3" xfId="7084"/>
    <cellStyle name="標準 2 4 2 3 2 2 2 2 3 3 2" xfId="7085"/>
    <cellStyle name="標準 2 4 2 3 2 2 2 2 3 3 2 2" xfId="7086"/>
    <cellStyle name="標準 2 4 2 3 2 2 2 2 3 3 2 3" xfId="7087"/>
    <cellStyle name="標準 2 4 2 3 2 2 2 2 3 3 3" xfId="7088"/>
    <cellStyle name="標準 2 4 2 3 2 2 2 2 3 3 3 2" xfId="7089"/>
    <cellStyle name="標準 2 4 2 3 2 2 2 2 3 3 3 3" xfId="7090"/>
    <cellStyle name="標準 2 4 2 3 2 2 2 2 3 3 4" xfId="7091"/>
    <cellStyle name="標準 2 4 2 3 2 2 2 2 3 3 5" xfId="7092"/>
    <cellStyle name="標準 2 4 2 3 2 2 2 2 3 4" xfId="7093"/>
    <cellStyle name="標準 2 4 2 3 2 2 2 2 3 5" xfId="7094"/>
    <cellStyle name="標準 2 4 2 3 2 2 2 2 3 5 2" xfId="7095"/>
    <cellStyle name="標準 2 4 2 3 2 2 2 2 3 5 3" xfId="7096"/>
    <cellStyle name="標準 2 4 2 3 2 2 2 2 3 6" xfId="7097"/>
    <cellStyle name="標準 2 4 2 3 2 2 2 2 3 6 2" xfId="7098"/>
    <cellStyle name="標準 2 4 2 3 2 2 2 2 3 6 3" xfId="7099"/>
    <cellStyle name="標準 2 4 2 3 2 2 2 2 3 7" xfId="7100"/>
    <cellStyle name="標準 2 4 2 3 2 2 2 2 3 8" xfId="7101"/>
    <cellStyle name="標準 2 4 2 3 2 2 2 2 4" xfId="7102"/>
    <cellStyle name="標準 2 4 2 3 2 2 2 2 4 2" xfId="7103"/>
    <cellStyle name="標準 2 4 2 3 2 2 2 2 4 2 2" xfId="7104"/>
    <cellStyle name="標準 2 4 2 3 2 2 2 2 4 2 2 2" xfId="7105"/>
    <cellStyle name="標準 2 4 2 3 2 2 2 2 4 2 2 3" xfId="7106"/>
    <cellStyle name="標準 2 4 2 3 2 2 2 2 4 2 3" xfId="7107"/>
    <cellStyle name="標準 2 4 2 3 2 2 2 2 4 2 3 2" xfId="7108"/>
    <cellStyle name="標準 2 4 2 3 2 2 2 2 4 2 3 3" xfId="7109"/>
    <cellStyle name="標準 2 4 2 3 2 2 2 2 4 2 4" xfId="7110"/>
    <cellStyle name="標準 2 4 2 3 2 2 2 2 4 2 5" xfId="7111"/>
    <cellStyle name="標準 2 4 2 3 2 2 2 2 4 3" xfId="7112"/>
    <cellStyle name="標準 2 4 2 3 2 2 2 2 4 3 2" xfId="7113"/>
    <cellStyle name="標準 2 4 2 3 2 2 2 2 4 3 3" xfId="7114"/>
    <cellStyle name="標準 2 4 2 3 2 2 2 2 4 4" xfId="7115"/>
    <cellStyle name="標準 2 4 2 3 2 2 2 2 4 4 2" xfId="7116"/>
    <cellStyle name="標準 2 4 2 3 2 2 2 2 4 4 3" xfId="7117"/>
    <cellStyle name="標準 2 4 2 3 2 2 2 2 4 5" xfId="7118"/>
    <cellStyle name="標準 2 4 2 3 2 2 2 2 4 6" xfId="7119"/>
    <cellStyle name="標準 2 4 2 3 2 2 2 2 5" xfId="7120"/>
    <cellStyle name="標準 2 4 2 3 2 2 2 2 5 2" xfId="7121"/>
    <cellStyle name="標準 2 4 2 3 2 2 2 2 5 2 2" xfId="7122"/>
    <cellStyle name="標準 2 4 2 3 2 2 2 2 5 2 3" xfId="7123"/>
    <cellStyle name="標準 2 4 2 3 2 2 2 2 5 3" xfId="7124"/>
    <cellStyle name="標準 2 4 2 3 2 2 2 2 5 3 2" xfId="7125"/>
    <cellStyle name="標準 2 4 2 3 2 2 2 2 5 3 3" xfId="7126"/>
    <cellStyle name="標準 2 4 2 3 2 2 2 2 5 4" xfId="7127"/>
    <cellStyle name="標準 2 4 2 3 2 2 2 2 5 5" xfId="7128"/>
    <cellStyle name="標準 2 4 2 3 2 2 2 2 6" xfId="7129"/>
    <cellStyle name="標準 2 4 2 3 2 2 2 2 7" xfId="7130"/>
    <cellStyle name="標準 2 4 2 3 2 2 2 2 7 2" xfId="7131"/>
    <cellStyle name="標準 2 4 2 3 2 2 2 2 7 3" xfId="7132"/>
    <cellStyle name="標準 2 4 2 3 2 2 2 2 8" xfId="7133"/>
    <cellStyle name="標準 2 4 2 3 2 2 2 2 8 2" xfId="7134"/>
    <cellStyle name="標準 2 4 2 3 2 2 2 2 8 3" xfId="7135"/>
    <cellStyle name="標準 2 4 2 3 2 2 2 2 9" xfId="7136"/>
    <cellStyle name="標準 2 4 2 3 2 2 2 3" xfId="7137"/>
    <cellStyle name="標準 2 4 2 3 2 2 2 3 2" xfId="7138"/>
    <cellStyle name="標準 2 4 2 3 2 2 2 3 2 2" xfId="7139"/>
    <cellStyle name="標準 2 4 2 3 2 2 2 3 2 2 2" xfId="7140"/>
    <cellStyle name="標準 2 4 2 3 2 2 2 3 2 2 2 2" xfId="7141"/>
    <cellStyle name="標準 2 4 2 3 2 2 2 3 2 2 2 2 2" xfId="7142"/>
    <cellStyle name="標準 2 4 2 3 2 2 2 3 2 2 2 2 3" xfId="7143"/>
    <cellStyle name="標準 2 4 2 3 2 2 2 3 2 2 2 3" xfId="7144"/>
    <cellStyle name="標準 2 4 2 3 2 2 2 3 2 2 2 3 2" xfId="7145"/>
    <cellStyle name="標準 2 4 2 3 2 2 2 3 2 2 2 3 3" xfId="7146"/>
    <cellStyle name="標準 2 4 2 3 2 2 2 3 2 2 2 4" xfId="7147"/>
    <cellStyle name="標準 2 4 2 3 2 2 2 3 2 2 2 5" xfId="7148"/>
    <cellStyle name="標準 2 4 2 3 2 2 2 3 2 2 3" xfId="7149"/>
    <cellStyle name="標準 2 4 2 3 2 2 2 3 2 2 3 2" xfId="7150"/>
    <cellStyle name="標準 2 4 2 3 2 2 2 3 2 2 3 3" xfId="7151"/>
    <cellStyle name="標準 2 4 2 3 2 2 2 3 2 2 4" xfId="7152"/>
    <cellStyle name="標準 2 4 2 3 2 2 2 3 2 2 4 2" xfId="7153"/>
    <cellStyle name="標準 2 4 2 3 2 2 2 3 2 2 4 3" xfId="7154"/>
    <cellStyle name="標準 2 4 2 3 2 2 2 3 2 2 5" xfId="7155"/>
    <cellStyle name="標準 2 4 2 3 2 2 2 3 2 2 6" xfId="7156"/>
    <cellStyle name="標準 2 4 2 3 2 2 2 3 2 3" xfId="7157"/>
    <cellStyle name="標準 2 4 2 3 2 2 2 3 2 3 2" xfId="7158"/>
    <cellStyle name="標準 2 4 2 3 2 2 2 3 2 3 2 2" xfId="7159"/>
    <cellStyle name="標準 2 4 2 3 2 2 2 3 2 3 2 3" xfId="7160"/>
    <cellStyle name="標準 2 4 2 3 2 2 2 3 2 3 3" xfId="7161"/>
    <cellStyle name="標準 2 4 2 3 2 2 2 3 2 3 3 2" xfId="7162"/>
    <cellStyle name="標準 2 4 2 3 2 2 2 3 2 3 3 3" xfId="7163"/>
    <cellStyle name="標準 2 4 2 3 2 2 2 3 2 3 4" xfId="7164"/>
    <cellStyle name="標準 2 4 2 3 2 2 2 3 2 3 5" xfId="7165"/>
    <cellStyle name="標準 2 4 2 3 2 2 2 3 2 4" xfId="7166"/>
    <cellStyle name="標準 2 4 2 3 2 2 2 3 2 5" xfId="7167"/>
    <cellStyle name="標準 2 4 2 3 2 2 2 3 2 5 2" xfId="7168"/>
    <cellStyle name="標準 2 4 2 3 2 2 2 3 2 5 3" xfId="7169"/>
    <cellStyle name="標準 2 4 2 3 2 2 2 3 2 6" xfId="7170"/>
    <cellStyle name="標準 2 4 2 3 2 2 2 3 2 6 2" xfId="7171"/>
    <cellStyle name="標準 2 4 2 3 2 2 2 3 2 6 3" xfId="7172"/>
    <cellStyle name="標準 2 4 2 3 2 2 2 3 2 7" xfId="7173"/>
    <cellStyle name="標準 2 4 2 3 2 2 2 3 2 8" xfId="7174"/>
    <cellStyle name="標準 2 4 2 3 2 2 2 3 3" xfId="7175"/>
    <cellStyle name="標準 2 4 2 3 2 2 2 3 3 2" xfId="7176"/>
    <cellStyle name="標準 2 4 2 3 2 2 2 3 3 2 2" xfId="7177"/>
    <cellStyle name="標準 2 4 2 3 2 2 2 3 3 2 2 2" xfId="7178"/>
    <cellStyle name="標準 2 4 2 3 2 2 2 3 3 2 2 3" xfId="7179"/>
    <cellStyle name="標準 2 4 2 3 2 2 2 3 3 2 3" xfId="7180"/>
    <cellStyle name="標準 2 4 2 3 2 2 2 3 3 2 3 2" xfId="7181"/>
    <cellStyle name="標準 2 4 2 3 2 2 2 3 3 2 3 3" xfId="7182"/>
    <cellStyle name="標準 2 4 2 3 2 2 2 3 3 2 4" xfId="7183"/>
    <cellStyle name="標準 2 4 2 3 2 2 2 3 3 2 5" xfId="7184"/>
    <cellStyle name="標準 2 4 2 3 2 2 2 3 3 3" xfId="7185"/>
    <cellStyle name="標準 2 4 2 3 2 2 2 3 3 3 2" xfId="7186"/>
    <cellStyle name="標準 2 4 2 3 2 2 2 3 3 3 3" xfId="7187"/>
    <cellStyle name="標準 2 4 2 3 2 2 2 3 3 4" xfId="7188"/>
    <cellStyle name="標準 2 4 2 3 2 2 2 3 3 4 2" xfId="7189"/>
    <cellStyle name="標準 2 4 2 3 2 2 2 3 3 4 3" xfId="7190"/>
    <cellStyle name="標準 2 4 2 3 2 2 2 3 3 5" xfId="7191"/>
    <cellStyle name="標準 2 4 2 3 2 2 2 3 3 6" xfId="7192"/>
    <cellStyle name="標準 2 4 2 3 2 2 2 3 4" xfId="7193"/>
    <cellStyle name="標準 2 4 2 3 2 2 2 3 4 2" xfId="7194"/>
    <cellStyle name="標準 2 4 2 3 2 2 2 3 4 2 2" xfId="7195"/>
    <cellStyle name="標準 2 4 2 3 2 2 2 3 4 2 3" xfId="7196"/>
    <cellStyle name="標準 2 4 2 3 2 2 2 3 4 3" xfId="7197"/>
    <cellStyle name="標準 2 4 2 3 2 2 2 3 4 3 2" xfId="7198"/>
    <cellStyle name="標準 2 4 2 3 2 2 2 3 4 3 3" xfId="7199"/>
    <cellStyle name="標準 2 4 2 3 2 2 2 3 4 4" xfId="7200"/>
    <cellStyle name="標準 2 4 2 3 2 2 2 3 4 5" xfId="7201"/>
    <cellStyle name="標準 2 4 2 3 2 2 2 3 5" xfId="7202"/>
    <cellStyle name="標準 2 4 2 3 2 2 2 3 6" xfId="7203"/>
    <cellStyle name="標準 2 4 2 3 2 2 2 3 6 2" xfId="7204"/>
    <cellStyle name="標準 2 4 2 3 2 2 2 3 6 3" xfId="7205"/>
    <cellStyle name="標準 2 4 2 3 2 2 2 3 7" xfId="7206"/>
    <cellStyle name="標準 2 4 2 3 2 2 2 3 7 2" xfId="7207"/>
    <cellStyle name="標準 2 4 2 3 2 2 2 3 7 3" xfId="7208"/>
    <cellStyle name="標準 2 4 2 3 2 2 2 3 8" xfId="7209"/>
    <cellStyle name="標準 2 4 2 3 2 2 2 3 9" xfId="7210"/>
    <cellStyle name="標準 2 4 2 3 2 2 2 4" xfId="7211"/>
    <cellStyle name="標準 2 4 2 3 2 2 2 4 2" xfId="7212"/>
    <cellStyle name="標準 2 4 2 3 2 2 2 4 2 2" xfId="7213"/>
    <cellStyle name="標準 2 4 2 3 2 2 2 4 2 2 2" xfId="7214"/>
    <cellStyle name="標準 2 4 2 3 2 2 2 4 2 2 2 2" xfId="7215"/>
    <cellStyle name="標準 2 4 2 3 2 2 2 4 2 2 2 3" xfId="7216"/>
    <cellStyle name="標準 2 4 2 3 2 2 2 4 2 2 3" xfId="7217"/>
    <cellStyle name="標準 2 4 2 3 2 2 2 4 2 2 3 2" xfId="7218"/>
    <cellStyle name="標準 2 4 2 3 2 2 2 4 2 2 3 3" xfId="7219"/>
    <cellStyle name="標準 2 4 2 3 2 2 2 4 2 2 4" xfId="7220"/>
    <cellStyle name="標準 2 4 2 3 2 2 2 4 2 2 5" xfId="7221"/>
    <cellStyle name="標準 2 4 2 3 2 2 2 4 2 3" xfId="7222"/>
    <cellStyle name="標準 2 4 2 3 2 2 2 4 2 3 2" xfId="7223"/>
    <cellStyle name="標準 2 4 2 3 2 2 2 4 2 3 3" xfId="7224"/>
    <cellStyle name="標準 2 4 2 3 2 2 2 4 2 4" xfId="7225"/>
    <cellStyle name="標準 2 4 2 3 2 2 2 4 2 4 2" xfId="7226"/>
    <cellStyle name="標準 2 4 2 3 2 2 2 4 2 4 3" xfId="7227"/>
    <cellStyle name="標準 2 4 2 3 2 2 2 4 2 5" xfId="7228"/>
    <cellStyle name="標準 2 4 2 3 2 2 2 4 2 6" xfId="7229"/>
    <cellStyle name="標準 2 4 2 3 2 2 2 4 3" xfId="7230"/>
    <cellStyle name="標準 2 4 2 3 2 2 2 4 3 2" xfId="7231"/>
    <cellStyle name="標準 2 4 2 3 2 2 2 4 3 2 2" xfId="7232"/>
    <cellStyle name="標準 2 4 2 3 2 2 2 4 3 2 3" xfId="7233"/>
    <cellStyle name="標準 2 4 2 3 2 2 2 4 3 3" xfId="7234"/>
    <cellStyle name="標準 2 4 2 3 2 2 2 4 3 3 2" xfId="7235"/>
    <cellStyle name="標準 2 4 2 3 2 2 2 4 3 3 3" xfId="7236"/>
    <cellStyle name="標準 2 4 2 3 2 2 2 4 3 4" xfId="7237"/>
    <cellStyle name="標準 2 4 2 3 2 2 2 4 3 5" xfId="7238"/>
    <cellStyle name="標準 2 4 2 3 2 2 2 4 4" xfId="7239"/>
    <cellStyle name="標準 2 4 2 3 2 2 2 4 5" xfId="7240"/>
    <cellStyle name="標準 2 4 2 3 2 2 2 4 5 2" xfId="7241"/>
    <cellStyle name="標準 2 4 2 3 2 2 2 4 5 3" xfId="7242"/>
    <cellStyle name="標準 2 4 2 3 2 2 2 4 6" xfId="7243"/>
    <cellStyle name="標準 2 4 2 3 2 2 2 4 6 2" xfId="7244"/>
    <cellStyle name="標準 2 4 2 3 2 2 2 4 6 3" xfId="7245"/>
    <cellStyle name="標準 2 4 2 3 2 2 2 4 7" xfId="7246"/>
    <cellStyle name="標準 2 4 2 3 2 2 2 4 8" xfId="7247"/>
    <cellStyle name="標準 2 4 2 3 2 2 2 5" xfId="7248"/>
    <cellStyle name="標準 2 4 2 3 2 2 2 5 2" xfId="7249"/>
    <cellStyle name="標準 2 4 2 3 2 2 2 5 2 2" xfId="7250"/>
    <cellStyle name="標準 2 4 2 3 2 2 2 5 2 2 2" xfId="7251"/>
    <cellStyle name="標準 2 4 2 3 2 2 2 5 2 2 2 2" xfId="7252"/>
    <cellStyle name="標準 2 4 2 3 2 2 2 5 2 2 2 3" xfId="7253"/>
    <cellStyle name="標準 2 4 2 3 2 2 2 5 2 2 3" xfId="7254"/>
    <cellStyle name="標準 2 4 2 3 2 2 2 5 2 2 3 2" xfId="7255"/>
    <cellStyle name="標準 2 4 2 3 2 2 2 5 2 2 3 3" xfId="7256"/>
    <cellStyle name="標準 2 4 2 3 2 2 2 5 2 2 4" xfId="7257"/>
    <cellStyle name="標準 2 4 2 3 2 2 2 5 2 2 5" xfId="7258"/>
    <cellStyle name="標準 2 4 2 3 2 2 2 5 2 3" xfId="7259"/>
    <cellStyle name="標準 2 4 2 3 2 2 2 5 2 3 2" xfId="7260"/>
    <cellStyle name="標準 2 4 2 3 2 2 2 5 2 3 3" xfId="7261"/>
    <cellStyle name="標準 2 4 2 3 2 2 2 5 2 4" xfId="7262"/>
    <cellStyle name="標準 2 4 2 3 2 2 2 5 2 4 2" xfId="7263"/>
    <cellStyle name="標準 2 4 2 3 2 2 2 5 2 4 3" xfId="7264"/>
    <cellStyle name="標準 2 4 2 3 2 2 2 5 2 5" xfId="7265"/>
    <cellStyle name="標準 2 4 2 3 2 2 2 5 2 6" xfId="7266"/>
    <cellStyle name="標準 2 4 2 3 2 2 2 5 3" xfId="7267"/>
    <cellStyle name="標準 2 4 2 3 2 2 2 5 3 2" xfId="7268"/>
    <cellStyle name="標準 2 4 2 3 2 2 2 5 3 2 2" xfId="7269"/>
    <cellStyle name="標準 2 4 2 3 2 2 2 5 3 2 3" xfId="7270"/>
    <cellStyle name="標準 2 4 2 3 2 2 2 5 3 3" xfId="7271"/>
    <cellStyle name="標準 2 4 2 3 2 2 2 5 3 3 2" xfId="7272"/>
    <cellStyle name="標準 2 4 2 3 2 2 2 5 3 3 3" xfId="7273"/>
    <cellStyle name="標準 2 4 2 3 2 2 2 5 3 4" xfId="7274"/>
    <cellStyle name="標準 2 4 2 3 2 2 2 5 3 5" xfId="7275"/>
    <cellStyle name="標準 2 4 2 3 2 2 2 5 4" xfId="7276"/>
    <cellStyle name="標準 2 4 2 3 2 2 2 5 5" xfId="7277"/>
    <cellStyle name="標準 2 4 2 3 2 2 2 5 5 2" xfId="7278"/>
    <cellStyle name="標準 2 4 2 3 2 2 2 5 5 3" xfId="7279"/>
    <cellStyle name="標準 2 4 2 3 2 2 2 5 6" xfId="7280"/>
    <cellStyle name="標準 2 4 2 3 2 2 2 5 6 2" xfId="7281"/>
    <cellStyle name="標準 2 4 2 3 2 2 2 5 6 3" xfId="7282"/>
    <cellStyle name="標準 2 4 2 3 2 2 2 5 7" xfId="7283"/>
    <cellStyle name="標準 2 4 2 3 2 2 2 5 8" xfId="7284"/>
    <cellStyle name="標準 2 4 2 3 2 2 2 6" xfId="7285"/>
    <cellStyle name="標準 2 4 2 3 2 2 2 6 2" xfId="7286"/>
    <cellStyle name="標準 2 4 2 3 2 2 2 6 2 2" xfId="7287"/>
    <cellStyle name="標準 2 4 2 3 2 2 2 6 2 2 2" xfId="7288"/>
    <cellStyle name="標準 2 4 2 3 2 2 2 6 2 2 3" xfId="7289"/>
    <cellStyle name="標準 2 4 2 3 2 2 2 6 2 3" xfId="7290"/>
    <cellStyle name="標準 2 4 2 3 2 2 2 6 2 3 2" xfId="7291"/>
    <cellStyle name="標準 2 4 2 3 2 2 2 6 2 3 3" xfId="7292"/>
    <cellStyle name="標準 2 4 2 3 2 2 2 6 2 4" xfId="7293"/>
    <cellStyle name="標準 2 4 2 3 2 2 2 6 2 5" xfId="7294"/>
    <cellStyle name="標準 2 4 2 3 2 2 2 6 3" xfId="7295"/>
    <cellStyle name="標準 2 4 2 3 2 2 2 6 3 2" xfId="7296"/>
    <cellStyle name="標準 2 4 2 3 2 2 2 6 3 3" xfId="7297"/>
    <cellStyle name="標準 2 4 2 3 2 2 2 6 4" xfId="7298"/>
    <cellStyle name="標準 2 4 2 3 2 2 2 6 4 2" xfId="7299"/>
    <cellStyle name="標準 2 4 2 3 2 2 2 6 4 3" xfId="7300"/>
    <cellStyle name="標準 2 4 2 3 2 2 2 6 5" xfId="7301"/>
    <cellStyle name="標準 2 4 2 3 2 2 2 6 6" xfId="7302"/>
    <cellStyle name="標準 2 4 2 3 2 2 2 7" xfId="7303"/>
    <cellStyle name="標準 2 4 2 3 2 2 2 7 2" xfId="7304"/>
    <cellStyle name="標準 2 4 2 3 2 2 2 7 2 2" xfId="7305"/>
    <cellStyle name="標準 2 4 2 3 2 2 2 7 2 3" xfId="7306"/>
    <cellStyle name="標準 2 4 2 3 2 2 2 7 3" xfId="7307"/>
    <cellStyle name="標準 2 4 2 3 2 2 2 7 3 2" xfId="7308"/>
    <cellStyle name="標準 2 4 2 3 2 2 2 7 3 3" xfId="7309"/>
    <cellStyle name="標準 2 4 2 3 2 2 2 7 4" xfId="7310"/>
    <cellStyle name="標準 2 4 2 3 2 2 2 7 5" xfId="7311"/>
    <cellStyle name="標準 2 4 2 3 2 2 2 8" xfId="7312"/>
    <cellStyle name="標準 2 4 2 3 2 2 2 9" xfId="7313"/>
    <cellStyle name="標準 2 4 2 3 2 2 2 9 2" xfId="7314"/>
    <cellStyle name="標準 2 4 2 3 2 2 2 9 3" xfId="7315"/>
    <cellStyle name="標準 2 4 2 3 2 2 3" xfId="7316"/>
    <cellStyle name="標準 2 4 2 3 2 2 3 10" xfId="7317"/>
    <cellStyle name="標準 2 4 2 3 2 2 3 11" xfId="7318"/>
    <cellStyle name="標準 2 4 2 3 2 2 3 2" xfId="7319"/>
    <cellStyle name="標準 2 4 2 3 2 2 3 2 10" xfId="7320"/>
    <cellStyle name="標準 2 4 2 3 2 2 3 2 2" xfId="7321"/>
    <cellStyle name="標準 2 4 2 3 2 2 3 2 2 2" xfId="7322"/>
    <cellStyle name="標準 2 4 2 3 2 2 3 2 2 2 2" xfId="7323"/>
    <cellStyle name="標準 2 4 2 3 2 2 3 2 2 2 2 2" xfId="7324"/>
    <cellStyle name="標準 2 4 2 3 2 2 3 2 2 2 2 2 2" xfId="7325"/>
    <cellStyle name="標準 2 4 2 3 2 2 3 2 2 2 2 2 3" xfId="7326"/>
    <cellStyle name="標準 2 4 2 3 2 2 3 2 2 2 2 3" xfId="7327"/>
    <cellStyle name="標準 2 4 2 3 2 2 3 2 2 2 2 3 2" xfId="7328"/>
    <cellStyle name="標準 2 4 2 3 2 2 3 2 2 2 2 3 3" xfId="7329"/>
    <cellStyle name="標準 2 4 2 3 2 2 3 2 2 2 2 4" xfId="7330"/>
    <cellStyle name="標準 2 4 2 3 2 2 3 2 2 2 2 5" xfId="7331"/>
    <cellStyle name="標準 2 4 2 3 2 2 3 2 2 2 3" xfId="7332"/>
    <cellStyle name="標準 2 4 2 3 2 2 3 2 2 2 3 2" xfId="7333"/>
    <cellStyle name="標準 2 4 2 3 2 2 3 2 2 2 3 3" xfId="7334"/>
    <cellStyle name="標準 2 4 2 3 2 2 3 2 2 2 4" xfId="7335"/>
    <cellStyle name="標準 2 4 2 3 2 2 3 2 2 2 4 2" xfId="7336"/>
    <cellStyle name="標準 2 4 2 3 2 2 3 2 2 2 4 3" xfId="7337"/>
    <cellStyle name="標準 2 4 2 3 2 2 3 2 2 2 5" xfId="7338"/>
    <cellStyle name="標準 2 4 2 3 2 2 3 2 2 2 6" xfId="7339"/>
    <cellStyle name="標準 2 4 2 3 2 2 3 2 2 3" xfId="7340"/>
    <cellStyle name="標準 2 4 2 3 2 2 3 2 2 3 2" xfId="7341"/>
    <cellStyle name="標準 2 4 2 3 2 2 3 2 2 3 2 2" xfId="7342"/>
    <cellStyle name="標準 2 4 2 3 2 2 3 2 2 3 2 3" xfId="7343"/>
    <cellStyle name="標準 2 4 2 3 2 2 3 2 2 3 3" xfId="7344"/>
    <cellStyle name="標準 2 4 2 3 2 2 3 2 2 3 3 2" xfId="7345"/>
    <cellStyle name="標準 2 4 2 3 2 2 3 2 2 3 3 3" xfId="7346"/>
    <cellStyle name="標準 2 4 2 3 2 2 3 2 2 3 4" xfId="7347"/>
    <cellStyle name="標準 2 4 2 3 2 2 3 2 2 3 5" xfId="7348"/>
    <cellStyle name="標準 2 4 2 3 2 2 3 2 2 4" xfId="7349"/>
    <cellStyle name="標準 2 4 2 3 2 2 3 2 2 5" xfId="7350"/>
    <cellStyle name="標準 2 4 2 3 2 2 3 2 2 5 2" xfId="7351"/>
    <cellStyle name="標準 2 4 2 3 2 2 3 2 2 5 3" xfId="7352"/>
    <cellStyle name="標準 2 4 2 3 2 2 3 2 2 6" xfId="7353"/>
    <cellStyle name="標準 2 4 2 3 2 2 3 2 2 6 2" xfId="7354"/>
    <cellStyle name="標準 2 4 2 3 2 2 3 2 2 6 3" xfId="7355"/>
    <cellStyle name="標準 2 4 2 3 2 2 3 2 2 7" xfId="7356"/>
    <cellStyle name="標準 2 4 2 3 2 2 3 2 2 8" xfId="7357"/>
    <cellStyle name="標準 2 4 2 3 2 2 3 2 3" xfId="7358"/>
    <cellStyle name="標準 2 4 2 3 2 2 3 2 3 2" xfId="7359"/>
    <cellStyle name="標準 2 4 2 3 2 2 3 2 3 2 2" xfId="7360"/>
    <cellStyle name="標準 2 4 2 3 2 2 3 2 3 2 2 2" xfId="7361"/>
    <cellStyle name="標準 2 4 2 3 2 2 3 2 3 2 2 2 2" xfId="7362"/>
    <cellStyle name="標準 2 4 2 3 2 2 3 2 3 2 2 2 3" xfId="7363"/>
    <cellStyle name="標準 2 4 2 3 2 2 3 2 3 2 2 3" xfId="7364"/>
    <cellStyle name="標準 2 4 2 3 2 2 3 2 3 2 2 3 2" xfId="7365"/>
    <cellStyle name="標準 2 4 2 3 2 2 3 2 3 2 2 3 3" xfId="7366"/>
    <cellStyle name="標準 2 4 2 3 2 2 3 2 3 2 2 4" xfId="7367"/>
    <cellStyle name="標準 2 4 2 3 2 2 3 2 3 2 2 5" xfId="7368"/>
    <cellStyle name="標準 2 4 2 3 2 2 3 2 3 2 3" xfId="7369"/>
    <cellStyle name="標準 2 4 2 3 2 2 3 2 3 2 3 2" xfId="7370"/>
    <cellStyle name="標準 2 4 2 3 2 2 3 2 3 2 3 3" xfId="7371"/>
    <cellStyle name="標準 2 4 2 3 2 2 3 2 3 2 4" xfId="7372"/>
    <cellStyle name="標準 2 4 2 3 2 2 3 2 3 2 4 2" xfId="7373"/>
    <cellStyle name="標準 2 4 2 3 2 2 3 2 3 2 4 3" xfId="7374"/>
    <cellStyle name="標準 2 4 2 3 2 2 3 2 3 2 5" xfId="7375"/>
    <cellStyle name="標準 2 4 2 3 2 2 3 2 3 2 6" xfId="7376"/>
    <cellStyle name="標準 2 4 2 3 2 2 3 2 3 3" xfId="7377"/>
    <cellStyle name="標準 2 4 2 3 2 2 3 2 3 3 2" xfId="7378"/>
    <cellStyle name="標準 2 4 2 3 2 2 3 2 3 3 2 2" xfId="7379"/>
    <cellStyle name="標準 2 4 2 3 2 2 3 2 3 3 2 3" xfId="7380"/>
    <cellStyle name="標準 2 4 2 3 2 2 3 2 3 3 3" xfId="7381"/>
    <cellStyle name="標準 2 4 2 3 2 2 3 2 3 3 3 2" xfId="7382"/>
    <cellStyle name="標準 2 4 2 3 2 2 3 2 3 3 3 3" xfId="7383"/>
    <cellStyle name="標準 2 4 2 3 2 2 3 2 3 3 4" xfId="7384"/>
    <cellStyle name="標準 2 4 2 3 2 2 3 2 3 3 5" xfId="7385"/>
    <cellStyle name="標準 2 4 2 3 2 2 3 2 3 4" xfId="7386"/>
    <cellStyle name="標準 2 4 2 3 2 2 3 2 3 5" xfId="7387"/>
    <cellStyle name="標準 2 4 2 3 2 2 3 2 3 5 2" xfId="7388"/>
    <cellStyle name="標準 2 4 2 3 2 2 3 2 3 5 3" xfId="7389"/>
    <cellStyle name="標準 2 4 2 3 2 2 3 2 3 6" xfId="7390"/>
    <cellStyle name="標準 2 4 2 3 2 2 3 2 3 6 2" xfId="7391"/>
    <cellStyle name="標準 2 4 2 3 2 2 3 2 3 6 3" xfId="7392"/>
    <cellStyle name="標準 2 4 2 3 2 2 3 2 3 7" xfId="7393"/>
    <cellStyle name="標準 2 4 2 3 2 2 3 2 3 8" xfId="7394"/>
    <cellStyle name="標準 2 4 2 3 2 2 3 2 4" xfId="7395"/>
    <cellStyle name="標準 2 4 2 3 2 2 3 2 4 2" xfId="7396"/>
    <cellStyle name="標準 2 4 2 3 2 2 3 2 4 2 2" xfId="7397"/>
    <cellStyle name="標準 2 4 2 3 2 2 3 2 4 2 2 2" xfId="7398"/>
    <cellStyle name="標準 2 4 2 3 2 2 3 2 4 2 2 3" xfId="7399"/>
    <cellStyle name="標準 2 4 2 3 2 2 3 2 4 2 3" xfId="7400"/>
    <cellStyle name="標準 2 4 2 3 2 2 3 2 4 2 3 2" xfId="7401"/>
    <cellStyle name="標準 2 4 2 3 2 2 3 2 4 2 3 3" xfId="7402"/>
    <cellStyle name="標準 2 4 2 3 2 2 3 2 4 2 4" xfId="7403"/>
    <cellStyle name="標準 2 4 2 3 2 2 3 2 4 2 5" xfId="7404"/>
    <cellStyle name="標準 2 4 2 3 2 2 3 2 4 3" xfId="7405"/>
    <cellStyle name="標準 2 4 2 3 2 2 3 2 4 3 2" xfId="7406"/>
    <cellStyle name="標準 2 4 2 3 2 2 3 2 4 3 3" xfId="7407"/>
    <cellStyle name="標準 2 4 2 3 2 2 3 2 4 4" xfId="7408"/>
    <cellStyle name="標準 2 4 2 3 2 2 3 2 4 4 2" xfId="7409"/>
    <cellStyle name="標準 2 4 2 3 2 2 3 2 4 4 3" xfId="7410"/>
    <cellStyle name="標準 2 4 2 3 2 2 3 2 4 5" xfId="7411"/>
    <cellStyle name="標準 2 4 2 3 2 2 3 2 4 6" xfId="7412"/>
    <cellStyle name="標準 2 4 2 3 2 2 3 2 5" xfId="7413"/>
    <cellStyle name="標準 2 4 2 3 2 2 3 2 5 2" xfId="7414"/>
    <cellStyle name="標準 2 4 2 3 2 2 3 2 5 2 2" xfId="7415"/>
    <cellStyle name="標準 2 4 2 3 2 2 3 2 5 2 3" xfId="7416"/>
    <cellStyle name="標準 2 4 2 3 2 2 3 2 5 3" xfId="7417"/>
    <cellStyle name="標準 2 4 2 3 2 2 3 2 5 3 2" xfId="7418"/>
    <cellStyle name="標準 2 4 2 3 2 2 3 2 5 3 3" xfId="7419"/>
    <cellStyle name="標準 2 4 2 3 2 2 3 2 5 4" xfId="7420"/>
    <cellStyle name="標準 2 4 2 3 2 2 3 2 5 5" xfId="7421"/>
    <cellStyle name="標準 2 4 2 3 2 2 3 2 6" xfId="7422"/>
    <cellStyle name="標準 2 4 2 3 2 2 3 2 7" xfId="7423"/>
    <cellStyle name="標準 2 4 2 3 2 2 3 2 7 2" xfId="7424"/>
    <cellStyle name="標準 2 4 2 3 2 2 3 2 7 3" xfId="7425"/>
    <cellStyle name="標準 2 4 2 3 2 2 3 2 8" xfId="7426"/>
    <cellStyle name="標準 2 4 2 3 2 2 3 2 8 2" xfId="7427"/>
    <cellStyle name="標準 2 4 2 3 2 2 3 2 8 3" xfId="7428"/>
    <cellStyle name="標準 2 4 2 3 2 2 3 2 9" xfId="7429"/>
    <cellStyle name="標準 2 4 2 3 2 2 3 3" xfId="7430"/>
    <cellStyle name="標準 2 4 2 3 2 2 3 3 2" xfId="7431"/>
    <cellStyle name="標準 2 4 2 3 2 2 3 3 2 2" xfId="7432"/>
    <cellStyle name="標準 2 4 2 3 2 2 3 3 2 2 2" xfId="7433"/>
    <cellStyle name="標準 2 4 2 3 2 2 3 3 2 2 2 2" xfId="7434"/>
    <cellStyle name="標準 2 4 2 3 2 2 3 3 2 2 2 3" xfId="7435"/>
    <cellStyle name="標準 2 4 2 3 2 2 3 3 2 2 3" xfId="7436"/>
    <cellStyle name="標準 2 4 2 3 2 2 3 3 2 2 3 2" xfId="7437"/>
    <cellStyle name="標準 2 4 2 3 2 2 3 3 2 2 3 3" xfId="7438"/>
    <cellStyle name="標準 2 4 2 3 2 2 3 3 2 2 4" xfId="7439"/>
    <cellStyle name="標準 2 4 2 3 2 2 3 3 2 2 5" xfId="7440"/>
    <cellStyle name="標準 2 4 2 3 2 2 3 3 2 3" xfId="7441"/>
    <cellStyle name="標準 2 4 2 3 2 2 3 3 2 3 2" xfId="7442"/>
    <cellStyle name="標準 2 4 2 3 2 2 3 3 2 3 3" xfId="7443"/>
    <cellStyle name="標準 2 4 2 3 2 2 3 3 2 4" xfId="7444"/>
    <cellStyle name="標準 2 4 2 3 2 2 3 3 2 4 2" xfId="7445"/>
    <cellStyle name="標準 2 4 2 3 2 2 3 3 2 4 3" xfId="7446"/>
    <cellStyle name="標準 2 4 2 3 2 2 3 3 2 5" xfId="7447"/>
    <cellStyle name="標準 2 4 2 3 2 2 3 3 2 6" xfId="7448"/>
    <cellStyle name="標準 2 4 2 3 2 2 3 3 3" xfId="7449"/>
    <cellStyle name="標準 2 4 2 3 2 2 3 3 3 2" xfId="7450"/>
    <cellStyle name="標準 2 4 2 3 2 2 3 3 3 2 2" xfId="7451"/>
    <cellStyle name="標準 2 4 2 3 2 2 3 3 3 2 3" xfId="7452"/>
    <cellStyle name="標準 2 4 2 3 2 2 3 3 3 3" xfId="7453"/>
    <cellStyle name="標準 2 4 2 3 2 2 3 3 3 3 2" xfId="7454"/>
    <cellStyle name="標準 2 4 2 3 2 2 3 3 3 3 3" xfId="7455"/>
    <cellStyle name="標準 2 4 2 3 2 2 3 3 3 4" xfId="7456"/>
    <cellStyle name="標準 2 4 2 3 2 2 3 3 3 5" xfId="7457"/>
    <cellStyle name="標準 2 4 2 3 2 2 3 3 4" xfId="7458"/>
    <cellStyle name="標準 2 4 2 3 2 2 3 3 5" xfId="7459"/>
    <cellStyle name="標準 2 4 2 3 2 2 3 3 5 2" xfId="7460"/>
    <cellStyle name="標準 2 4 2 3 2 2 3 3 5 3" xfId="7461"/>
    <cellStyle name="標準 2 4 2 3 2 2 3 3 6" xfId="7462"/>
    <cellStyle name="標準 2 4 2 3 2 2 3 3 6 2" xfId="7463"/>
    <cellStyle name="標準 2 4 2 3 2 2 3 3 6 3" xfId="7464"/>
    <cellStyle name="標準 2 4 2 3 2 2 3 3 7" xfId="7465"/>
    <cellStyle name="標準 2 4 2 3 2 2 3 3 8" xfId="7466"/>
    <cellStyle name="標準 2 4 2 3 2 2 3 4" xfId="7467"/>
    <cellStyle name="標準 2 4 2 3 2 2 3 4 2" xfId="7468"/>
    <cellStyle name="標準 2 4 2 3 2 2 3 4 2 2" xfId="7469"/>
    <cellStyle name="標準 2 4 2 3 2 2 3 4 2 2 2" xfId="7470"/>
    <cellStyle name="標準 2 4 2 3 2 2 3 4 2 2 2 2" xfId="7471"/>
    <cellStyle name="標準 2 4 2 3 2 2 3 4 2 2 2 3" xfId="7472"/>
    <cellStyle name="標準 2 4 2 3 2 2 3 4 2 2 3" xfId="7473"/>
    <cellStyle name="標準 2 4 2 3 2 2 3 4 2 2 3 2" xfId="7474"/>
    <cellStyle name="標準 2 4 2 3 2 2 3 4 2 2 3 3" xfId="7475"/>
    <cellStyle name="標準 2 4 2 3 2 2 3 4 2 2 4" xfId="7476"/>
    <cellStyle name="標準 2 4 2 3 2 2 3 4 2 2 5" xfId="7477"/>
    <cellStyle name="標準 2 4 2 3 2 2 3 4 2 3" xfId="7478"/>
    <cellStyle name="標準 2 4 2 3 2 2 3 4 2 3 2" xfId="7479"/>
    <cellStyle name="標準 2 4 2 3 2 2 3 4 2 3 3" xfId="7480"/>
    <cellStyle name="標準 2 4 2 3 2 2 3 4 2 4" xfId="7481"/>
    <cellStyle name="標準 2 4 2 3 2 2 3 4 2 4 2" xfId="7482"/>
    <cellStyle name="標準 2 4 2 3 2 2 3 4 2 4 3" xfId="7483"/>
    <cellStyle name="標準 2 4 2 3 2 2 3 4 2 5" xfId="7484"/>
    <cellStyle name="標準 2 4 2 3 2 2 3 4 2 6" xfId="7485"/>
    <cellStyle name="標準 2 4 2 3 2 2 3 4 3" xfId="7486"/>
    <cellStyle name="標準 2 4 2 3 2 2 3 4 3 2" xfId="7487"/>
    <cellStyle name="標準 2 4 2 3 2 2 3 4 3 2 2" xfId="7488"/>
    <cellStyle name="標準 2 4 2 3 2 2 3 4 3 2 3" xfId="7489"/>
    <cellStyle name="標準 2 4 2 3 2 2 3 4 3 3" xfId="7490"/>
    <cellStyle name="標準 2 4 2 3 2 2 3 4 3 3 2" xfId="7491"/>
    <cellStyle name="標準 2 4 2 3 2 2 3 4 3 3 3" xfId="7492"/>
    <cellStyle name="標準 2 4 2 3 2 2 3 4 3 4" xfId="7493"/>
    <cellStyle name="標準 2 4 2 3 2 2 3 4 3 5" xfId="7494"/>
    <cellStyle name="標準 2 4 2 3 2 2 3 4 4" xfId="7495"/>
    <cellStyle name="標準 2 4 2 3 2 2 3 4 5" xfId="7496"/>
    <cellStyle name="標準 2 4 2 3 2 2 3 4 5 2" xfId="7497"/>
    <cellStyle name="標準 2 4 2 3 2 2 3 4 5 3" xfId="7498"/>
    <cellStyle name="標準 2 4 2 3 2 2 3 4 6" xfId="7499"/>
    <cellStyle name="標準 2 4 2 3 2 2 3 4 6 2" xfId="7500"/>
    <cellStyle name="標準 2 4 2 3 2 2 3 4 6 3" xfId="7501"/>
    <cellStyle name="標準 2 4 2 3 2 2 3 4 7" xfId="7502"/>
    <cellStyle name="標準 2 4 2 3 2 2 3 4 8" xfId="7503"/>
    <cellStyle name="標準 2 4 2 3 2 2 3 5" xfId="7504"/>
    <cellStyle name="標準 2 4 2 3 2 2 3 5 2" xfId="7505"/>
    <cellStyle name="標準 2 4 2 3 2 2 3 5 2 2" xfId="7506"/>
    <cellStyle name="標準 2 4 2 3 2 2 3 5 2 2 2" xfId="7507"/>
    <cellStyle name="標準 2 4 2 3 2 2 3 5 2 2 3" xfId="7508"/>
    <cellStyle name="標準 2 4 2 3 2 2 3 5 2 3" xfId="7509"/>
    <cellStyle name="標準 2 4 2 3 2 2 3 5 2 3 2" xfId="7510"/>
    <cellStyle name="標準 2 4 2 3 2 2 3 5 2 3 3" xfId="7511"/>
    <cellStyle name="標準 2 4 2 3 2 2 3 5 2 4" xfId="7512"/>
    <cellStyle name="標準 2 4 2 3 2 2 3 5 2 5" xfId="7513"/>
    <cellStyle name="標準 2 4 2 3 2 2 3 5 3" xfId="7514"/>
    <cellStyle name="標準 2 4 2 3 2 2 3 5 3 2" xfId="7515"/>
    <cellStyle name="標準 2 4 2 3 2 2 3 5 3 3" xfId="7516"/>
    <cellStyle name="標準 2 4 2 3 2 2 3 5 4" xfId="7517"/>
    <cellStyle name="標準 2 4 2 3 2 2 3 5 4 2" xfId="7518"/>
    <cellStyle name="標準 2 4 2 3 2 2 3 5 4 3" xfId="7519"/>
    <cellStyle name="標準 2 4 2 3 2 2 3 5 5" xfId="7520"/>
    <cellStyle name="標準 2 4 2 3 2 2 3 5 6" xfId="7521"/>
    <cellStyle name="標準 2 4 2 3 2 2 3 6" xfId="7522"/>
    <cellStyle name="標準 2 4 2 3 2 2 3 6 2" xfId="7523"/>
    <cellStyle name="標準 2 4 2 3 2 2 3 6 2 2" xfId="7524"/>
    <cellStyle name="標準 2 4 2 3 2 2 3 6 2 3" xfId="7525"/>
    <cellStyle name="標準 2 4 2 3 2 2 3 6 3" xfId="7526"/>
    <cellStyle name="標準 2 4 2 3 2 2 3 6 3 2" xfId="7527"/>
    <cellStyle name="標準 2 4 2 3 2 2 3 6 3 3" xfId="7528"/>
    <cellStyle name="標準 2 4 2 3 2 2 3 6 4" xfId="7529"/>
    <cellStyle name="標準 2 4 2 3 2 2 3 6 5" xfId="7530"/>
    <cellStyle name="標準 2 4 2 3 2 2 3 7" xfId="7531"/>
    <cellStyle name="標準 2 4 2 3 2 2 3 8" xfId="7532"/>
    <cellStyle name="標準 2 4 2 3 2 2 3 8 2" xfId="7533"/>
    <cellStyle name="標準 2 4 2 3 2 2 3 8 3" xfId="7534"/>
    <cellStyle name="標準 2 4 2 3 2 2 3 9" xfId="7535"/>
    <cellStyle name="標準 2 4 2 3 2 2 3 9 2" xfId="7536"/>
    <cellStyle name="標準 2 4 2 3 2 2 3 9 3" xfId="7537"/>
    <cellStyle name="標準 2 4 2 3 2 2 4" xfId="7538"/>
    <cellStyle name="標準 2 4 2 3 2 2 4 10" xfId="7539"/>
    <cellStyle name="標準 2 4 2 3 2 2 4 2" xfId="7540"/>
    <cellStyle name="標準 2 4 2 3 2 2 4 2 2" xfId="7541"/>
    <cellStyle name="標準 2 4 2 3 2 2 4 2 2 2" xfId="7542"/>
    <cellStyle name="標準 2 4 2 3 2 2 4 2 2 2 2" xfId="7543"/>
    <cellStyle name="標準 2 4 2 3 2 2 4 2 2 2 2 2" xfId="7544"/>
    <cellStyle name="標準 2 4 2 3 2 2 4 2 2 2 2 3" xfId="7545"/>
    <cellStyle name="標準 2 4 2 3 2 2 4 2 2 2 3" xfId="7546"/>
    <cellStyle name="標準 2 4 2 3 2 2 4 2 2 2 3 2" xfId="7547"/>
    <cellStyle name="標準 2 4 2 3 2 2 4 2 2 2 3 3" xfId="7548"/>
    <cellStyle name="標準 2 4 2 3 2 2 4 2 2 2 4" xfId="7549"/>
    <cellStyle name="標準 2 4 2 3 2 2 4 2 2 2 5" xfId="7550"/>
    <cellStyle name="標準 2 4 2 3 2 2 4 2 2 3" xfId="7551"/>
    <cellStyle name="標準 2 4 2 3 2 2 4 2 2 3 2" xfId="7552"/>
    <cellStyle name="標準 2 4 2 3 2 2 4 2 2 3 3" xfId="7553"/>
    <cellStyle name="標準 2 4 2 3 2 2 4 2 2 4" xfId="7554"/>
    <cellStyle name="標準 2 4 2 3 2 2 4 2 2 4 2" xfId="7555"/>
    <cellStyle name="標準 2 4 2 3 2 2 4 2 2 4 3" xfId="7556"/>
    <cellStyle name="標準 2 4 2 3 2 2 4 2 2 5" xfId="7557"/>
    <cellStyle name="標準 2 4 2 3 2 2 4 2 2 6" xfId="7558"/>
    <cellStyle name="標準 2 4 2 3 2 2 4 2 3" xfId="7559"/>
    <cellStyle name="標準 2 4 2 3 2 2 4 2 3 2" xfId="7560"/>
    <cellStyle name="標準 2 4 2 3 2 2 4 2 3 2 2" xfId="7561"/>
    <cellStyle name="標準 2 4 2 3 2 2 4 2 3 2 3" xfId="7562"/>
    <cellStyle name="標準 2 4 2 3 2 2 4 2 3 3" xfId="7563"/>
    <cellStyle name="標準 2 4 2 3 2 2 4 2 3 3 2" xfId="7564"/>
    <cellStyle name="標準 2 4 2 3 2 2 4 2 3 3 3" xfId="7565"/>
    <cellStyle name="標準 2 4 2 3 2 2 4 2 3 4" xfId="7566"/>
    <cellStyle name="標準 2 4 2 3 2 2 4 2 3 5" xfId="7567"/>
    <cellStyle name="標準 2 4 2 3 2 2 4 2 4" xfId="7568"/>
    <cellStyle name="標準 2 4 2 3 2 2 4 2 5" xfId="7569"/>
    <cellStyle name="標準 2 4 2 3 2 2 4 2 5 2" xfId="7570"/>
    <cellStyle name="標準 2 4 2 3 2 2 4 2 5 3" xfId="7571"/>
    <cellStyle name="標準 2 4 2 3 2 2 4 2 6" xfId="7572"/>
    <cellStyle name="標準 2 4 2 3 2 2 4 2 6 2" xfId="7573"/>
    <cellStyle name="標準 2 4 2 3 2 2 4 2 6 3" xfId="7574"/>
    <cellStyle name="標準 2 4 2 3 2 2 4 2 7" xfId="7575"/>
    <cellStyle name="標準 2 4 2 3 2 2 4 2 8" xfId="7576"/>
    <cellStyle name="標準 2 4 2 3 2 2 4 3" xfId="7577"/>
    <cellStyle name="標準 2 4 2 3 2 2 4 3 2" xfId="7578"/>
    <cellStyle name="標準 2 4 2 3 2 2 4 3 2 2" xfId="7579"/>
    <cellStyle name="標準 2 4 2 3 2 2 4 3 2 2 2" xfId="7580"/>
    <cellStyle name="標準 2 4 2 3 2 2 4 3 2 2 2 2" xfId="7581"/>
    <cellStyle name="標準 2 4 2 3 2 2 4 3 2 2 2 3" xfId="7582"/>
    <cellStyle name="標準 2 4 2 3 2 2 4 3 2 2 3" xfId="7583"/>
    <cellStyle name="標準 2 4 2 3 2 2 4 3 2 2 3 2" xfId="7584"/>
    <cellStyle name="標準 2 4 2 3 2 2 4 3 2 2 3 3" xfId="7585"/>
    <cellStyle name="標準 2 4 2 3 2 2 4 3 2 2 4" xfId="7586"/>
    <cellStyle name="標準 2 4 2 3 2 2 4 3 2 2 5" xfId="7587"/>
    <cellStyle name="標準 2 4 2 3 2 2 4 3 2 3" xfId="7588"/>
    <cellStyle name="標準 2 4 2 3 2 2 4 3 2 3 2" xfId="7589"/>
    <cellStyle name="標準 2 4 2 3 2 2 4 3 2 3 3" xfId="7590"/>
    <cellStyle name="標準 2 4 2 3 2 2 4 3 2 4" xfId="7591"/>
    <cellStyle name="標準 2 4 2 3 2 2 4 3 2 4 2" xfId="7592"/>
    <cellStyle name="標準 2 4 2 3 2 2 4 3 2 4 3" xfId="7593"/>
    <cellStyle name="標準 2 4 2 3 2 2 4 3 2 5" xfId="7594"/>
    <cellStyle name="標準 2 4 2 3 2 2 4 3 2 6" xfId="7595"/>
    <cellStyle name="標準 2 4 2 3 2 2 4 3 3" xfId="7596"/>
    <cellStyle name="標準 2 4 2 3 2 2 4 3 3 2" xfId="7597"/>
    <cellStyle name="標準 2 4 2 3 2 2 4 3 3 2 2" xfId="7598"/>
    <cellStyle name="標準 2 4 2 3 2 2 4 3 3 2 3" xfId="7599"/>
    <cellStyle name="標準 2 4 2 3 2 2 4 3 3 3" xfId="7600"/>
    <cellStyle name="標準 2 4 2 3 2 2 4 3 3 3 2" xfId="7601"/>
    <cellStyle name="標準 2 4 2 3 2 2 4 3 3 3 3" xfId="7602"/>
    <cellStyle name="標準 2 4 2 3 2 2 4 3 3 4" xfId="7603"/>
    <cellStyle name="標準 2 4 2 3 2 2 4 3 3 5" xfId="7604"/>
    <cellStyle name="標準 2 4 2 3 2 2 4 3 4" xfId="7605"/>
    <cellStyle name="標準 2 4 2 3 2 2 4 3 5" xfId="7606"/>
    <cellStyle name="標準 2 4 2 3 2 2 4 3 5 2" xfId="7607"/>
    <cellStyle name="標準 2 4 2 3 2 2 4 3 5 3" xfId="7608"/>
    <cellStyle name="標準 2 4 2 3 2 2 4 3 6" xfId="7609"/>
    <cellStyle name="標準 2 4 2 3 2 2 4 3 6 2" xfId="7610"/>
    <cellStyle name="標準 2 4 2 3 2 2 4 3 6 3" xfId="7611"/>
    <cellStyle name="標準 2 4 2 3 2 2 4 3 7" xfId="7612"/>
    <cellStyle name="標準 2 4 2 3 2 2 4 3 8" xfId="7613"/>
    <cellStyle name="標準 2 4 2 3 2 2 4 4" xfId="7614"/>
    <cellStyle name="標準 2 4 2 3 2 2 4 4 2" xfId="7615"/>
    <cellStyle name="標準 2 4 2 3 2 2 4 4 2 2" xfId="7616"/>
    <cellStyle name="標準 2 4 2 3 2 2 4 4 2 2 2" xfId="7617"/>
    <cellStyle name="標準 2 4 2 3 2 2 4 4 2 2 3" xfId="7618"/>
    <cellStyle name="標準 2 4 2 3 2 2 4 4 2 3" xfId="7619"/>
    <cellStyle name="標準 2 4 2 3 2 2 4 4 2 3 2" xfId="7620"/>
    <cellStyle name="標準 2 4 2 3 2 2 4 4 2 3 3" xfId="7621"/>
    <cellStyle name="標準 2 4 2 3 2 2 4 4 2 4" xfId="7622"/>
    <cellStyle name="標準 2 4 2 3 2 2 4 4 2 5" xfId="7623"/>
    <cellStyle name="標準 2 4 2 3 2 2 4 4 3" xfId="7624"/>
    <cellStyle name="標準 2 4 2 3 2 2 4 4 3 2" xfId="7625"/>
    <cellStyle name="標準 2 4 2 3 2 2 4 4 3 3" xfId="7626"/>
    <cellStyle name="標準 2 4 2 3 2 2 4 4 4" xfId="7627"/>
    <cellStyle name="標準 2 4 2 3 2 2 4 4 4 2" xfId="7628"/>
    <cellStyle name="標準 2 4 2 3 2 2 4 4 4 3" xfId="7629"/>
    <cellStyle name="標準 2 4 2 3 2 2 4 4 5" xfId="7630"/>
    <cellStyle name="標準 2 4 2 3 2 2 4 4 6" xfId="7631"/>
    <cellStyle name="標準 2 4 2 3 2 2 4 5" xfId="7632"/>
    <cellStyle name="標準 2 4 2 3 2 2 4 5 2" xfId="7633"/>
    <cellStyle name="標準 2 4 2 3 2 2 4 5 2 2" xfId="7634"/>
    <cellStyle name="標準 2 4 2 3 2 2 4 5 2 3" xfId="7635"/>
    <cellStyle name="標準 2 4 2 3 2 2 4 5 3" xfId="7636"/>
    <cellStyle name="標準 2 4 2 3 2 2 4 5 3 2" xfId="7637"/>
    <cellStyle name="標準 2 4 2 3 2 2 4 5 3 3" xfId="7638"/>
    <cellStyle name="標準 2 4 2 3 2 2 4 5 4" xfId="7639"/>
    <cellStyle name="標準 2 4 2 3 2 2 4 5 5" xfId="7640"/>
    <cellStyle name="標準 2 4 2 3 2 2 4 6" xfId="7641"/>
    <cellStyle name="標準 2 4 2 3 2 2 4 7" xfId="7642"/>
    <cellStyle name="標準 2 4 2 3 2 2 4 7 2" xfId="7643"/>
    <cellStyle name="標準 2 4 2 3 2 2 4 7 3" xfId="7644"/>
    <cellStyle name="標準 2 4 2 3 2 2 4 8" xfId="7645"/>
    <cellStyle name="標準 2 4 2 3 2 2 4 8 2" xfId="7646"/>
    <cellStyle name="標準 2 4 2 3 2 2 4 8 3" xfId="7647"/>
    <cellStyle name="標準 2 4 2 3 2 2 4 9" xfId="7648"/>
    <cellStyle name="標準 2 4 2 3 2 2 5" xfId="7649"/>
    <cellStyle name="標準 2 4 2 3 2 2 5 2" xfId="7650"/>
    <cellStyle name="標準 2 4 2 3 2 2 5 2 2" xfId="7651"/>
    <cellStyle name="標準 2 4 2 3 2 2 5 2 2 2" xfId="7652"/>
    <cellStyle name="標準 2 4 2 3 2 2 5 2 2 2 2" xfId="7653"/>
    <cellStyle name="標準 2 4 2 3 2 2 5 2 2 2 2 2" xfId="7654"/>
    <cellStyle name="標準 2 4 2 3 2 2 5 2 2 2 2 3" xfId="7655"/>
    <cellStyle name="標準 2 4 2 3 2 2 5 2 2 2 3" xfId="7656"/>
    <cellStyle name="標準 2 4 2 3 2 2 5 2 2 2 3 2" xfId="7657"/>
    <cellStyle name="標準 2 4 2 3 2 2 5 2 2 2 3 3" xfId="7658"/>
    <cellStyle name="標準 2 4 2 3 2 2 5 2 2 2 4" xfId="7659"/>
    <cellStyle name="標準 2 4 2 3 2 2 5 2 2 2 5" xfId="7660"/>
    <cellStyle name="標準 2 4 2 3 2 2 5 2 2 3" xfId="7661"/>
    <cellStyle name="標準 2 4 2 3 2 2 5 2 2 3 2" xfId="7662"/>
    <cellStyle name="標準 2 4 2 3 2 2 5 2 2 3 3" xfId="7663"/>
    <cellStyle name="標準 2 4 2 3 2 2 5 2 2 4" xfId="7664"/>
    <cellStyle name="標準 2 4 2 3 2 2 5 2 2 4 2" xfId="7665"/>
    <cellStyle name="標準 2 4 2 3 2 2 5 2 2 4 3" xfId="7666"/>
    <cellStyle name="標準 2 4 2 3 2 2 5 2 2 5" xfId="7667"/>
    <cellStyle name="標準 2 4 2 3 2 2 5 2 2 6" xfId="7668"/>
    <cellStyle name="標準 2 4 2 3 2 2 5 2 3" xfId="7669"/>
    <cellStyle name="標準 2 4 2 3 2 2 5 2 3 2" xfId="7670"/>
    <cellStyle name="標準 2 4 2 3 2 2 5 2 3 2 2" xfId="7671"/>
    <cellStyle name="標準 2 4 2 3 2 2 5 2 3 2 3" xfId="7672"/>
    <cellStyle name="標準 2 4 2 3 2 2 5 2 3 3" xfId="7673"/>
    <cellStyle name="標準 2 4 2 3 2 2 5 2 3 3 2" xfId="7674"/>
    <cellStyle name="標準 2 4 2 3 2 2 5 2 3 3 3" xfId="7675"/>
    <cellStyle name="標準 2 4 2 3 2 2 5 2 3 4" xfId="7676"/>
    <cellStyle name="標準 2 4 2 3 2 2 5 2 3 5" xfId="7677"/>
    <cellStyle name="標準 2 4 2 3 2 2 5 2 4" xfId="7678"/>
    <cellStyle name="標準 2 4 2 3 2 2 5 2 5" xfId="7679"/>
    <cellStyle name="標準 2 4 2 3 2 2 5 2 5 2" xfId="7680"/>
    <cellStyle name="標準 2 4 2 3 2 2 5 2 5 3" xfId="7681"/>
    <cellStyle name="標準 2 4 2 3 2 2 5 2 6" xfId="7682"/>
    <cellStyle name="標準 2 4 2 3 2 2 5 2 6 2" xfId="7683"/>
    <cellStyle name="標準 2 4 2 3 2 2 5 2 6 3" xfId="7684"/>
    <cellStyle name="標準 2 4 2 3 2 2 5 2 7" xfId="7685"/>
    <cellStyle name="標準 2 4 2 3 2 2 5 2 8" xfId="7686"/>
    <cellStyle name="標準 2 4 2 3 2 2 5 3" xfId="7687"/>
    <cellStyle name="標準 2 4 2 3 2 2 5 3 2" xfId="7688"/>
    <cellStyle name="標準 2 4 2 3 2 2 5 3 2 2" xfId="7689"/>
    <cellStyle name="標準 2 4 2 3 2 2 5 3 2 2 2" xfId="7690"/>
    <cellStyle name="標準 2 4 2 3 2 2 5 3 2 2 3" xfId="7691"/>
    <cellStyle name="標準 2 4 2 3 2 2 5 3 2 3" xfId="7692"/>
    <cellStyle name="標準 2 4 2 3 2 2 5 3 2 3 2" xfId="7693"/>
    <cellStyle name="標準 2 4 2 3 2 2 5 3 2 3 3" xfId="7694"/>
    <cellStyle name="標準 2 4 2 3 2 2 5 3 2 4" xfId="7695"/>
    <cellStyle name="標準 2 4 2 3 2 2 5 3 2 5" xfId="7696"/>
    <cellStyle name="標準 2 4 2 3 2 2 5 3 3" xfId="7697"/>
    <cellStyle name="標準 2 4 2 3 2 2 5 3 3 2" xfId="7698"/>
    <cellStyle name="標準 2 4 2 3 2 2 5 3 3 3" xfId="7699"/>
    <cellStyle name="標準 2 4 2 3 2 2 5 3 4" xfId="7700"/>
    <cellStyle name="標準 2 4 2 3 2 2 5 3 4 2" xfId="7701"/>
    <cellStyle name="標準 2 4 2 3 2 2 5 3 4 3" xfId="7702"/>
    <cellStyle name="標準 2 4 2 3 2 2 5 3 5" xfId="7703"/>
    <cellStyle name="標準 2 4 2 3 2 2 5 3 6" xfId="7704"/>
    <cellStyle name="標準 2 4 2 3 2 2 5 4" xfId="7705"/>
    <cellStyle name="標準 2 4 2 3 2 2 5 4 2" xfId="7706"/>
    <cellStyle name="標準 2 4 2 3 2 2 5 4 2 2" xfId="7707"/>
    <cellStyle name="標準 2 4 2 3 2 2 5 4 2 3" xfId="7708"/>
    <cellStyle name="標準 2 4 2 3 2 2 5 4 3" xfId="7709"/>
    <cellStyle name="標準 2 4 2 3 2 2 5 4 3 2" xfId="7710"/>
    <cellStyle name="標準 2 4 2 3 2 2 5 4 3 3" xfId="7711"/>
    <cellStyle name="標準 2 4 2 3 2 2 5 4 4" xfId="7712"/>
    <cellStyle name="標準 2 4 2 3 2 2 5 4 5" xfId="7713"/>
    <cellStyle name="標準 2 4 2 3 2 2 5 5" xfId="7714"/>
    <cellStyle name="標準 2 4 2 3 2 2 5 6" xfId="7715"/>
    <cellStyle name="標準 2 4 2 3 2 2 5 6 2" xfId="7716"/>
    <cellStyle name="標準 2 4 2 3 2 2 5 6 3" xfId="7717"/>
    <cellStyle name="標準 2 4 2 3 2 2 5 7" xfId="7718"/>
    <cellStyle name="標準 2 4 2 3 2 2 5 7 2" xfId="7719"/>
    <cellStyle name="標準 2 4 2 3 2 2 5 7 3" xfId="7720"/>
    <cellStyle name="標準 2 4 2 3 2 2 5 8" xfId="7721"/>
    <cellStyle name="標準 2 4 2 3 2 2 5 9" xfId="7722"/>
    <cellStyle name="標準 2 4 2 3 2 2 6" xfId="7723"/>
    <cellStyle name="標準 2 4 2 3 2 2 6 2" xfId="7724"/>
    <cellStyle name="標準 2 4 2 3 2 2 6 2 2" xfId="7725"/>
    <cellStyle name="標準 2 4 2 3 2 2 6 2 2 2" xfId="7726"/>
    <cellStyle name="標準 2 4 2 3 2 2 6 2 2 2 2" xfId="7727"/>
    <cellStyle name="標準 2 4 2 3 2 2 6 2 2 2 3" xfId="7728"/>
    <cellStyle name="標準 2 4 2 3 2 2 6 2 2 3" xfId="7729"/>
    <cellStyle name="標準 2 4 2 3 2 2 6 2 2 3 2" xfId="7730"/>
    <cellStyle name="標準 2 4 2 3 2 2 6 2 2 3 3" xfId="7731"/>
    <cellStyle name="標準 2 4 2 3 2 2 6 2 2 4" xfId="7732"/>
    <cellStyle name="標準 2 4 2 3 2 2 6 2 2 5" xfId="7733"/>
    <cellStyle name="標準 2 4 2 3 2 2 6 2 3" xfId="7734"/>
    <cellStyle name="標準 2 4 2 3 2 2 6 2 3 2" xfId="7735"/>
    <cellStyle name="標準 2 4 2 3 2 2 6 2 3 3" xfId="7736"/>
    <cellStyle name="標準 2 4 2 3 2 2 6 2 4" xfId="7737"/>
    <cellStyle name="標準 2 4 2 3 2 2 6 2 4 2" xfId="7738"/>
    <cellStyle name="標準 2 4 2 3 2 2 6 2 4 3" xfId="7739"/>
    <cellStyle name="標準 2 4 2 3 2 2 6 2 5" xfId="7740"/>
    <cellStyle name="標準 2 4 2 3 2 2 6 2 6" xfId="7741"/>
    <cellStyle name="標準 2 4 2 3 2 2 6 3" xfId="7742"/>
    <cellStyle name="標準 2 4 2 3 2 2 6 3 2" xfId="7743"/>
    <cellStyle name="標準 2 4 2 3 2 2 6 3 2 2" xfId="7744"/>
    <cellStyle name="標準 2 4 2 3 2 2 6 3 2 3" xfId="7745"/>
    <cellStyle name="標準 2 4 2 3 2 2 6 3 3" xfId="7746"/>
    <cellStyle name="標準 2 4 2 3 2 2 6 3 3 2" xfId="7747"/>
    <cellStyle name="標準 2 4 2 3 2 2 6 3 3 3" xfId="7748"/>
    <cellStyle name="標準 2 4 2 3 2 2 6 3 4" xfId="7749"/>
    <cellStyle name="標準 2 4 2 3 2 2 6 3 5" xfId="7750"/>
    <cellStyle name="標準 2 4 2 3 2 2 6 4" xfId="7751"/>
    <cellStyle name="標準 2 4 2 3 2 2 6 5" xfId="7752"/>
    <cellStyle name="標準 2 4 2 3 2 2 6 5 2" xfId="7753"/>
    <cellStyle name="標準 2 4 2 3 2 2 6 5 3" xfId="7754"/>
    <cellStyle name="標準 2 4 2 3 2 2 6 6" xfId="7755"/>
    <cellStyle name="標準 2 4 2 3 2 2 6 6 2" xfId="7756"/>
    <cellStyle name="標準 2 4 2 3 2 2 6 6 3" xfId="7757"/>
    <cellStyle name="標準 2 4 2 3 2 2 6 7" xfId="7758"/>
    <cellStyle name="標準 2 4 2 3 2 2 6 8" xfId="7759"/>
    <cellStyle name="標準 2 4 2 3 2 2 7" xfId="7760"/>
    <cellStyle name="標準 2 4 2 3 2 2 7 2" xfId="7761"/>
    <cellStyle name="標準 2 4 2 3 2 2 7 2 2" xfId="7762"/>
    <cellStyle name="標準 2 4 2 3 2 2 7 2 2 2" xfId="7763"/>
    <cellStyle name="標準 2 4 2 3 2 2 7 2 2 2 2" xfId="7764"/>
    <cellStyle name="標準 2 4 2 3 2 2 7 2 2 2 3" xfId="7765"/>
    <cellStyle name="標準 2 4 2 3 2 2 7 2 2 3" xfId="7766"/>
    <cellStyle name="標準 2 4 2 3 2 2 7 2 2 3 2" xfId="7767"/>
    <cellStyle name="標準 2 4 2 3 2 2 7 2 2 3 3" xfId="7768"/>
    <cellStyle name="標準 2 4 2 3 2 2 7 2 2 4" xfId="7769"/>
    <cellStyle name="標準 2 4 2 3 2 2 7 2 2 5" xfId="7770"/>
    <cellStyle name="標準 2 4 2 3 2 2 7 2 3" xfId="7771"/>
    <cellStyle name="標準 2 4 2 3 2 2 7 2 3 2" xfId="7772"/>
    <cellStyle name="標準 2 4 2 3 2 2 7 2 3 3" xfId="7773"/>
    <cellStyle name="標準 2 4 2 3 2 2 7 2 4" xfId="7774"/>
    <cellStyle name="標準 2 4 2 3 2 2 7 2 4 2" xfId="7775"/>
    <cellStyle name="標準 2 4 2 3 2 2 7 2 4 3" xfId="7776"/>
    <cellStyle name="標準 2 4 2 3 2 2 7 2 5" xfId="7777"/>
    <cellStyle name="標準 2 4 2 3 2 2 7 2 6" xfId="7778"/>
    <cellStyle name="標準 2 4 2 3 2 2 7 3" xfId="7779"/>
    <cellStyle name="標準 2 4 2 3 2 2 7 3 2" xfId="7780"/>
    <cellStyle name="標準 2 4 2 3 2 2 7 3 2 2" xfId="7781"/>
    <cellStyle name="標準 2 4 2 3 2 2 7 3 2 3" xfId="7782"/>
    <cellStyle name="標準 2 4 2 3 2 2 7 3 3" xfId="7783"/>
    <cellStyle name="標準 2 4 2 3 2 2 7 3 3 2" xfId="7784"/>
    <cellStyle name="標準 2 4 2 3 2 2 7 3 3 3" xfId="7785"/>
    <cellStyle name="標準 2 4 2 3 2 2 7 3 4" xfId="7786"/>
    <cellStyle name="標準 2 4 2 3 2 2 7 3 5" xfId="7787"/>
    <cellStyle name="標準 2 4 2 3 2 2 7 4" xfId="7788"/>
    <cellStyle name="標準 2 4 2 3 2 2 7 5" xfId="7789"/>
    <cellStyle name="標準 2 4 2 3 2 2 7 5 2" xfId="7790"/>
    <cellStyle name="標準 2 4 2 3 2 2 7 5 3" xfId="7791"/>
    <cellStyle name="標準 2 4 2 3 2 2 7 6" xfId="7792"/>
    <cellStyle name="標準 2 4 2 3 2 2 7 6 2" xfId="7793"/>
    <cellStyle name="標準 2 4 2 3 2 2 7 6 3" xfId="7794"/>
    <cellStyle name="標準 2 4 2 3 2 2 7 7" xfId="7795"/>
    <cellStyle name="標準 2 4 2 3 2 2 7 8" xfId="7796"/>
    <cellStyle name="標準 2 4 2 3 2 2 8" xfId="7797"/>
    <cellStyle name="標準 2 4 2 3 2 2 8 2" xfId="7798"/>
    <cellStyle name="標準 2 4 2 3 2 2 8 2 2" xfId="7799"/>
    <cellStyle name="標準 2 4 2 3 2 2 8 2 2 2" xfId="7800"/>
    <cellStyle name="標準 2 4 2 3 2 2 8 2 2 3" xfId="7801"/>
    <cellStyle name="標準 2 4 2 3 2 2 8 2 3" xfId="7802"/>
    <cellStyle name="標準 2 4 2 3 2 2 8 2 3 2" xfId="7803"/>
    <cellStyle name="標準 2 4 2 3 2 2 8 2 3 3" xfId="7804"/>
    <cellStyle name="標準 2 4 2 3 2 2 8 2 4" xfId="7805"/>
    <cellStyle name="標準 2 4 2 3 2 2 8 2 5" xfId="7806"/>
    <cellStyle name="標準 2 4 2 3 2 2 8 3" xfId="7807"/>
    <cellStyle name="標準 2 4 2 3 2 2 8 3 2" xfId="7808"/>
    <cellStyle name="標準 2 4 2 3 2 2 8 3 3" xfId="7809"/>
    <cellStyle name="標準 2 4 2 3 2 2 8 4" xfId="7810"/>
    <cellStyle name="標準 2 4 2 3 2 2 8 4 2" xfId="7811"/>
    <cellStyle name="標準 2 4 2 3 2 2 8 4 3" xfId="7812"/>
    <cellStyle name="標準 2 4 2 3 2 2 8 5" xfId="7813"/>
    <cellStyle name="標準 2 4 2 3 2 2 8 6" xfId="7814"/>
    <cellStyle name="標準 2 4 2 3 2 2 9" xfId="7815"/>
    <cellStyle name="標準 2 4 2 3 2 2 9 2" xfId="7816"/>
    <cellStyle name="標準 2 4 2 3 2 2 9 2 2" xfId="7817"/>
    <cellStyle name="標準 2 4 2 3 2 2 9 2 3" xfId="7818"/>
    <cellStyle name="標準 2 4 2 3 2 2 9 3" xfId="7819"/>
    <cellStyle name="標準 2 4 2 3 2 2 9 3 2" xfId="7820"/>
    <cellStyle name="標準 2 4 2 3 2 2 9 3 3" xfId="7821"/>
    <cellStyle name="標準 2 4 2 3 2 2 9 4" xfId="7822"/>
    <cellStyle name="標準 2 4 2 3 2 2 9 5" xfId="7823"/>
    <cellStyle name="標準 2 4 2 3 2 3" xfId="7824"/>
    <cellStyle name="標準 2 4 2 3 2 3 10" xfId="7825"/>
    <cellStyle name="標準 2 4 2 3 2 3 10 2" xfId="7826"/>
    <cellStyle name="標準 2 4 2 3 2 3 10 3" xfId="7827"/>
    <cellStyle name="標準 2 4 2 3 2 3 11" xfId="7828"/>
    <cellStyle name="標準 2 4 2 3 2 3 12" xfId="7829"/>
    <cellStyle name="標準 2 4 2 3 2 3 2" xfId="7830"/>
    <cellStyle name="標準 2 4 2 3 2 3 2 10" xfId="7831"/>
    <cellStyle name="標準 2 4 2 3 2 3 2 2" xfId="7832"/>
    <cellStyle name="標準 2 4 2 3 2 3 2 2 2" xfId="7833"/>
    <cellStyle name="標準 2 4 2 3 2 3 2 2 2 2" xfId="7834"/>
    <cellStyle name="標準 2 4 2 3 2 3 2 2 2 2 2" xfId="7835"/>
    <cellStyle name="標準 2 4 2 3 2 3 2 2 2 2 2 2" xfId="7836"/>
    <cellStyle name="標準 2 4 2 3 2 3 2 2 2 2 2 3" xfId="7837"/>
    <cellStyle name="標準 2 4 2 3 2 3 2 2 2 2 3" xfId="7838"/>
    <cellStyle name="標準 2 4 2 3 2 3 2 2 2 2 3 2" xfId="7839"/>
    <cellStyle name="標準 2 4 2 3 2 3 2 2 2 2 3 3" xfId="7840"/>
    <cellStyle name="標準 2 4 2 3 2 3 2 2 2 2 4" xfId="7841"/>
    <cellStyle name="標準 2 4 2 3 2 3 2 2 2 2 5" xfId="7842"/>
    <cellStyle name="標準 2 4 2 3 2 3 2 2 2 3" xfId="7843"/>
    <cellStyle name="標準 2 4 2 3 2 3 2 2 2 3 2" xfId="7844"/>
    <cellStyle name="標準 2 4 2 3 2 3 2 2 2 3 3" xfId="7845"/>
    <cellStyle name="標準 2 4 2 3 2 3 2 2 2 4" xfId="7846"/>
    <cellStyle name="標準 2 4 2 3 2 3 2 2 2 4 2" xfId="7847"/>
    <cellStyle name="標準 2 4 2 3 2 3 2 2 2 4 3" xfId="7848"/>
    <cellStyle name="標準 2 4 2 3 2 3 2 2 2 5" xfId="7849"/>
    <cellStyle name="標準 2 4 2 3 2 3 2 2 2 6" xfId="7850"/>
    <cellStyle name="標準 2 4 2 3 2 3 2 2 3" xfId="7851"/>
    <cellStyle name="標準 2 4 2 3 2 3 2 2 3 2" xfId="7852"/>
    <cellStyle name="標準 2 4 2 3 2 3 2 2 3 2 2" xfId="7853"/>
    <cellStyle name="標準 2 4 2 3 2 3 2 2 3 2 3" xfId="7854"/>
    <cellStyle name="標準 2 4 2 3 2 3 2 2 3 3" xfId="7855"/>
    <cellStyle name="標準 2 4 2 3 2 3 2 2 3 3 2" xfId="7856"/>
    <cellStyle name="標準 2 4 2 3 2 3 2 2 3 3 3" xfId="7857"/>
    <cellStyle name="標準 2 4 2 3 2 3 2 2 3 4" xfId="7858"/>
    <cellStyle name="標準 2 4 2 3 2 3 2 2 3 5" xfId="7859"/>
    <cellStyle name="標準 2 4 2 3 2 3 2 2 4" xfId="7860"/>
    <cellStyle name="標準 2 4 2 3 2 3 2 2 5" xfId="7861"/>
    <cellStyle name="標準 2 4 2 3 2 3 2 2 5 2" xfId="7862"/>
    <cellStyle name="標準 2 4 2 3 2 3 2 2 5 3" xfId="7863"/>
    <cellStyle name="標準 2 4 2 3 2 3 2 2 6" xfId="7864"/>
    <cellStyle name="標準 2 4 2 3 2 3 2 2 6 2" xfId="7865"/>
    <cellStyle name="標準 2 4 2 3 2 3 2 2 6 3" xfId="7866"/>
    <cellStyle name="標準 2 4 2 3 2 3 2 2 7" xfId="7867"/>
    <cellStyle name="標準 2 4 2 3 2 3 2 2 8" xfId="7868"/>
    <cellStyle name="標準 2 4 2 3 2 3 2 3" xfId="7869"/>
    <cellStyle name="標準 2 4 2 3 2 3 2 3 2" xfId="7870"/>
    <cellStyle name="標準 2 4 2 3 2 3 2 3 2 2" xfId="7871"/>
    <cellStyle name="標準 2 4 2 3 2 3 2 3 2 2 2" xfId="7872"/>
    <cellStyle name="標準 2 4 2 3 2 3 2 3 2 2 2 2" xfId="7873"/>
    <cellStyle name="標準 2 4 2 3 2 3 2 3 2 2 2 3" xfId="7874"/>
    <cellStyle name="標準 2 4 2 3 2 3 2 3 2 2 3" xfId="7875"/>
    <cellStyle name="標準 2 4 2 3 2 3 2 3 2 2 3 2" xfId="7876"/>
    <cellStyle name="標準 2 4 2 3 2 3 2 3 2 2 3 3" xfId="7877"/>
    <cellStyle name="標準 2 4 2 3 2 3 2 3 2 2 4" xfId="7878"/>
    <cellStyle name="標準 2 4 2 3 2 3 2 3 2 2 5" xfId="7879"/>
    <cellStyle name="標準 2 4 2 3 2 3 2 3 2 3" xfId="7880"/>
    <cellStyle name="標準 2 4 2 3 2 3 2 3 2 3 2" xfId="7881"/>
    <cellStyle name="標準 2 4 2 3 2 3 2 3 2 3 3" xfId="7882"/>
    <cellStyle name="標準 2 4 2 3 2 3 2 3 2 4" xfId="7883"/>
    <cellStyle name="標準 2 4 2 3 2 3 2 3 2 4 2" xfId="7884"/>
    <cellStyle name="標準 2 4 2 3 2 3 2 3 2 4 3" xfId="7885"/>
    <cellStyle name="標準 2 4 2 3 2 3 2 3 2 5" xfId="7886"/>
    <cellStyle name="標準 2 4 2 3 2 3 2 3 2 6" xfId="7887"/>
    <cellStyle name="標準 2 4 2 3 2 3 2 3 3" xfId="7888"/>
    <cellStyle name="標準 2 4 2 3 2 3 2 3 3 2" xfId="7889"/>
    <cellStyle name="標準 2 4 2 3 2 3 2 3 3 2 2" xfId="7890"/>
    <cellStyle name="標準 2 4 2 3 2 3 2 3 3 2 3" xfId="7891"/>
    <cellStyle name="標準 2 4 2 3 2 3 2 3 3 3" xfId="7892"/>
    <cellStyle name="標準 2 4 2 3 2 3 2 3 3 3 2" xfId="7893"/>
    <cellStyle name="標準 2 4 2 3 2 3 2 3 3 3 3" xfId="7894"/>
    <cellStyle name="標準 2 4 2 3 2 3 2 3 3 4" xfId="7895"/>
    <cellStyle name="標準 2 4 2 3 2 3 2 3 3 5" xfId="7896"/>
    <cellStyle name="標準 2 4 2 3 2 3 2 3 4" xfId="7897"/>
    <cellStyle name="標準 2 4 2 3 2 3 2 3 5" xfId="7898"/>
    <cellStyle name="標準 2 4 2 3 2 3 2 3 5 2" xfId="7899"/>
    <cellStyle name="標準 2 4 2 3 2 3 2 3 5 3" xfId="7900"/>
    <cellStyle name="標準 2 4 2 3 2 3 2 3 6" xfId="7901"/>
    <cellStyle name="標準 2 4 2 3 2 3 2 3 6 2" xfId="7902"/>
    <cellStyle name="標準 2 4 2 3 2 3 2 3 6 3" xfId="7903"/>
    <cellStyle name="標準 2 4 2 3 2 3 2 3 7" xfId="7904"/>
    <cellStyle name="標準 2 4 2 3 2 3 2 3 8" xfId="7905"/>
    <cellStyle name="標準 2 4 2 3 2 3 2 4" xfId="7906"/>
    <cellStyle name="標準 2 4 2 3 2 3 2 4 2" xfId="7907"/>
    <cellStyle name="標準 2 4 2 3 2 3 2 4 2 2" xfId="7908"/>
    <cellStyle name="標準 2 4 2 3 2 3 2 4 2 2 2" xfId="7909"/>
    <cellStyle name="標準 2 4 2 3 2 3 2 4 2 2 3" xfId="7910"/>
    <cellStyle name="標準 2 4 2 3 2 3 2 4 2 3" xfId="7911"/>
    <cellStyle name="標準 2 4 2 3 2 3 2 4 2 3 2" xfId="7912"/>
    <cellStyle name="標準 2 4 2 3 2 3 2 4 2 3 3" xfId="7913"/>
    <cellStyle name="標準 2 4 2 3 2 3 2 4 2 4" xfId="7914"/>
    <cellStyle name="標準 2 4 2 3 2 3 2 4 2 5" xfId="7915"/>
    <cellStyle name="標準 2 4 2 3 2 3 2 4 3" xfId="7916"/>
    <cellStyle name="標準 2 4 2 3 2 3 2 4 3 2" xfId="7917"/>
    <cellStyle name="標準 2 4 2 3 2 3 2 4 3 3" xfId="7918"/>
    <cellStyle name="標準 2 4 2 3 2 3 2 4 4" xfId="7919"/>
    <cellStyle name="標準 2 4 2 3 2 3 2 4 4 2" xfId="7920"/>
    <cellStyle name="標準 2 4 2 3 2 3 2 4 4 3" xfId="7921"/>
    <cellStyle name="標準 2 4 2 3 2 3 2 4 5" xfId="7922"/>
    <cellStyle name="標準 2 4 2 3 2 3 2 4 6" xfId="7923"/>
    <cellStyle name="標準 2 4 2 3 2 3 2 5" xfId="7924"/>
    <cellStyle name="標準 2 4 2 3 2 3 2 5 2" xfId="7925"/>
    <cellStyle name="標準 2 4 2 3 2 3 2 5 2 2" xfId="7926"/>
    <cellStyle name="標準 2 4 2 3 2 3 2 5 2 3" xfId="7927"/>
    <cellStyle name="標準 2 4 2 3 2 3 2 5 3" xfId="7928"/>
    <cellStyle name="標準 2 4 2 3 2 3 2 5 3 2" xfId="7929"/>
    <cellStyle name="標準 2 4 2 3 2 3 2 5 3 3" xfId="7930"/>
    <cellStyle name="標準 2 4 2 3 2 3 2 5 4" xfId="7931"/>
    <cellStyle name="標準 2 4 2 3 2 3 2 5 5" xfId="7932"/>
    <cellStyle name="標準 2 4 2 3 2 3 2 6" xfId="7933"/>
    <cellStyle name="標準 2 4 2 3 2 3 2 7" xfId="7934"/>
    <cellStyle name="標準 2 4 2 3 2 3 2 7 2" xfId="7935"/>
    <cellStyle name="標準 2 4 2 3 2 3 2 7 3" xfId="7936"/>
    <cellStyle name="標準 2 4 2 3 2 3 2 8" xfId="7937"/>
    <cellStyle name="標準 2 4 2 3 2 3 2 8 2" xfId="7938"/>
    <cellStyle name="標準 2 4 2 3 2 3 2 8 3" xfId="7939"/>
    <cellStyle name="標準 2 4 2 3 2 3 2 9" xfId="7940"/>
    <cellStyle name="標準 2 4 2 3 2 3 3" xfId="7941"/>
    <cellStyle name="標準 2 4 2 3 2 3 3 2" xfId="7942"/>
    <cellStyle name="標準 2 4 2 3 2 3 3 2 2" xfId="7943"/>
    <cellStyle name="標準 2 4 2 3 2 3 3 2 2 2" xfId="7944"/>
    <cellStyle name="標準 2 4 2 3 2 3 3 2 2 2 2" xfId="7945"/>
    <cellStyle name="標準 2 4 2 3 2 3 3 2 2 2 2 2" xfId="7946"/>
    <cellStyle name="標準 2 4 2 3 2 3 3 2 2 2 2 3" xfId="7947"/>
    <cellStyle name="標準 2 4 2 3 2 3 3 2 2 2 3" xfId="7948"/>
    <cellStyle name="標準 2 4 2 3 2 3 3 2 2 2 3 2" xfId="7949"/>
    <cellStyle name="標準 2 4 2 3 2 3 3 2 2 2 3 3" xfId="7950"/>
    <cellStyle name="標準 2 4 2 3 2 3 3 2 2 2 4" xfId="7951"/>
    <cellStyle name="標準 2 4 2 3 2 3 3 2 2 2 5" xfId="7952"/>
    <cellStyle name="標準 2 4 2 3 2 3 3 2 2 3" xfId="7953"/>
    <cellStyle name="標準 2 4 2 3 2 3 3 2 2 3 2" xfId="7954"/>
    <cellStyle name="標準 2 4 2 3 2 3 3 2 2 3 3" xfId="7955"/>
    <cellStyle name="標準 2 4 2 3 2 3 3 2 2 4" xfId="7956"/>
    <cellStyle name="標準 2 4 2 3 2 3 3 2 2 4 2" xfId="7957"/>
    <cellStyle name="標準 2 4 2 3 2 3 3 2 2 4 3" xfId="7958"/>
    <cellStyle name="標準 2 4 2 3 2 3 3 2 2 5" xfId="7959"/>
    <cellStyle name="標準 2 4 2 3 2 3 3 2 2 6" xfId="7960"/>
    <cellStyle name="標準 2 4 2 3 2 3 3 2 3" xfId="7961"/>
    <cellStyle name="標準 2 4 2 3 2 3 3 2 3 2" xfId="7962"/>
    <cellStyle name="標準 2 4 2 3 2 3 3 2 3 2 2" xfId="7963"/>
    <cellStyle name="標準 2 4 2 3 2 3 3 2 3 2 3" xfId="7964"/>
    <cellStyle name="標準 2 4 2 3 2 3 3 2 3 3" xfId="7965"/>
    <cellStyle name="標準 2 4 2 3 2 3 3 2 3 3 2" xfId="7966"/>
    <cellStyle name="標準 2 4 2 3 2 3 3 2 3 3 3" xfId="7967"/>
    <cellStyle name="標準 2 4 2 3 2 3 3 2 3 4" xfId="7968"/>
    <cellStyle name="標準 2 4 2 3 2 3 3 2 3 5" xfId="7969"/>
    <cellStyle name="標準 2 4 2 3 2 3 3 2 4" xfId="7970"/>
    <cellStyle name="標準 2 4 2 3 2 3 3 2 5" xfId="7971"/>
    <cellStyle name="標準 2 4 2 3 2 3 3 2 5 2" xfId="7972"/>
    <cellStyle name="標準 2 4 2 3 2 3 3 2 5 3" xfId="7973"/>
    <cellStyle name="標準 2 4 2 3 2 3 3 2 6" xfId="7974"/>
    <cellStyle name="標準 2 4 2 3 2 3 3 2 6 2" xfId="7975"/>
    <cellStyle name="標準 2 4 2 3 2 3 3 2 6 3" xfId="7976"/>
    <cellStyle name="標準 2 4 2 3 2 3 3 2 7" xfId="7977"/>
    <cellStyle name="標準 2 4 2 3 2 3 3 2 8" xfId="7978"/>
    <cellStyle name="標準 2 4 2 3 2 3 3 3" xfId="7979"/>
    <cellStyle name="標準 2 4 2 3 2 3 3 3 2" xfId="7980"/>
    <cellStyle name="標準 2 4 2 3 2 3 3 3 2 2" xfId="7981"/>
    <cellStyle name="標準 2 4 2 3 2 3 3 3 2 2 2" xfId="7982"/>
    <cellStyle name="標準 2 4 2 3 2 3 3 3 2 2 3" xfId="7983"/>
    <cellStyle name="標準 2 4 2 3 2 3 3 3 2 3" xfId="7984"/>
    <cellStyle name="標準 2 4 2 3 2 3 3 3 2 3 2" xfId="7985"/>
    <cellStyle name="標準 2 4 2 3 2 3 3 3 2 3 3" xfId="7986"/>
    <cellStyle name="標準 2 4 2 3 2 3 3 3 2 4" xfId="7987"/>
    <cellStyle name="標準 2 4 2 3 2 3 3 3 2 5" xfId="7988"/>
    <cellStyle name="標準 2 4 2 3 2 3 3 3 3" xfId="7989"/>
    <cellStyle name="標準 2 4 2 3 2 3 3 3 3 2" xfId="7990"/>
    <cellStyle name="標準 2 4 2 3 2 3 3 3 3 3" xfId="7991"/>
    <cellStyle name="標準 2 4 2 3 2 3 3 3 4" xfId="7992"/>
    <cellStyle name="標準 2 4 2 3 2 3 3 3 4 2" xfId="7993"/>
    <cellStyle name="標準 2 4 2 3 2 3 3 3 4 3" xfId="7994"/>
    <cellStyle name="標準 2 4 2 3 2 3 3 3 5" xfId="7995"/>
    <cellStyle name="標準 2 4 2 3 2 3 3 3 6" xfId="7996"/>
    <cellStyle name="標準 2 4 2 3 2 3 3 4" xfId="7997"/>
    <cellStyle name="標準 2 4 2 3 2 3 3 4 2" xfId="7998"/>
    <cellStyle name="標準 2 4 2 3 2 3 3 4 2 2" xfId="7999"/>
    <cellStyle name="標準 2 4 2 3 2 3 3 4 2 3" xfId="8000"/>
    <cellStyle name="標準 2 4 2 3 2 3 3 4 3" xfId="8001"/>
    <cellStyle name="標準 2 4 2 3 2 3 3 4 3 2" xfId="8002"/>
    <cellStyle name="標準 2 4 2 3 2 3 3 4 3 3" xfId="8003"/>
    <cellStyle name="標準 2 4 2 3 2 3 3 4 4" xfId="8004"/>
    <cellStyle name="標準 2 4 2 3 2 3 3 4 5" xfId="8005"/>
    <cellStyle name="標準 2 4 2 3 2 3 3 5" xfId="8006"/>
    <cellStyle name="標準 2 4 2 3 2 3 3 6" xfId="8007"/>
    <cellStyle name="標準 2 4 2 3 2 3 3 6 2" xfId="8008"/>
    <cellStyle name="標準 2 4 2 3 2 3 3 6 3" xfId="8009"/>
    <cellStyle name="標準 2 4 2 3 2 3 3 7" xfId="8010"/>
    <cellStyle name="標準 2 4 2 3 2 3 3 7 2" xfId="8011"/>
    <cellStyle name="標準 2 4 2 3 2 3 3 7 3" xfId="8012"/>
    <cellStyle name="標準 2 4 2 3 2 3 3 8" xfId="8013"/>
    <cellStyle name="標準 2 4 2 3 2 3 3 9" xfId="8014"/>
    <cellStyle name="標準 2 4 2 3 2 3 4" xfId="8015"/>
    <cellStyle name="標準 2 4 2 3 2 3 4 2" xfId="8016"/>
    <cellStyle name="標準 2 4 2 3 2 3 4 2 2" xfId="8017"/>
    <cellStyle name="標準 2 4 2 3 2 3 4 2 2 2" xfId="8018"/>
    <cellStyle name="標準 2 4 2 3 2 3 4 2 2 2 2" xfId="8019"/>
    <cellStyle name="標準 2 4 2 3 2 3 4 2 2 2 3" xfId="8020"/>
    <cellStyle name="標準 2 4 2 3 2 3 4 2 2 3" xfId="8021"/>
    <cellStyle name="標準 2 4 2 3 2 3 4 2 2 3 2" xfId="8022"/>
    <cellStyle name="標準 2 4 2 3 2 3 4 2 2 3 3" xfId="8023"/>
    <cellStyle name="標準 2 4 2 3 2 3 4 2 2 4" xfId="8024"/>
    <cellStyle name="標準 2 4 2 3 2 3 4 2 2 5" xfId="8025"/>
    <cellStyle name="標準 2 4 2 3 2 3 4 2 3" xfId="8026"/>
    <cellStyle name="標準 2 4 2 3 2 3 4 2 3 2" xfId="8027"/>
    <cellStyle name="標準 2 4 2 3 2 3 4 2 3 3" xfId="8028"/>
    <cellStyle name="標準 2 4 2 3 2 3 4 2 4" xfId="8029"/>
    <cellStyle name="標準 2 4 2 3 2 3 4 2 4 2" xfId="8030"/>
    <cellStyle name="標準 2 4 2 3 2 3 4 2 4 3" xfId="8031"/>
    <cellStyle name="標準 2 4 2 3 2 3 4 2 5" xfId="8032"/>
    <cellStyle name="標準 2 4 2 3 2 3 4 2 6" xfId="8033"/>
    <cellStyle name="標準 2 4 2 3 2 3 4 3" xfId="8034"/>
    <cellStyle name="標準 2 4 2 3 2 3 4 3 2" xfId="8035"/>
    <cellStyle name="標準 2 4 2 3 2 3 4 3 2 2" xfId="8036"/>
    <cellStyle name="標準 2 4 2 3 2 3 4 3 2 3" xfId="8037"/>
    <cellStyle name="標準 2 4 2 3 2 3 4 3 3" xfId="8038"/>
    <cellStyle name="標準 2 4 2 3 2 3 4 3 3 2" xfId="8039"/>
    <cellStyle name="標準 2 4 2 3 2 3 4 3 3 3" xfId="8040"/>
    <cellStyle name="標準 2 4 2 3 2 3 4 3 4" xfId="8041"/>
    <cellStyle name="標準 2 4 2 3 2 3 4 3 5" xfId="8042"/>
    <cellStyle name="標準 2 4 2 3 2 3 4 4" xfId="8043"/>
    <cellStyle name="標準 2 4 2 3 2 3 4 5" xfId="8044"/>
    <cellStyle name="標準 2 4 2 3 2 3 4 5 2" xfId="8045"/>
    <cellStyle name="標準 2 4 2 3 2 3 4 5 3" xfId="8046"/>
    <cellStyle name="標準 2 4 2 3 2 3 4 6" xfId="8047"/>
    <cellStyle name="標準 2 4 2 3 2 3 4 6 2" xfId="8048"/>
    <cellStyle name="標準 2 4 2 3 2 3 4 6 3" xfId="8049"/>
    <cellStyle name="標準 2 4 2 3 2 3 4 7" xfId="8050"/>
    <cellStyle name="標準 2 4 2 3 2 3 4 8" xfId="8051"/>
    <cellStyle name="標準 2 4 2 3 2 3 5" xfId="8052"/>
    <cellStyle name="標準 2 4 2 3 2 3 5 2" xfId="8053"/>
    <cellStyle name="標準 2 4 2 3 2 3 5 2 2" xfId="8054"/>
    <cellStyle name="標準 2 4 2 3 2 3 5 2 2 2" xfId="8055"/>
    <cellStyle name="標準 2 4 2 3 2 3 5 2 2 2 2" xfId="8056"/>
    <cellStyle name="標準 2 4 2 3 2 3 5 2 2 2 3" xfId="8057"/>
    <cellStyle name="標準 2 4 2 3 2 3 5 2 2 3" xfId="8058"/>
    <cellStyle name="標準 2 4 2 3 2 3 5 2 2 3 2" xfId="8059"/>
    <cellStyle name="標準 2 4 2 3 2 3 5 2 2 3 3" xfId="8060"/>
    <cellStyle name="標準 2 4 2 3 2 3 5 2 2 4" xfId="8061"/>
    <cellStyle name="標準 2 4 2 3 2 3 5 2 2 5" xfId="8062"/>
    <cellStyle name="標準 2 4 2 3 2 3 5 2 3" xfId="8063"/>
    <cellStyle name="標準 2 4 2 3 2 3 5 2 3 2" xfId="8064"/>
    <cellStyle name="標準 2 4 2 3 2 3 5 2 3 3" xfId="8065"/>
    <cellStyle name="標準 2 4 2 3 2 3 5 2 4" xfId="8066"/>
    <cellStyle name="標準 2 4 2 3 2 3 5 2 4 2" xfId="8067"/>
    <cellStyle name="標準 2 4 2 3 2 3 5 2 4 3" xfId="8068"/>
    <cellStyle name="標準 2 4 2 3 2 3 5 2 5" xfId="8069"/>
    <cellStyle name="標準 2 4 2 3 2 3 5 2 6" xfId="8070"/>
    <cellStyle name="標準 2 4 2 3 2 3 5 3" xfId="8071"/>
    <cellStyle name="標準 2 4 2 3 2 3 5 3 2" xfId="8072"/>
    <cellStyle name="標準 2 4 2 3 2 3 5 3 2 2" xfId="8073"/>
    <cellStyle name="標準 2 4 2 3 2 3 5 3 2 3" xfId="8074"/>
    <cellStyle name="標準 2 4 2 3 2 3 5 3 3" xfId="8075"/>
    <cellStyle name="標準 2 4 2 3 2 3 5 3 3 2" xfId="8076"/>
    <cellStyle name="標準 2 4 2 3 2 3 5 3 3 3" xfId="8077"/>
    <cellStyle name="標準 2 4 2 3 2 3 5 3 4" xfId="8078"/>
    <cellStyle name="標準 2 4 2 3 2 3 5 3 5" xfId="8079"/>
    <cellStyle name="標準 2 4 2 3 2 3 5 4" xfId="8080"/>
    <cellStyle name="標準 2 4 2 3 2 3 5 5" xfId="8081"/>
    <cellStyle name="標準 2 4 2 3 2 3 5 5 2" xfId="8082"/>
    <cellStyle name="標準 2 4 2 3 2 3 5 5 3" xfId="8083"/>
    <cellStyle name="標準 2 4 2 3 2 3 5 6" xfId="8084"/>
    <cellStyle name="標準 2 4 2 3 2 3 5 6 2" xfId="8085"/>
    <cellStyle name="標準 2 4 2 3 2 3 5 6 3" xfId="8086"/>
    <cellStyle name="標準 2 4 2 3 2 3 5 7" xfId="8087"/>
    <cellStyle name="標準 2 4 2 3 2 3 5 8" xfId="8088"/>
    <cellStyle name="標準 2 4 2 3 2 3 6" xfId="8089"/>
    <cellStyle name="標準 2 4 2 3 2 3 6 2" xfId="8090"/>
    <cellStyle name="標準 2 4 2 3 2 3 6 2 2" xfId="8091"/>
    <cellStyle name="標準 2 4 2 3 2 3 6 2 2 2" xfId="8092"/>
    <cellStyle name="標準 2 4 2 3 2 3 6 2 2 3" xfId="8093"/>
    <cellStyle name="標準 2 4 2 3 2 3 6 2 3" xfId="8094"/>
    <cellStyle name="標準 2 4 2 3 2 3 6 2 3 2" xfId="8095"/>
    <cellStyle name="標準 2 4 2 3 2 3 6 2 3 3" xfId="8096"/>
    <cellStyle name="標準 2 4 2 3 2 3 6 2 4" xfId="8097"/>
    <cellStyle name="標準 2 4 2 3 2 3 6 2 5" xfId="8098"/>
    <cellStyle name="標準 2 4 2 3 2 3 6 3" xfId="8099"/>
    <cellStyle name="標準 2 4 2 3 2 3 6 3 2" xfId="8100"/>
    <cellStyle name="標準 2 4 2 3 2 3 6 3 3" xfId="8101"/>
    <cellStyle name="標準 2 4 2 3 2 3 6 4" xfId="8102"/>
    <cellStyle name="標準 2 4 2 3 2 3 6 4 2" xfId="8103"/>
    <cellStyle name="標準 2 4 2 3 2 3 6 4 3" xfId="8104"/>
    <cellStyle name="標準 2 4 2 3 2 3 6 5" xfId="8105"/>
    <cellStyle name="標準 2 4 2 3 2 3 6 6" xfId="8106"/>
    <cellStyle name="標準 2 4 2 3 2 3 7" xfId="8107"/>
    <cellStyle name="標準 2 4 2 3 2 3 7 2" xfId="8108"/>
    <cellStyle name="標準 2 4 2 3 2 3 7 2 2" xfId="8109"/>
    <cellStyle name="標準 2 4 2 3 2 3 7 2 3" xfId="8110"/>
    <cellStyle name="標準 2 4 2 3 2 3 7 3" xfId="8111"/>
    <cellStyle name="標準 2 4 2 3 2 3 7 3 2" xfId="8112"/>
    <cellStyle name="標準 2 4 2 3 2 3 7 3 3" xfId="8113"/>
    <cellStyle name="標準 2 4 2 3 2 3 7 4" xfId="8114"/>
    <cellStyle name="標準 2 4 2 3 2 3 7 5" xfId="8115"/>
    <cellStyle name="標準 2 4 2 3 2 3 8" xfId="8116"/>
    <cellStyle name="標準 2 4 2 3 2 3 9" xfId="8117"/>
    <cellStyle name="標準 2 4 2 3 2 3 9 2" xfId="8118"/>
    <cellStyle name="標準 2 4 2 3 2 3 9 3" xfId="8119"/>
    <cellStyle name="標準 2 4 2 3 2 4" xfId="8120"/>
    <cellStyle name="標準 2 4 2 3 2 4 10" xfId="8121"/>
    <cellStyle name="標準 2 4 2 3 2 4 11" xfId="8122"/>
    <cellStyle name="標準 2 4 2 3 2 4 2" xfId="8123"/>
    <cellStyle name="標準 2 4 2 3 2 4 2 10" xfId="8124"/>
    <cellStyle name="標準 2 4 2 3 2 4 2 2" xfId="8125"/>
    <cellStyle name="標準 2 4 2 3 2 4 2 2 2" xfId="8126"/>
    <cellStyle name="標準 2 4 2 3 2 4 2 2 2 2" xfId="8127"/>
    <cellStyle name="標準 2 4 2 3 2 4 2 2 2 2 2" xfId="8128"/>
    <cellStyle name="標準 2 4 2 3 2 4 2 2 2 2 2 2" xfId="8129"/>
    <cellStyle name="標準 2 4 2 3 2 4 2 2 2 2 2 3" xfId="8130"/>
    <cellStyle name="標準 2 4 2 3 2 4 2 2 2 2 3" xfId="8131"/>
    <cellStyle name="標準 2 4 2 3 2 4 2 2 2 2 3 2" xfId="8132"/>
    <cellStyle name="標準 2 4 2 3 2 4 2 2 2 2 3 3" xfId="8133"/>
    <cellStyle name="標準 2 4 2 3 2 4 2 2 2 2 4" xfId="8134"/>
    <cellStyle name="標準 2 4 2 3 2 4 2 2 2 2 5" xfId="8135"/>
    <cellStyle name="標準 2 4 2 3 2 4 2 2 2 3" xfId="8136"/>
    <cellStyle name="標準 2 4 2 3 2 4 2 2 2 3 2" xfId="8137"/>
    <cellStyle name="標準 2 4 2 3 2 4 2 2 2 3 3" xfId="8138"/>
    <cellStyle name="標準 2 4 2 3 2 4 2 2 2 4" xfId="8139"/>
    <cellStyle name="標準 2 4 2 3 2 4 2 2 2 4 2" xfId="8140"/>
    <cellStyle name="標準 2 4 2 3 2 4 2 2 2 4 3" xfId="8141"/>
    <cellStyle name="標準 2 4 2 3 2 4 2 2 2 5" xfId="8142"/>
    <cellStyle name="標準 2 4 2 3 2 4 2 2 2 6" xfId="8143"/>
    <cellStyle name="標準 2 4 2 3 2 4 2 2 3" xfId="8144"/>
    <cellStyle name="標準 2 4 2 3 2 4 2 2 3 2" xfId="8145"/>
    <cellStyle name="標準 2 4 2 3 2 4 2 2 3 2 2" xfId="8146"/>
    <cellStyle name="標準 2 4 2 3 2 4 2 2 3 2 3" xfId="8147"/>
    <cellStyle name="標準 2 4 2 3 2 4 2 2 3 3" xfId="8148"/>
    <cellStyle name="標準 2 4 2 3 2 4 2 2 3 3 2" xfId="8149"/>
    <cellStyle name="標準 2 4 2 3 2 4 2 2 3 3 3" xfId="8150"/>
    <cellStyle name="標準 2 4 2 3 2 4 2 2 3 4" xfId="8151"/>
    <cellStyle name="標準 2 4 2 3 2 4 2 2 3 5" xfId="8152"/>
    <cellStyle name="標準 2 4 2 3 2 4 2 2 4" xfId="8153"/>
    <cellStyle name="標準 2 4 2 3 2 4 2 2 5" xfId="8154"/>
    <cellStyle name="標準 2 4 2 3 2 4 2 2 5 2" xfId="8155"/>
    <cellStyle name="標準 2 4 2 3 2 4 2 2 5 3" xfId="8156"/>
    <cellStyle name="標準 2 4 2 3 2 4 2 2 6" xfId="8157"/>
    <cellStyle name="標準 2 4 2 3 2 4 2 2 6 2" xfId="8158"/>
    <cellStyle name="標準 2 4 2 3 2 4 2 2 6 3" xfId="8159"/>
    <cellStyle name="標準 2 4 2 3 2 4 2 2 7" xfId="8160"/>
    <cellStyle name="標準 2 4 2 3 2 4 2 2 8" xfId="8161"/>
    <cellStyle name="標準 2 4 2 3 2 4 2 3" xfId="8162"/>
    <cellStyle name="標準 2 4 2 3 2 4 2 3 2" xfId="8163"/>
    <cellStyle name="標準 2 4 2 3 2 4 2 3 2 2" xfId="8164"/>
    <cellStyle name="標準 2 4 2 3 2 4 2 3 2 2 2" xfId="8165"/>
    <cellStyle name="標準 2 4 2 3 2 4 2 3 2 2 2 2" xfId="8166"/>
    <cellStyle name="標準 2 4 2 3 2 4 2 3 2 2 2 3" xfId="8167"/>
    <cellStyle name="標準 2 4 2 3 2 4 2 3 2 2 3" xfId="8168"/>
    <cellStyle name="標準 2 4 2 3 2 4 2 3 2 2 3 2" xfId="8169"/>
    <cellStyle name="標準 2 4 2 3 2 4 2 3 2 2 3 3" xfId="8170"/>
    <cellStyle name="標準 2 4 2 3 2 4 2 3 2 2 4" xfId="8171"/>
    <cellStyle name="標準 2 4 2 3 2 4 2 3 2 2 5" xfId="8172"/>
    <cellStyle name="標準 2 4 2 3 2 4 2 3 2 3" xfId="8173"/>
    <cellStyle name="標準 2 4 2 3 2 4 2 3 2 3 2" xfId="8174"/>
    <cellStyle name="標準 2 4 2 3 2 4 2 3 2 3 3" xfId="8175"/>
    <cellStyle name="標準 2 4 2 3 2 4 2 3 2 4" xfId="8176"/>
    <cellStyle name="標準 2 4 2 3 2 4 2 3 2 4 2" xfId="8177"/>
    <cellStyle name="標準 2 4 2 3 2 4 2 3 2 4 3" xfId="8178"/>
    <cellStyle name="標準 2 4 2 3 2 4 2 3 2 5" xfId="8179"/>
    <cellStyle name="標準 2 4 2 3 2 4 2 3 2 6" xfId="8180"/>
    <cellStyle name="標準 2 4 2 3 2 4 2 3 3" xfId="8181"/>
    <cellStyle name="標準 2 4 2 3 2 4 2 3 3 2" xfId="8182"/>
    <cellStyle name="標準 2 4 2 3 2 4 2 3 3 2 2" xfId="8183"/>
    <cellStyle name="標準 2 4 2 3 2 4 2 3 3 2 3" xfId="8184"/>
    <cellStyle name="標準 2 4 2 3 2 4 2 3 3 3" xfId="8185"/>
    <cellStyle name="標準 2 4 2 3 2 4 2 3 3 3 2" xfId="8186"/>
    <cellStyle name="標準 2 4 2 3 2 4 2 3 3 3 3" xfId="8187"/>
    <cellStyle name="標準 2 4 2 3 2 4 2 3 3 4" xfId="8188"/>
    <cellStyle name="標準 2 4 2 3 2 4 2 3 3 5" xfId="8189"/>
    <cellStyle name="標準 2 4 2 3 2 4 2 3 4" xfId="8190"/>
    <cellStyle name="標準 2 4 2 3 2 4 2 3 5" xfId="8191"/>
    <cellStyle name="標準 2 4 2 3 2 4 2 3 5 2" xfId="8192"/>
    <cellStyle name="標準 2 4 2 3 2 4 2 3 5 3" xfId="8193"/>
    <cellStyle name="標準 2 4 2 3 2 4 2 3 6" xfId="8194"/>
    <cellStyle name="標準 2 4 2 3 2 4 2 3 6 2" xfId="8195"/>
    <cellStyle name="標準 2 4 2 3 2 4 2 3 6 3" xfId="8196"/>
    <cellStyle name="標準 2 4 2 3 2 4 2 3 7" xfId="8197"/>
    <cellStyle name="標準 2 4 2 3 2 4 2 3 8" xfId="8198"/>
    <cellStyle name="標準 2 4 2 3 2 4 2 4" xfId="8199"/>
    <cellStyle name="標準 2 4 2 3 2 4 2 4 2" xfId="8200"/>
    <cellStyle name="標準 2 4 2 3 2 4 2 4 2 2" xfId="8201"/>
    <cellStyle name="標準 2 4 2 3 2 4 2 4 2 2 2" xfId="8202"/>
    <cellStyle name="標準 2 4 2 3 2 4 2 4 2 2 3" xfId="8203"/>
    <cellStyle name="標準 2 4 2 3 2 4 2 4 2 3" xfId="8204"/>
    <cellStyle name="標準 2 4 2 3 2 4 2 4 2 3 2" xfId="8205"/>
    <cellStyle name="標準 2 4 2 3 2 4 2 4 2 3 3" xfId="8206"/>
    <cellStyle name="標準 2 4 2 3 2 4 2 4 2 4" xfId="8207"/>
    <cellStyle name="標準 2 4 2 3 2 4 2 4 2 5" xfId="8208"/>
    <cellStyle name="標準 2 4 2 3 2 4 2 4 3" xfId="8209"/>
    <cellStyle name="標準 2 4 2 3 2 4 2 4 3 2" xfId="8210"/>
    <cellStyle name="標準 2 4 2 3 2 4 2 4 3 3" xfId="8211"/>
    <cellStyle name="標準 2 4 2 3 2 4 2 4 4" xfId="8212"/>
    <cellStyle name="標準 2 4 2 3 2 4 2 4 4 2" xfId="8213"/>
    <cellStyle name="標準 2 4 2 3 2 4 2 4 4 3" xfId="8214"/>
    <cellStyle name="標準 2 4 2 3 2 4 2 4 5" xfId="8215"/>
    <cellStyle name="標準 2 4 2 3 2 4 2 4 6" xfId="8216"/>
    <cellStyle name="標準 2 4 2 3 2 4 2 5" xfId="8217"/>
    <cellStyle name="標準 2 4 2 3 2 4 2 5 2" xfId="8218"/>
    <cellStyle name="標準 2 4 2 3 2 4 2 5 2 2" xfId="8219"/>
    <cellStyle name="標準 2 4 2 3 2 4 2 5 2 3" xfId="8220"/>
    <cellStyle name="標準 2 4 2 3 2 4 2 5 3" xfId="8221"/>
    <cellStyle name="標準 2 4 2 3 2 4 2 5 3 2" xfId="8222"/>
    <cellStyle name="標準 2 4 2 3 2 4 2 5 3 3" xfId="8223"/>
    <cellStyle name="標準 2 4 2 3 2 4 2 5 4" xfId="8224"/>
    <cellStyle name="標準 2 4 2 3 2 4 2 5 5" xfId="8225"/>
    <cellStyle name="標準 2 4 2 3 2 4 2 6" xfId="8226"/>
    <cellStyle name="標準 2 4 2 3 2 4 2 7" xfId="8227"/>
    <cellStyle name="標準 2 4 2 3 2 4 2 7 2" xfId="8228"/>
    <cellStyle name="標準 2 4 2 3 2 4 2 7 3" xfId="8229"/>
    <cellStyle name="標準 2 4 2 3 2 4 2 8" xfId="8230"/>
    <cellStyle name="標準 2 4 2 3 2 4 2 8 2" xfId="8231"/>
    <cellStyle name="標準 2 4 2 3 2 4 2 8 3" xfId="8232"/>
    <cellStyle name="標準 2 4 2 3 2 4 2 9" xfId="8233"/>
    <cellStyle name="標準 2 4 2 3 2 4 3" xfId="8234"/>
    <cellStyle name="標準 2 4 2 3 2 4 3 2" xfId="8235"/>
    <cellStyle name="標準 2 4 2 3 2 4 3 2 2" xfId="8236"/>
    <cellStyle name="標準 2 4 2 3 2 4 3 2 2 2" xfId="8237"/>
    <cellStyle name="標準 2 4 2 3 2 4 3 2 2 2 2" xfId="8238"/>
    <cellStyle name="標準 2 4 2 3 2 4 3 2 2 2 3" xfId="8239"/>
    <cellStyle name="標準 2 4 2 3 2 4 3 2 2 3" xfId="8240"/>
    <cellStyle name="標準 2 4 2 3 2 4 3 2 2 3 2" xfId="8241"/>
    <cellStyle name="標準 2 4 2 3 2 4 3 2 2 3 3" xfId="8242"/>
    <cellStyle name="標準 2 4 2 3 2 4 3 2 2 4" xfId="8243"/>
    <cellStyle name="標準 2 4 2 3 2 4 3 2 2 5" xfId="8244"/>
    <cellStyle name="標準 2 4 2 3 2 4 3 2 3" xfId="8245"/>
    <cellStyle name="標準 2 4 2 3 2 4 3 2 3 2" xfId="8246"/>
    <cellStyle name="標準 2 4 2 3 2 4 3 2 3 3" xfId="8247"/>
    <cellStyle name="標準 2 4 2 3 2 4 3 2 4" xfId="8248"/>
    <cellStyle name="標準 2 4 2 3 2 4 3 2 4 2" xfId="8249"/>
    <cellStyle name="標準 2 4 2 3 2 4 3 2 4 3" xfId="8250"/>
    <cellStyle name="標準 2 4 2 3 2 4 3 2 5" xfId="8251"/>
    <cellStyle name="標準 2 4 2 3 2 4 3 2 6" xfId="8252"/>
    <cellStyle name="標準 2 4 2 3 2 4 3 3" xfId="8253"/>
    <cellStyle name="標準 2 4 2 3 2 4 3 3 2" xfId="8254"/>
    <cellStyle name="標準 2 4 2 3 2 4 3 3 2 2" xfId="8255"/>
    <cellStyle name="標準 2 4 2 3 2 4 3 3 2 3" xfId="8256"/>
    <cellStyle name="標準 2 4 2 3 2 4 3 3 3" xfId="8257"/>
    <cellStyle name="標準 2 4 2 3 2 4 3 3 3 2" xfId="8258"/>
    <cellStyle name="標準 2 4 2 3 2 4 3 3 3 3" xfId="8259"/>
    <cellStyle name="標準 2 4 2 3 2 4 3 3 4" xfId="8260"/>
    <cellStyle name="標準 2 4 2 3 2 4 3 3 5" xfId="8261"/>
    <cellStyle name="標準 2 4 2 3 2 4 3 4" xfId="8262"/>
    <cellStyle name="標準 2 4 2 3 2 4 3 5" xfId="8263"/>
    <cellStyle name="標準 2 4 2 3 2 4 3 5 2" xfId="8264"/>
    <cellStyle name="標準 2 4 2 3 2 4 3 5 3" xfId="8265"/>
    <cellStyle name="標準 2 4 2 3 2 4 3 6" xfId="8266"/>
    <cellStyle name="標準 2 4 2 3 2 4 3 6 2" xfId="8267"/>
    <cellStyle name="標準 2 4 2 3 2 4 3 6 3" xfId="8268"/>
    <cellStyle name="標準 2 4 2 3 2 4 3 7" xfId="8269"/>
    <cellStyle name="標準 2 4 2 3 2 4 3 8" xfId="8270"/>
    <cellStyle name="標準 2 4 2 3 2 4 4" xfId="8271"/>
    <cellStyle name="標準 2 4 2 3 2 4 4 2" xfId="8272"/>
    <cellStyle name="標準 2 4 2 3 2 4 4 2 2" xfId="8273"/>
    <cellStyle name="標準 2 4 2 3 2 4 4 2 2 2" xfId="8274"/>
    <cellStyle name="標準 2 4 2 3 2 4 4 2 2 2 2" xfId="8275"/>
    <cellStyle name="標準 2 4 2 3 2 4 4 2 2 2 3" xfId="8276"/>
    <cellStyle name="標準 2 4 2 3 2 4 4 2 2 3" xfId="8277"/>
    <cellStyle name="標準 2 4 2 3 2 4 4 2 2 3 2" xfId="8278"/>
    <cellStyle name="標準 2 4 2 3 2 4 4 2 2 3 3" xfId="8279"/>
    <cellStyle name="標準 2 4 2 3 2 4 4 2 2 4" xfId="8280"/>
    <cellStyle name="標準 2 4 2 3 2 4 4 2 2 5" xfId="8281"/>
    <cellStyle name="標準 2 4 2 3 2 4 4 2 3" xfId="8282"/>
    <cellStyle name="標準 2 4 2 3 2 4 4 2 3 2" xfId="8283"/>
    <cellStyle name="標準 2 4 2 3 2 4 4 2 3 3" xfId="8284"/>
    <cellStyle name="標準 2 4 2 3 2 4 4 2 4" xfId="8285"/>
    <cellStyle name="標準 2 4 2 3 2 4 4 2 4 2" xfId="8286"/>
    <cellStyle name="標準 2 4 2 3 2 4 4 2 4 3" xfId="8287"/>
    <cellStyle name="標準 2 4 2 3 2 4 4 2 5" xfId="8288"/>
    <cellStyle name="標準 2 4 2 3 2 4 4 2 6" xfId="8289"/>
    <cellStyle name="標準 2 4 2 3 2 4 4 3" xfId="8290"/>
    <cellStyle name="標準 2 4 2 3 2 4 4 3 2" xfId="8291"/>
    <cellStyle name="標準 2 4 2 3 2 4 4 3 2 2" xfId="8292"/>
    <cellStyle name="標準 2 4 2 3 2 4 4 3 2 3" xfId="8293"/>
    <cellStyle name="標準 2 4 2 3 2 4 4 3 3" xfId="8294"/>
    <cellStyle name="標準 2 4 2 3 2 4 4 3 3 2" xfId="8295"/>
    <cellStyle name="標準 2 4 2 3 2 4 4 3 3 3" xfId="8296"/>
    <cellStyle name="標準 2 4 2 3 2 4 4 3 4" xfId="8297"/>
    <cellStyle name="標準 2 4 2 3 2 4 4 3 5" xfId="8298"/>
    <cellStyle name="標準 2 4 2 3 2 4 4 4" xfId="8299"/>
    <cellStyle name="標準 2 4 2 3 2 4 4 5" xfId="8300"/>
    <cellStyle name="標準 2 4 2 3 2 4 4 5 2" xfId="8301"/>
    <cellStyle name="標準 2 4 2 3 2 4 4 5 3" xfId="8302"/>
    <cellStyle name="標準 2 4 2 3 2 4 4 6" xfId="8303"/>
    <cellStyle name="標準 2 4 2 3 2 4 4 6 2" xfId="8304"/>
    <cellStyle name="標準 2 4 2 3 2 4 4 6 3" xfId="8305"/>
    <cellStyle name="標準 2 4 2 3 2 4 4 7" xfId="8306"/>
    <cellStyle name="標準 2 4 2 3 2 4 4 8" xfId="8307"/>
    <cellStyle name="標準 2 4 2 3 2 4 5" xfId="8308"/>
    <cellStyle name="標準 2 4 2 3 2 4 5 2" xfId="8309"/>
    <cellStyle name="標準 2 4 2 3 2 4 5 2 2" xfId="8310"/>
    <cellStyle name="標準 2 4 2 3 2 4 5 2 2 2" xfId="8311"/>
    <cellStyle name="標準 2 4 2 3 2 4 5 2 2 3" xfId="8312"/>
    <cellStyle name="標準 2 4 2 3 2 4 5 2 3" xfId="8313"/>
    <cellStyle name="標準 2 4 2 3 2 4 5 2 3 2" xfId="8314"/>
    <cellStyle name="標準 2 4 2 3 2 4 5 2 3 3" xfId="8315"/>
    <cellStyle name="標準 2 4 2 3 2 4 5 2 4" xfId="8316"/>
    <cellStyle name="標準 2 4 2 3 2 4 5 2 5" xfId="8317"/>
    <cellStyle name="標準 2 4 2 3 2 4 5 3" xfId="8318"/>
    <cellStyle name="標準 2 4 2 3 2 4 5 3 2" xfId="8319"/>
    <cellStyle name="標準 2 4 2 3 2 4 5 3 3" xfId="8320"/>
    <cellStyle name="標準 2 4 2 3 2 4 5 4" xfId="8321"/>
    <cellStyle name="標準 2 4 2 3 2 4 5 4 2" xfId="8322"/>
    <cellStyle name="標準 2 4 2 3 2 4 5 4 3" xfId="8323"/>
    <cellStyle name="標準 2 4 2 3 2 4 5 5" xfId="8324"/>
    <cellStyle name="標準 2 4 2 3 2 4 5 6" xfId="8325"/>
    <cellStyle name="標準 2 4 2 3 2 4 6" xfId="8326"/>
    <cellStyle name="標準 2 4 2 3 2 4 6 2" xfId="8327"/>
    <cellStyle name="標準 2 4 2 3 2 4 6 2 2" xfId="8328"/>
    <cellStyle name="標準 2 4 2 3 2 4 6 2 3" xfId="8329"/>
    <cellStyle name="標準 2 4 2 3 2 4 6 3" xfId="8330"/>
    <cellStyle name="標準 2 4 2 3 2 4 6 3 2" xfId="8331"/>
    <cellStyle name="標準 2 4 2 3 2 4 6 3 3" xfId="8332"/>
    <cellStyle name="標準 2 4 2 3 2 4 6 4" xfId="8333"/>
    <cellStyle name="標準 2 4 2 3 2 4 6 5" xfId="8334"/>
    <cellStyle name="標準 2 4 2 3 2 4 7" xfId="8335"/>
    <cellStyle name="標準 2 4 2 3 2 4 8" xfId="8336"/>
    <cellStyle name="標準 2 4 2 3 2 4 8 2" xfId="8337"/>
    <cellStyle name="標準 2 4 2 3 2 4 8 3" xfId="8338"/>
    <cellStyle name="標準 2 4 2 3 2 4 9" xfId="8339"/>
    <cellStyle name="標準 2 4 2 3 2 4 9 2" xfId="8340"/>
    <cellStyle name="標準 2 4 2 3 2 4 9 3" xfId="8341"/>
    <cellStyle name="標準 2 4 2 3 2 5" xfId="8342"/>
    <cellStyle name="標準 2 4 2 3 2 5 10" xfId="8343"/>
    <cellStyle name="標準 2 4 2 3 2 5 2" xfId="8344"/>
    <cellStyle name="標準 2 4 2 3 2 5 2 2" xfId="8345"/>
    <cellStyle name="標準 2 4 2 3 2 5 2 2 2" xfId="8346"/>
    <cellStyle name="標準 2 4 2 3 2 5 2 2 2 2" xfId="8347"/>
    <cellStyle name="標準 2 4 2 3 2 5 2 2 2 2 2" xfId="8348"/>
    <cellStyle name="標準 2 4 2 3 2 5 2 2 2 2 3" xfId="8349"/>
    <cellStyle name="標準 2 4 2 3 2 5 2 2 2 3" xfId="8350"/>
    <cellStyle name="標準 2 4 2 3 2 5 2 2 2 3 2" xfId="8351"/>
    <cellStyle name="標準 2 4 2 3 2 5 2 2 2 3 3" xfId="8352"/>
    <cellStyle name="標準 2 4 2 3 2 5 2 2 2 4" xfId="8353"/>
    <cellStyle name="標準 2 4 2 3 2 5 2 2 2 5" xfId="8354"/>
    <cellStyle name="標準 2 4 2 3 2 5 2 2 3" xfId="8355"/>
    <cellStyle name="標準 2 4 2 3 2 5 2 2 3 2" xfId="8356"/>
    <cellStyle name="標準 2 4 2 3 2 5 2 2 3 3" xfId="8357"/>
    <cellStyle name="標準 2 4 2 3 2 5 2 2 4" xfId="8358"/>
    <cellStyle name="標準 2 4 2 3 2 5 2 2 4 2" xfId="8359"/>
    <cellStyle name="標準 2 4 2 3 2 5 2 2 4 3" xfId="8360"/>
    <cellStyle name="標準 2 4 2 3 2 5 2 2 5" xfId="8361"/>
    <cellStyle name="標準 2 4 2 3 2 5 2 2 6" xfId="8362"/>
    <cellStyle name="標準 2 4 2 3 2 5 2 3" xfId="8363"/>
    <cellStyle name="標準 2 4 2 3 2 5 2 3 2" xfId="8364"/>
    <cellStyle name="標準 2 4 2 3 2 5 2 3 2 2" xfId="8365"/>
    <cellStyle name="標準 2 4 2 3 2 5 2 3 2 3" xfId="8366"/>
    <cellStyle name="標準 2 4 2 3 2 5 2 3 3" xfId="8367"/>
    <cellStyle name="標準 2 4 2 3 2 5 2 3 3 2" xfId="8368"/>
    <cellStyle name="標準 2 4 2 3 2 5 2 3 3 3" xfId="8369"/>
    <cellStyle name="標準 2 4 2 3 2 5 2 3 4" xfId="8370"/>
    <cellStyle name="標準 2 4 2 3 2 5 2 3 5" xfId="8371"/>
    <cellStyle name="標準 2 4 2 3 2 5 2 4" xfId="8372"/>
    <cellStyle name="標準 2 4 2 3 2 5 2 5" xfId="8373"/>
    <cellStyle name="標準 2 4 2 3 2 5 2 5 2" xfId="8374"/>
    <cellStyle name="標準 2 4 2 3 2 5 2 5 3" xfId="8375"/>
    <cellStyle name="標準 2 4 2 3 2 5 2 6" xfId="8376"/>
    <cellStyle name="標準 2 4 2 3 2 5 2 6 2" xfId="8377"/>
    <cellStyle name="標準 2 4 2 3 2 5 2 6 3" xfId="8378"/>
    <cellStyle name="標準 2 4 2 3 2 5 2 7" xfId="8379"/>
    <cellStyle name="標準 2 4 2 3 2 5 2 8" xfId="8380"/>
    <cellStyle name="標準 2 4 2 3 2 5 3" xfId="8381"/>
    <cellStyle name="標準 2 4 2 3 2 5 3 2" xfId="8382"/>
    <cellStyle name="標準 2 4 2 3 2 5 3 2 2" xfId="8383"/>
    <cellStyle name="標準 2 4 2 3 2 5 3 2 2 2" xfId="8384"/>
    <cellStyle name="標準 2 4 2 3 2 5 3 2 2 2 2" xfId="8385"/>
    <cellStyle name="標準 2 4 2 3 2 5 3 2 2 2 3" xfId="8386"/>
    <cellStyle name="標準 2 4 2 3 2 5 3 2 2 3" xfId="8387"/>
    <cellStyle name="標準 2 4 2 3 2 5 3 2 2 3 2" xfId="8388"/>
    <cellStyle name="標準 2 4 2 3 2 5 3 2 2 3 3" xfId="8389"/>
    <cellStyle name="標準 2 4 2 3 2 5 3 2 2 4" xfId="8390"/>
    <cellStyle name="標準 2 4 2 3 2 5 3 2 2 5" xfId="8391"/>
    <cellStyle name="標準 2 4 2 3 2 5 3 2 3" xfId="8392"/>
    <cellStyle name="標準 2 4 2 3 2 5 3 2 3 2" xfId="8393"/>
    <cellStyle name="標準 2 4 2 3 2 5 3 2 3 3" xfId="8394"/>
    <cellStyle name="標準 2 4 2 3 2 5 3 2 4" xfId="8395"/>
    <cellStyle name="標準 2 4 2 3 2 5 3 2 4 2" xfId="8396"/>
    <cellStyle name="標準 2 4 2 3 2 5 3 2 4 3" xfId="8397"/>
    <cellStyle name="標準 2 4 2 3 2 5 3 2 5" xfId="8398"/>
    <cellStyle name="標準 2 4 2 3 2 5 3 2 6" xfId="8399"/>
    <cellStyle name="標準 2 4 2 3 2 5 3 3" xfId="8400"/>
    <cellStyle name="標準 2 4 2 3 2 5 3 3 2" xfId="8401"/>
    <cellStyle name="標準 2 4 2 3 2 5 3 3 2 2" xfId="8402"/>
    <cellStyle name="標準 2 4 2 3 2 5 3 3 2 3" xfId="8403"/>
    <cellStyle name="標準 2 4 2 3 2 5 3 3 3" xfId="8404"/>
    <cellStyle name="標準 2 4 2 3 2 5 3 3 3 2" xfId="8405"/>
    <cellStyle name="標準 2 4 2 3 2 5 3 3 3 3" xfId="8406"/>
    <cellStyle name="標準 2 4 2 3 2 5 3 3 4" xfId="8407"/>
    <cellStyle name="標準 2 4 2 3 2 5 3 3 5" xfId="8408"/>
    <cellStyle name="標準 2 4 2 3 2 5 3 4" xfId="8409"/>
    <cellStyle name="標準 2 4 2 3 2 5 3 5" xfId="8410"/>
    <cellStyle name="標準 2 4 2 3 2 5 3 5 2" xfId="8411"/>
    <cellStyle name="標準 2 4 2 3 2 5 3 5 3" xfId="8412"/>
    <cellStyle name="標準 2 4 2 3 2 5 3 6" xfId="8413"/>
    <cellStyle name="標準 2 4 2 3 2 5 3 6 2" xfId="8414"/>
    <cellStyle name="標準 2 4 2 3 2 5 3 6 3" xfId="8415"/>
    <cellStyle name="標準 2 4 2 3 2 5 3 7" xfId="8416"/>
    <cellStyle name="標準 2 4 2 3 2 5 3 8" xfId="8417"/>
    <cellStyle name="標準 2 4 2 3 2 5 4" xfId="8418"/>
    <cellStyle name="標準 2 4 2 3 2 5 4 2" xfId="8419"/>
    <cellStyle name="標準 2 4 2 3 2 5 4 2 2" xfId="8420"/>
    <cellStyle name="標準 2 4 2 3 2 5 4 2 2 2" xfId="8421"/>
    <cellStyle name="標準 2 4 2 3 2 5 4 2 2 3" xfId="8422"/>
    <cellStyle name="標準 2 4 2 3 2 5 4 2 3" xfId="8423"/>
    <cellStyle name="標準 2 4 2 3 2 5 4 2 3 2" xfId="8424"/>
    <cellStyle name="標準 2 4 2 3 2 5 4 2 3 3" xfId="8425"/>
    <cellStyle name="標準 2 4 2 3 2 5 4 2 4" xfId="8426"/>
    <cellStyle name="標準 2 4 2 3 2 5 4 2 5" xfId="8427"/>
    <cellStyle name="標準 2 4 2 3 2 5 4 3" xfId="8428"/>
    <cellStyle name="標準 2 4 2 3 2 5 4 3 2" xfId="8429"/>
    <cellStyle name="標準 2 4 2 3 2 5 4 3 3" xfId="8430"/>
    <cellStyle name="標準 2 4 2 3 2 5 4 4" xfId="8431"/>
    <cellStyle name="標準 2 4 2 3 2 5 4 4 2" xfId="8432"/>
    <cellStyle name="標準 2 4 2 3 2 5 4 4 3" xfId="8433"/>
    <cellStyle name="標準 2 4 2 3 2 5 4 5" xfId="8434"/>
    <cellStyle name="標準 2 4 2 3 2 5 4 6" xfId="8435"/>
    <cellStyle name="標準 2 4 2 3 2 5 5" xfId="8436"/>
    <cellStyle name="標準 2 4 2 3 2 5 5 2" xfId="8437"/>
    <cellStyle name="標準 2 4 2 3 2 5 5 2 2" xfId="8438"/>
    <cellStyle name="標準 2 4 2 3 2 5 5 2 3" xfId="8439"/>
    <cellStyle name="標準 2 4 2 3 2 5 5 3" xfId="8440"/>
    <cellStyle name="標準 2 4 2 3 2 5 5 3 2" xfId="8441"/>
    <cellStyle name="標準 2 4 2 3 2 5 5 3 3" xfId="8442"/>
    <cellStyle name="標準 2 4 2 3 2 5 5 4" xfId="8443"/>
    <cellStyle name="標準 2 4 2 3 2 5 5 5" xfId="8444"/>
    <cellStyle name="標準 2 4 2 3 2 5 6" xfId="8445"/>
    <cellStyle name="標準 2 4 2 3 2 5 7" xfId="8446"/>
    <cellStyle name="標準 2 4 2 3 2 5 7 2" xfId="8447"/>
    <cellStyle name="標準 2 4 2 3 2 5 7 3" xfId="8448"/>
    <cellStyle name="標準 2 4 2 3 2 5 8" xfId="8449"/>
    <cellStyle name="標準 2 4 2 3 2 5 8 2" xfId="8450"/>
    <cellStyle name="標準 2 4 2 3 2 5 8 3" xfId="8451"/>
    <cellStyle name="標準 2 4 2 3 2 5 9" xfId="8452"/>
    <cellStyle name="標準 2 4 2 3 2 6" xfId="8453"/>
    <cellStyle name="標準 2 4 2 3 2 6 2" xfId="8454"/>
    <cellStyle name="標準 2 4 2 3 2 6 2 2" xfId="8455"/>
    <cellStyle name="標準 2 4 2 3 2 6 2 2 2" xfId="8456"/>
    <cellStyle name="標準 2 4 2 3 2 6 2 2 2 2" xfId="8457"/>
    <cellStyle name="標準 2 4 2 3 2 6 2 2 2 2 2" xfId="8458"/>
    <cellStyle name="標準 2 4 2 3 2 6 2 2 2 2 3" xfId="8459"/>
    <cellStyle name="標準 2 4 2 3 2 6 2 2 2 3" xfId="8460"/>
    <cellStyle name="標準 2 4 2 3 2 6 2 2 2 3 2" xfId="8461"/>
    <cellStyle name="標準 2 4 2 3 2 6 2 2 2 3 3" xfId="8462"/>
    <cellStyle name="標準 2 4 2 3 2 6 2 2 2 4" xfId="8463"/>
    <cellStyle name="標準 2 4 2 3 2 6 2 2 2 5" xfId="8464"/>
    <cellStyle name="標準 2 4 2 3 2 6 2 2 3" xfId="8465"/>
    <cellStyle name="標準 2 4 2 3 2 6 2 2 3 2" xfId="8466"/>
    <cellStyle name="標準 2 4 2 3 2 6 2 2 3 3" xfId="8467"/>
    <cellStyle name="標準 2 4 2 3 2 6 2 2 4" xfId="8468"/>
    <cellStyle name="標準 2 4 2 3 2 6 2 2 4 2" xfId="8469"/>
    <cellStyle name="標準 2 4 2 3 2 6 2 2 4 3" xfId="8470"/>
    <cellStyle name="標準 2 4 2 3 2 6 2 2 5" xfId="8471"/>
    <cellStyle name="標準 2 4 2 3 2 6 2 2 6" xfId="8472"/>
    <cellStyle name="標準 2 4 2 3 2 6 2 3" xfId="8473"/>
    <cellStyle name="標準 2 4 2 3 2 6 2 3 2" xfId="8474"/>
    <cellStyle name="標準 2 4 2 3 2 6 2 3 2 2" xfId="8475"/>
    <cellStyle name="標準 2 4 2 3 2 6 2 3 2 3" xfId="8476"/>
    <cellStyle name="標準 2 4 2 3 2 6 2 3 3" xfId="8477"/>
    <cellStyle name="標準 2 4 2 3 2 6 2 3 3 2" xfId="8478"/>
    <cellStyle name="標準 2 4 2 3 2 6 2 3 3 3" xfId="8479"/>
    <cellStyle name="標準 2 4 2 3 2 6 2 3 4" xfId="8480"/>
    <cellStyle name="標準 2 4 2 3 2 6 2 3 5" xfId="8481"/>
    <cellStyle name="標準 2 4 2 3 2 6 2 4" xfId="8482"/>
    <cellStyle name="標準 2 4 2 3 2 6 2 5" xfId="8483"/>
    <cellStyle name="標準 2 4 2 3 2 6 2 5 2" xfId="8484"/>
    <cellStyle name="標準 2 4 2 3 2 6 2 5 3" xfId="8485"/>
    <cellStyle name="標準 2 4 2 3 2 6 2 6" xfId="8486"/>
    <cellStyle name="標準 2 4 2 3 2 6 2 6 2" xfId="8487"/>
    <cellStyle name="標準 2 4 2 3 2 6 2 6 3" xfId="8488"/>
    <cellStyle name="標準 2 4 2 3 2 6 2 7" xfId="8489"/>
    <cellStyle name="標準 2 4 2 3 2 6 2 8" xfId="8490"/>
    <cellStyle name="標準 2 4 2 3 2 6 3" xfId="8491"/>
    <cellStyle name="標準 2 4 2 3 2 6 3 2" xfId="8492"/>
    <cellStyle name="標準 2 4 2 3 2 6 3 2 2" xfId="8493"/>
    <cellStyle name="標準 2 4 2 3 2 6 3 2 2 2" xfId="8494"/>
    <cellStyle name="標準 2 4 2 3 2 6 3 2 2 3" xfId="8495"/>
    <cellStyle name="標準 2 4 2 3 2 6 3 2 3" xfId="8496"/>
    <cellStyle name="標準 2 4 2 3 2 6 3 2 3 2" xfId="8497"/>
    <cellStyle name="標準 2 4 2 3 2 6 3 2 3 3" xfId="8498"/>
    <cellStyle name="標準 2 4 2 3 2 6 3 2 4" xfId="8499"/>
    <cellStyle name="標準 2 4 2 3 2 6 3 2 5" xfId="8500"/>
    <cellStyle name="標準 2 4 2 3 2 6 3 3" xfId="8501"/>
    <cellStyle name="標準 2 4 2 3 2 6 3 3 2" xfId="8502"/>
    <cellStyle name="標準 2 4 2 3 2 6 3 3 3" xfId="8503"/>
    <cellStyle name="標準 2 4 2 3 2 6 3 4" xfId="8504"/>
    <cellStyle name="標準 2 4 2 3 2 6 3 4 2" xfId="8505"/>
    <cellStyle name="標準 2 4 2 3 2 6 3 4 3" xfId="8506"/>
    <cellStyle name="標準 2 4 2 3 2 6 3 5" xfId="8507"/>
    <cellStyle name="標準 2 4 2 3 2 6 3 6" xfId="8508"/>
    <cellStyle name="標準 2 4 2 3 2 6 4" xfId="8509"/>
    <cellStyle name="標準 2 4 2 3 2 6 4 2" xfId="8510"/>
    <cellStyle name="標準 2 4 2 3 2 6 4 2 2" xfId="8511"/>
    <cellStyle name="標準 2 4 2 3 2 6 4 2 3" xfId="8512"/>
    <cellStyle name="標準 2 4 2 3 2 6 4 3" xfId="8513"/>
    <cellStyle name="標準 2 4 2 3 2 6 4 3 2" xfId="8514"/>
    <cellStyle name="標準 2 4 2 3 2 6 4 3 3" xfId="8515"/>
    <cellStyle name="標準 2 4 2 3 2 6 4 4" xfId="8516"/>
    <cellStyle name="標準 2 4 2 3 2 6 4 5" xfId="8517"/>
    <cellStyle name="標準 2 4 2 3 2 6 5" xfId="8518"/>
    <cellStyle name="標準 2 4 2 3 2 6 6" xfId="8519"/>
    <cellStyle name="標準 2 4 2 3 2 6 6 2" xfId="8520"/>
    <cellStyle name="標準 2 4 2 3 2 6 6 3" xfId="8521"/>
    <cellStyle name="標準 2 4 2 3 2 6 7" xfId="8522"/>
    <cellStyle name="標準 2 4 2 3 2 6 7 2" xfId="8523"/>
    <cellStyle name="標準 2 4 2 3 2 6 7 3" xfId="8524"/>
    <cellStyle name="標準 2 4 2 3 2 6 8" xfId="8525"/>
    <cellStyle name="標準 2 4 2 3 2 6 9" xfId="8526"/>
    <cellStyle name="標準 2 4 2 3 2 7" xfId="8527"/>
    <cellStyle name="標準 2 4 2 3 2 7 2" xfId="8528"/>
    <cellStyle name="標準 2 4 2 3 2 7 2 2" xfId="8529"/>
    <cellStyle name="標準 2 4 2 3 2 7 2 2 2" xfId="8530"/>
    <cellStyle name="標準 2 4 2 3 2 7 2 2 2 2" xfId="8531"/>
    <cellStyle name="標準 2 4 2 3 2 7 2 2 2 3" xfId="8532"/>
    <cellStyle name="標準 2 4 2 3 2 7 2 2 3" xfId="8533"/>
    <cellStyle name="標準 2 4 2 3 2 7 2 2 3 2" xfId="8534"/>
    <cellStyle name="標準 2 4 2 3 2 7 2 2 3 3" xfId="8535"/>
    <cellStyle name="標準 2 4 2 3 2 7 2 2 4" xfId="8536"/>
    <cellStyle name="標準 2 4 2 3 2 7 2 2 5" xfId="8537"/>
    <cellStyle name="標準 2 4 2 3 2 7 2 3" xfId="8538"/>
    <cellStyle name="標準 2 4 2 3 2 7 2 3 2" xfId="8539"/>
    <cellStyle name="標準 2 4 2 3 2 7 2 3 3" xfId="8540"/>
    <cellStyle name="標準 2 4 2 3 2 7 2 4" xfId="8541"/>
    <cellStyle name="標準 2 4 2 3 2 7 2 4 2" xfId="8542"/>
    <cellStyle name="標準 2 4 2 3 2 7 2 4 3" xfId="8543"/>
    <cellStyle name="標準 2 4 2 3 2 7 2 5" xfId="8544"/>
    <cellStyle name="標準 2 4 2 3 2 7 2 6" xfId="8545"/>
    <cellStyle name="標準 2 4 2 3 2 7 3" xfId="8546"/>
    <cellStyle name="標準 2 4 2 3 2 7 3 2" xfId="8547"/>
    <cellStyle name="標準 2 4 2 3 2 7 3 2 2" xfId="8548"/>
    <cellStyle name="標準 2 4 2 3 2 7 3 2 3" xfId="8549"/>
    <cellStyle name="標準 2 4 2 3 2 7 3 3" xfId="8550"/>
    <cellStyle name="標準 2 4 2 3 2 7 3 3 2" xfId="8551"/>
    <cellStyle name="標準 2 4 2 3 2 7 3 3 3" xfId="8552"/>
    <cellStyle name="標準 2 4 2 3 2 7 3 4" xfId="8553"/>
    <cellStyle name="標準 2 4 2 3 2 7 3 5" xfId="8554"/>
    <cellStyle name="標準 2 4 2 3 2 7 4" xfId="8555"/>
    <cellStyle name="標準 2 4 2 3 2 7 5" xfId="8556"/>
    <cellStyle name="標準 2 4 2 3 2 7 5 2" xfId="8557"/>
    <cellStyle name="標準 2 4 2 3 2 7 5 3" xfId="8558"/>
    <cellStyle name="標準 2 4 2 3 2 7 6" xfId="8559"/>
    <cellStyle name="標準 2 4 2 3 2 7 6 2" xfId="8560"/>
    <cellStyle name="標準 2 4 2 3 2 7 6 3" xfId="8561"/>
    <cellStyle name="標準 2 4 2 3 2 7 7" xfId="8562"/>
    <cellStyle name="標準 2 4 2 3 2 7 8" xfId="8563"/>
    <cellStyle name="標準 2 4 2 3 2 8" xfId="8564"/>
    <cellStyle name="標準 2 4 2 3 2 8 2" xfId="8565"/>
    <cellStyle name="標準 2 4 2 3 2 8 2 2" xfId="8566"/>
    <cellStyle name="標準 2 4 2 3 2 8 2 2 2" xfId="8567"/>
    <cellStyle name="標準 2 4 2 3 2 8 2 2 2 2" xfId="8568"/>
    <cellStyle name="標準 2 4 2 3 2 8 2 2 2 3" xfId="8569"/>
    <cellStyle name="標準 2 4 2 3 2 8 2 2 3" xfId="8570"/>
    <cellStyle name="標準 2 4 2 3 2 8 2 2 3 2" xfId="8571"/>
    <cellStyle name="標準 2 4 2 3 2 8 2 2 3 3" xfId="8572"/>
    <cellStyle name="標準 2 4 2 3 2 8 2 2 4" xfId="8573"/>
    <cellStyle name="標準 2 4 2 3 2 8 2 2 5" xfId="8574"/>
    <cellStyle name="標準 2 4 2 3 2 8 2 3" xfId="8575"/>
    <cellStyle name="標準 2 4 2 3 2 8 2 3 2" xfId="8576"/>
    <cellStyle name="標準 2 4 2 3 2 8 2 3 3" xfId="8577"/>
    <cellStyle name="標準 2 4 2 3 2 8 2 4" xfId="8578"/>
    <cellStyle name="標準 2 4 2 3 2 8 2 4 2" xfId="8579"/>
    <cellStyle name="標準 2 4 2 3 2 8 2 4 3" xfId="8580"/>
    <cellStyle name="標準 2 4 2 3 2 8 2 5" xfId="8581"/>
    <cellStyle name="標準 2 4 2 3 2 8 2 6" xfId="8582"/>
    <cellStyle name="標準 2 4 2 3 2 8 3" xfId="8583"/>
    <cellStyle name="標準 2 4 2 3 2 8 3 2" xfId="8584"/>
    <cellStyle name="標準 2 4 2 3 2 8 3 2 2" xfId="8585"/>
    <cellStyle name="標準 2 4 2 3 2 8 3 2 3" xfId="8586"/>
    <cellStyle name="標準 2 4 2 3 2 8 3 3" xfId="8587"/>
    <cellStyle name="標準 2 4 2 3 2 8 3 3 2" xfId="8588"/>
    <cellStyle name="標準 2 4 2 3 2 8 3 3 3" xfId="8589"/>
    <cellStyle name="標準 2 4 2 3 2 8 3 4" xfId="8590"/>
    <cellStyle name="標準 2 4 2 3 2 8 3 5" xfId="8591"/>
    <cellStyle name="標準 2 4 2 3 2 8 4" xfId="8592"/>
    <cellStyle name="標準 2 4 2 3 2 8 5" xfId="8593"/>
    <cellStyle name="標準 2 4 2 3 2 8 5 2" xfId="8594"/>
    <cellStyle name="標準 2 4 2 3 2 8 5 3" xfId="8595"/>
    <cellStyle name="標準 2 4 2 3 2 8 6" xfId="8596"/>
    <cellStyle name="標準 2 4 2 3 2 8 6 2" xfId="8597"/>
    <cellStyle name="標準 2 4 2 3 2 8 6 3" xfId="8598"/>
    <cellStyle name="標準 2 4 2 3 2 8 7" xfId="8599"/>
    <cellStyle name="標準 2 4 2 3 2 8 8" xfId="8600"/>
    <cellStyle name="標準 2 4 2 3 2 9" xfId="8601"/>
    <cellStyle name="標準 2 4 2 3 2 9 2" xfId="8602"/>
    <cellStyle name="標準 2 4 2 3 2 9 2 2" xfId="8603"/>
    <cellStyle name="標準 2 4 2 3 2 9 2 2 2" xfId="8604"/>
    <cellStyle name="標準 2 4 2 3 2 9 2 2 3" xfId="8605"/>
    <cellStyle name="標準 2 4 2 3 2 9 2 3" xfId="8606"/>
    <cellStyle name="標準 2 4 2 3 2 9 2 3 2" xfId="8607"/>
    <cellStyle name="標準 2 4 2 3 2 9 2 3 3" xfId="8608"/>
    <cellStyle name="標準 2 4 2 3 2 9 2 4" xfId="8609"/>
    <cellStyle name="標準 2 4 2 3 2 9 2 5" xfId="8610"/>
    <cellStyle name="標準 2 4 2 3 2 9 3" xfId="8611"/>
    <cellStyle name="標準 2 4 2 3 2 9 3 2" xfId="8612"/>
    <cellStyle name="標準 2 4 2 3 2 9 3 3" xfId="8613"/>
    <cellStyle name="標準 2 4 2 3 2 9 4" xfId="8614"/>
    <cellStyle name="標準 2 4 2 3 2 9 4 2" xfId="8615"/>
    <cellStyle name="標準 2 4 2 3 2 9 4 3" xfId="8616"/>
    <cellStyle name="標準 2 4 2 3 2 9 5" xfId="8617"/>
    <cellStyle name="標準 2 4 2 3 2 9 6" xfId="8618"/>
    <cellStyle name="標準 2 4 2 3 3" xfId="8619"/>
    <cellStyle name="標準 2 4 2 3 3 10" xfId="8620"/>
    <cellStyle name="標準 2 4 2 3 3 11" xfId="8621"/>
    <cellStyle name="標準 2 4 2 3 3 11 2" xfId="8622"/>
    <cellStyle name="標準 2 4 2 3 3 11 3" xfId="8623"/>
    <cellStyle name="標準 2 4 2 3 3 12" xfId="8624"/>
    <cellStyle name="標準 2 4 2 3 3 12 2" xfId="8625"/>
    <cellStyle name="標準 2 4 2 3 3 12 3" xfId="8626"/>
    <cellStyle name="標準 2 4 2 3 3 13" xfId="8627"/>
    <cellStyle name="標準 2 4 2 3 3 14" xfId="8628"/>
    <cellStyle name="標準 2 4 2 3 3 2" xfId="8629"/>
    <cellStyle name="標準 2 4 2 3 3 2 10" xfId="8630"/>
    <cellStyle name="標準 2 4 2 3 3 2 10 2" xfId="8631"/>
    <cellStyle name="標準 2 4 2 3 3 2 10 3" xfId="8632"/>
    <cellStyle name="標準 2 4 2 3 3 2 11" xfId="8633"/>
    <cellStyle name="標準 2 4 2 3 3 2 12" xfId="8634"/>
    <cellStyle name="標準 2 4 2 3 3 2 2" xfId="8635"/>
    <cellStyle name="標準 2 4 2 3 3 2 2 10" xfId="8636"/>
    <cellStyle name="標準 2 4 2 3 3 2 2 2" xfId="8637"/>
    <cellStyle name="標準 2 4 2 3 3 2 2 2 2" xfId="8638"/>
    <cellStyle name="標準 2 4 2 3 3 2 2 2 2 2" xfId="8639"/>
    <cellStyle name="標準 2 4 2 3 3 2 2 2 2 2 2" xfId="8640"/>
    <cellStyle name="標準 2 4 2 3 3 2 2 2 2 2 2 2" xfId="8641"/>
    <cellStyle name="標準 2 4 2 3 3 2 2 2 2 2 2 3" xfId="8642"/>
    <cellStyle name="標準 2 4 2 3 3 2 2 2 2 2 3" xfId="8643"/>
    <cellStyle name="標準 2 4 2 3 3 2 2 2 2 2 3 2" xfId="8644"/>
    <cellStyle name="標準 2 4 2 3 3 2 2 2 2 2 3 3" xfId="8645"/>
    <cellStyle name="標準 2 4 2 3 3 2 2 2 2 2 4" xfId="8646"/>
    <cellStyle name="標準 2 4 2 3 3 2 2 2 2 2 5" xfId="8647"/>
    <cellStyle name="標準 2 4 2 3 3 2 2 2 2 3" xfId="8648"/>
    <cellStyle name="標準 2 4 2 3 3 2 2 2 2 3 2" xfId="8649"/>
    <cellStyle name="標準 2 4 2 3 3 2 2 2 2 3 3" xfId="8650"/>
    <cellStyle name="標準 2 4 2 3 3 2 2 2 2 4" xfId="8651"/>
    <cellStyle name="標準 2 4 2 3 3 2 2 2 2 4 2" xfId="8652"/>
    <cellStyle name="標準 2 4 2 3 3 2 2 2 2 4 3" xfId="8653"/>
    <cellStyle name="標準 2 4 2 3 3 2 2 2 2 5" xfId="8654"/>
    <cellStyle name="標準 2 4 2 3 3 2 2 2 2 6" xfId="8655"/>
    <cellStyle name="標準 2 4 2 3 3 2 2 2 3" xfId="8656"/>
    <cellStyle name="標準 2 4 2 3 3 2 2 2 3 2" xfId="8657"/>
    <cellStyle name="標準 2 4 2 3 3 2 2 2 3 2 2" xfId="8658"/>
    <cellStyle name="標準 2 4 2 3 3 2 2 2 3 2 3" xfId="8659"/>
    <cellStyle name="標準 2 4 2 3 3 2 2 2 3 3" xfId="8660"/>
    <cellStyle name="標準 2 4 2 3 3 2 2 2 3 3 2" xfId="8661"/>
    <cellStyle name="標準 2 4 2 3 3 2 2 2 3 3 3" xfId="8662"/>
    <cellStyle name="標準 2 4 2 3 3 2 2 2 3 4" xfId="8663"/>
    <cellStyle name="標準 2 4 2 3 3 2 2 2 3 5" xfId="8664"/>
    <cellStyle name="標準 2 4 2 3 3 2 2 2 4" xfId="8665"/>
    <cellStyle name="標準 2 4 2 3 3 2 2 2 5" xfId="8666"/>
    <cellStyle name="標準 2 4 2 3 3 2 2 2 5 2" xfId="8667"/>
    <cellStyle name="標準 2 4 2 3 3 2 2 2 5 3" xfId="8668"/>
    <cellStyle name="標準 2 4 2 3 3 2 2 2 6" xfId="8669"/>
    <cellStyle name="標準 2 4 2 3 3 2 2 2 6 2" xfId="8670"/>
    <cellStyle name="標準 2 4 2 3 3 2 2 2 6 3" xfId="8671"/>
    <cellStyle name="標準 2 4 2 3 3 2 2 2 7" xfId="8672"/>
    <cellStyle name="標準 2 4 2 3 3 2 2 2 8" xfId="8673"/>
    <cellStyle name="標準 2 4 2 3 3 2 2 3" xfId="8674"/>
    <cellStyle name="標準 2 4 2 3 3 2 2 3 2" xfId="8675"/>
    <cellStyle name="標準 2 4 2 3 3 2 2 3 2 2" xfId="8676"/>
    <cellStyle name="標準 2 4 2 3 3 2 2 3 2 2 2" xfId="8677"/>
    <cellStyle name="標準 2 4 2 3 3 2 2 3 2 2 2 2" xfId="8678"/>
    <cellStyle name="標準 2 4 2 3 3 2 2 3 2 2 2 3" xfId="8679"/>
    <cellStyle name="標準 2 4 2 3 3 2 2 3 2 2 3" xfId="8680"/>
    <cellStyle name="標準 2 4 2 3 3 2 2 3 2 2 3 2" xfId="8681"/>
    <cellStyle name="標準 2 4 2 3 3 2 2 3 2 2 3 3" xfId="8682"/>
    <cellStyle name="標準 2 4 2 3 3 2 2 3 2 2 4" xfId="8683"/>
    <cellStyle name="標準 2 4 2 3 3 2 2 3 2 2 5" xfId="8684"/>
    <cellStyle name="標準 2 4 2 3 3 2 2 3 2 3" xfId="8685"/>
    <cellStyle name="標準 2 4 2 3 3 2 2 3 2 3 2" xfId="8686"/>
    <cellStyle name="標準 2 4 2 3 3 2 2 3 2 3 3" xfId="8687"/>
    <cellStyle name="標準 2 4 2 3 3 2 2 3 2 4" xfId="8688"/>
    <cellStyle name="標準 2 4 2 3 3 2 2 3 2 4 2" xfId="8689"/>
    <cellStyle name="標準 2 4 2 3 3 2 2 3 2 4 3" xfId="8690"/>
    <cellStyle name="標準 2 4 2 3 3 2 2 3 2 5" xfId="8691"/>
    <cellStyle name="標準 2 4 2 3 3 2 2 3 2 6" xfId="8692"/>
    <cellStyle name="標準 2 4 2 3 3 2 2 3 3" xfId="8693"/>
    <cellStyle name="標準 2 4 2 3 3 2 2 3 3 2" xfId="8694"/>
    <cellStyle name="標準 2 4 2 3 3 2 2 3 3 2 2" xfId="8695"/>
    <cellStyle name="標準 2 4 2 3 3 2 2 3 3 2 3" xfId="8696"/>
    <cellStyle name="標準 2 4 2 3 3 2 2 3 3 3" xfId="8697"/>
    <cellStyle name="標準 2 4 2 3 3 2 2 3 3 3 2" xfId="8698"/>
    <cellStyle name="標準 2 4 2 3 3 2 2 3 3 3 3" xfId="8699"/>
    <cellStyle name="標準 2 4 2 3 3 2 2 3 3 4" xfId="8700"/>
    <cellStyle name="標準 2 4 2 3 3 2 2 3 3 5" xfId="8701"/>
    <cellStyle name="標準 2 4 2 3 3 2 2 3 4" xfId="8702"/>
    <cellStyle name="標準 2 4 2 3 3 2 2 3 5" xfId="8703"/>
    <cellStyle name="標準 2 4 2 3 3 2 2 3 5 2" xfId="8704"/>
    <cellStyle name="標準 2 4 2 3 3 2 2 3 5 3" xfId="8705"/>
    <cellStyle name="標準 2 4 2 3 3 2 2 3 6" xfId="8706"/>
    <cellStyle name="標準 2 4 2 3 3 2 2 3 6 2" xfId="8707"/>
    <cellStyle name="標準 2 4 2 3 3 2 2 3 6 3" xfId="8708"/>
    <cellStyle name="標準 2 4 2 3 3 2 2 3 7" xfId="8709"/>
    <cellStyle name="標準 2 4 2 3 3 2 2 3 8" xfId="8710"/>
    <cellStyle name="標準 2 4 2 3 3 2 2 4" xfId="8711"/>
    <cellStyle name="標準 2 4 2 3 3 2 2 4 2" xfId="8712"/>
    <cellStyle name="標準 2 4 2 3 3 2 2 4 2 2" xfId="8713"/>
    <cellStyle name="標準 2 4 2 3 3 2 2 4 2 2 2" xfId="8714"/>
    <cellStyle name="標準 2 4 2 3 3 2 2 4 2 2 3" xfId="8715"/>
    <cellStyle name="標準 2 4 2 3 3 2 2 4 2 3" xfId="8716"/>
    <cellStyle name="標準 2 4 2 3 3 2 2 4 2 3 2" xfId="8717"/>
    <cellStyle name="標準 2 4 2 3 3 2 2 4 2 3 3" xfId="8718"/>
    <cellStyle name="標準 2 4 2 3 3 2 2 4 2 4" xfId="8719"/>
    <cellStyle name="標準 2 4 2 3 3 2 2 4 2 5" xfId="8720"/>
    <cellStyle name="標準 2 4 2 3 3 2 2 4 3" xfId="8721"/>
    <cellStyle name="標準 2 4 2 3 3 2 2 4 3 2" xfId="8722"/>
    <cellStyle name="標準 2 4 2 3 3 2 2 4 3 3" xfId="8723"/>
    <cellStyle name="標準 2 4 2 3 3 2 2 4 4" xfId="8724"/>
    <cellStyle name="標準 2 4 2 3 3 2 2 4 4 2" xfId="8725"/>
    <cellStyle name="標準 2 4 2 3 3 2 2 4 4 3" xfId="8726"/>
    <cellStyle name="標準 2 4 2 3 3 2 2 4 5" xfId="8727"/>
    <cellStyle name="標準 2 4 2 3 3 2 2 4 6" xfId="8728"/>
    <cellStyle name="標準 2 4 2 3 3 2 2 5" xfId="8729"/>
    <cellStyle name="標準 2 4 2 3 3 2 2 5 2" xfId="8730"/>
    <cellStyle name="標準 2 4 2 3 3 2 2 5 2 2" xfId="8731"/>
    <cellStyle name="標準 2 4 2 3 3 2 2 5 2 3" xfId="8732"/>
    <cellStyle name="標準 2 4 2 3 3 2 2 5 3" xfId="8733"/>
    <cellStyle name="標準 2 4 2 3 3 2 2 5 3 2" xfId="8734"/>
    <cellStyle name="標準 2 4 2 3 3 2 2 5 3 3" xfId="8735"/>
    <cellStyle name="標準 2 4 2 3 3 2 2 5 4" xfId="8736"/>
    <cellStyle name="標準 2 4 2 3 3 2 2 5 5" xfId="8737"/>
    <cellStyle name="標準 2 4 2 3 3 2 2 6" xfId="8738"/>
    <cellStyle name="標準 2 4 2 3 3 2 2 7" xfId="8739"/>
    <cellStyle name="標準 2 4 2 3 3 2 2 7 2" xfId="8740"/>
    <cellStyle name="標準 2 4 2 3 3 2 2 7 3" xfId="8741"/>
    <cellStyle name="標準 2 4 2 3 3 2 2 8" xfId="8742"/>
    <cellStyle name="標準 2 4 2 3 3 2 2 8 2" xfId="8743"/>
    <cellStyle name="標準 2 4 2 3 3 2 2 8 3" xfId="8744"/>
    <cellStyle name="標準 2 4 2 3 3 2 2 9" xfId="8745"/>
    <cellStyle name="標準 2 4 2 3 3 2 3" xfId="8746"/>
    <cellStyle name="標準 2 4 2 3 3 2 3 2" xfId="8747"/>
    <cellStyle name="標準 2 4 2 3 3 2 3 2 2" xfId="8748"/>
    <cellStyle name="標準 2 4 2 3 3 2 3 2 2 2" xfId="8749"/>
    <cellStyle name="標準 2 4 2 3 3 2 3 2 2 2 2" xfId="8750"/>
    <cellStyle name="標準 2 4 2 3 3 2 3 2 2 2 2 2" xfId="8751"/>
    <cellStyle name="標準 2 4 2 3 3 2 3 2 2 2 2 3" xfId="8752"/>
    <cellStyle name="標準 2 4 2 3 3 2 3 2 2 2 3" xfId="8753"/>
    <cellStyle name="標準 2 4 2 3 3 2 3 2 2 2 3 2" xfId="8754"/>
    <cellStyle name="標準 2 4 2 3 3 2 3 2 2 2 3 3" xfId="8755"/>
    <cellStyle name="標準 2 4 2 3 3 2 3 2 2 2 4" xfId="8756"/>
    <cellStyle name="標準 2 4 2 3 3 2 3 2 2 2 5" xfId="8757"/>
    <cellStyle name="標準 2 4 2 3 3 2 3 2 2 3" xfId="8758"/>
    <cellStyle name="標準 2 4 2 3 3 2 3 2 2 3 2" xfId="8759"/>
    <cellStyle name="標準 2 4 2 3 3 2 3 2 2 3 3" xfId="8760"/>
    <cellStyle name="標準 2 4 2 3 3 2 3 2 2 4" xfId="8761"/>
    <cellStyle name="標準 2 4 2 3 3 2 3 2 2 4 2" xfId="8762"/>
    <cellStyle name="標準 2 4 2 3 3 2 3 2 2 4 3" xfId="8763"/>
    <cellStyle name="標準 2 4 2 3 3 2 3 2 2 5" xfId="8764"/>
    <cellStyle name="標準 2 4 2 3 3 2 3 2 2 6" xfId="8765"/>
    <cellStyle name="標準 2 4 2 3 3 2 3 2 3" xfId="8766"/>
    <cellStyle name="標準 2 4 2 3 3 2 3 2 3 2" xfId="8767"/>
    <cellStyle name="標準 2 4 2 3 3 2 3 2 3 2 2" xfId="8768"/>
    <cellStyle name="標準 2 4 2 3 3 2 3 2 3 2 3" xfId="8769"/>
    <cellStyle name="標準 2 4 2 3 3 2 3 2 3 3" xfId="8770"/>
    <cellStyle name="標準 2 4 2 3 3 2 3 2 3 3 2" xfId="8771"/>
    <cellStyle name="標準 2 4 2 3 3 2 3 2 3 3 3" xfId="8772"/>
    <cellStyle name="標準 2 4 2 3 3 2 3 2 3 4" xfId="8773"/>
    <cellStyle name="標準 2 4 2 3 3 2 3 2 3 5" xfId="8774"/>
    <cellStyle name="標準 2 4 2 3 3 2 3 2 4" xfId="8775"/>
    <cellStyle name="標準 2 4 2 3 3 2 3 2 5" xfId="8776"/>
    <cellStyle name="標準 2 4 2 3 3 2 3 2 5 2" xfId="8777"/>
    <cellStyle name="標準 2 4 2 3 3 2 3 2 5 3" xfId="8778"/>
    <cellStyle name="標準 2 4 2 3 3 2 3 2 6" xfId="8779"/>
    <cellStyle name="標準 2 4 2 3 3 2 3 2 6 2" xfId="8780"/>
    <cellStyle name="標準 2 4 2 3 3 2 3 2 6 3" xfId="8781"/>
    <cellStyle name="標準 2 4 2 3 3 2 3 2 7" xfId="8782"/>
    <cellStyle name="標準 2 4 2 3 3 2 3 2 8" xfId="8783"/>
    <cellStyle name="標準 2 4 2 3 3 2 3 3" xfId="8784"/>
    <cellStyle name="標準 2 4 2 3 3 2 3 3 2" xfId="8785"/>
    <cellStyle name="標準 2 4 2 3 3 2 3 3 2 2" xfId="8786"/>
    <cellStyle name="標準 2 4 2 3 3 2 3 3 2 2 2" xfId="8787"/>
    <cellStyle name="標準 2 4 2 3 3 2 3 3 2 2 3" xfId="8788"/>
    <cellStyle name="標準 2 4 2 3 3 2 3 3 2 3" xfId="8789"/>
    <cellStyle name="標準 2 4 2 3 3 2 3 3 2 3 2" xfId="8790"/>
    <cellStyle name="標準 2 4 2 3 3 2 3 3 2 3 3" xfId="8791"/>
    <cellStyle name="標準 2 4 2 3 3 2 3 3 2 4" xfId="8792"/>
    <cellStyle name="標準 2 4 2 3 3 2 3 3 2 5" xfId="8793"/>
    <cellStyle name="標準 2 4 2 3 3 2 3 3 3" xfId="8794"/>
    <cellStyle name="標準 2 4 2 3 3 2 3 3 3 2" xfId="8795"/>
    <cellStyle name="標準 2 4 2 3 3 2 3 3 3 3" xfId="8796"/>
    <cellStyle name="標準 2 4 2 3 3 2 3 3 4" xfId="8797"/>
    <cellStyle name="標準 2 4 2 3 3 2 3 3 4 2" xfId="8798"/>
    <cellStyle name="標準 2 4 2 3 3 2 3 3 4 3" xfId="8799"/>
    <cellStyle name="標準 2 4 2 3 3 2 3 3 5" xfId="8800"/>
    <cellStyle name="標準 2 4 2 3 3 2 3 3 6" xfId="8801"/>
    <cellStyle name="標準 2 4 2 3 3 2 3 4" xfId="8802"/>
    <cellStyle name="標準 2 4 2 3 3 2 3 4 2" xfId="8803"/>
    <cellStyle name="標準 2 4 2 3 3 2 3 4 2 2" xfId="8804"/>
    <cellStyle name="標準 2 4 2 3 3 2 3 4 2 3" xfId="8805"/>
    <cellStyle name="標準 2 4 2 3 3 2 3 4 3" xfId="8806"/>
    <cellStyle name="標準 2 4 2 3 3 2 3 4 3 2" xfId="8807"/>
    <cellStyle name="標準 2 4 2 3 3 2 3 4 3 3" xfId="8808"/>
    <cellStyle name="標準 2 4 2 3 3 2 3 4 4" xfId="8809"/>
    <cellStyle name="標準 2 4 2 3 3 2 3 4 5" xfId="8810"/>
    <cellStyle name="標準 2 4 2 3 3 2 3 5" xfId="8811"/>
    <cellStyle name="標準 2 4 2 3 3 2 3 6" xfId="8812"/>
    <cellStyle name="標準 2 4 2 3 3 2 3 6 2" xfId="8813"/>
    <cellStyle name="標準 2 4 2 3 3 2 3 6 3" xfId="8814"/>
    <cellStyle name="標準 2 4 2 3 3 2 3 7" xfId="8815"/>
    <cellStyle name="標準 2 4 2 3 3 2 3 7 2" xfId="8816"/>
    <cellStyle name="標準 2 4 2 3 3 2 3 7 3" xfId="8817"/>
    <cellStyle name="標準 2 4 2 3 3 2 3 8" xfId="8818"/>
    <cellStyle name="標準 2 4 2 3 3 2 3 9" xfId="8819"/>
    <cellStyle name="標準 2 4 2 3 3 2 4" xfId="8820"/>
    <cellStyle name="標準 2 4 2 3 3 2 4 2" xfId="8821"/>
    <cellStyle name="標準 2 4 2 3 3 2 4 2 2" xfId="8822"/>
    <cellStyle name="標準 2 4 2 3 3 2 4 2 2 2" xfId="8823"/>
    <cellStyle name="標準 2 4 2 3 3 2 4 2 2 2 2" xfId="8824"/>
    <cellStyle name="標準 2 4 2 3 3 2 4 2 2 2 3" xfId="8825"/>
    <cellStyle name="標準 2 4 2 3 3 2 4 2 2 3" xfId="8826"/>
    <cellStyle name="標準 2 4 2 3 3 2 4 2 2 3 2" xfId="8827"/>
    <cellStyle name="標準 2 4 2 3 3 2 4 2 2 3 3" xfId="8828"/>
    <cellStyle name="標準 2 4 2 3 3 2 4 2 2 4" xfId="8829"/>
    <cellStyle name="標準 2 4 2 3 3 2 4 2 2 5" xfId="8830"/>
    <cellStyle name="標準 2 4 2 3 3 2 4 2 3" xfId="8831"/>
    <cellStyle name="標準 2 4 2 3 3 2 4 2 3 2" xfId="8832"/>
    <cellStyle name="標準 2 4 2 3 3 2 4 2 3 3" xfId="8833"/>
    <cellStyle name="標準 2 4 2 3 3 2 4 2 4" xfId="8834"/>
    <cellStyle name="標準 2 4 2 3 3 2 4 2 4 2" xfId="8835"/>
    <cellStyle name="標準 2 4 2 3 3 2 4 2 4 3" xfId="8836"/>
    <cellStyle name="標準 2 4 2 3 3 2 4 2 5" xfId="8837"/>
    <cellStyle name="標準 2 4 2 3 3 2 4 2 6" xfId="8838"/>
    <cellStyle name="標準 2 4 2 3 3 2 4 3" xfId="8839"/>
    <cellStyle name="標準 2 4 2 3 3 2 4 3 2" xfId="8840"/>
    <cellStyle name="標準 2 4 2 3 3 2 4 3 2 2" xfId="8841"/>
    <cellStyle name="標準 2 4 2 3 3 2 4 3 2 3" xfId="8842"/>
    <cellStyle name="標準 2 4 2 3 3 2 4 3 3" xfId="8843"/>
    <cellStyle name="標準 2 4 2 3 3 2 4 3 3 2" xfId="8844"/>
    <cellStyle name="標準 2 4 2 3 3 2 4 3 3 3" xfId="8845"/>
    <cellStyle name="標準 2 4 2 3 3 2 4 3 4" xfId="8846"/>
    <cellStyle name="標準 2 4 2 3 3 2 4 3 5" xfId="8847"/>
    <cellStyle name="標準 2 4 2 3 3 2 4 4" xfId="8848"/>
    <cellStyle name="標準 2 4 2 3 3 2 4 5" xfId="8849"/>
    <cellStyle name="標準 2 4 2 3 3 2 4 5 2" xfId="8850"/>
    <cellStyle name="標準 2 4 2 3 3 2 4 5 3" xfId="8851"/>
    <cellStyle name="標準 2 4 2 3 3 2 4 6" xfId="8852"/>
    <cellStyle name="標準 2 4 2 3 3 2 4 6 2" xfId="8853"/>
    <cellStyle name="標準 2 4 2 3 3 2 4 6 3" xfId="8854"/>
    <cellStyle name="標準 2 4 2 3 3 2 4 7" xfId="8855"/>
    <cellStyle name="標準 2 4 2 3 3 2 4 8" xfId="8856"/>
    <cellStyle name="標準 2 4 2 3 3 2 5" xfId="8857"/>
    <cellStyle name="標準 2 4 2 3 3 2 5 2" xfId="8858"/>
    <cellStyle name="標準 2 4 2 3 3 2 5 2 2" xfId="8859"/>
    <cellStyle name="標準 2 4 2 3 3 2 5 2 2 2" xfId="8860"/>
    <cellStyle name="標準 2 4 2 3 3 2 5 2 2 2 2" xfId="8861"/>
    <cellStyle name="標準 2 4 2 3 3 2 5 2 2 2 3" xfId="8862"/>
    <cellStyle name="標準 2 4 2 3 3 2 5 2 2 3" xfId="8863"/>
    <cellStyle name="標準 2 4 2 3 3 2 5 2 2 3 2" xfId="8864"/>
    <cellStyle name="標準 2 4 2 3 3 2 5 2 2 3 3" xfId="8865"/>
    <cellStyle name="標準 2 4 2 3 3 2 5 2 2 4" xfId="8866"/>
    <cellStyle name="標準 2 4 2 3 3 2 5 2 2 5" xfId="8867"/>
    <cellStyle name="標準 2 4 2 3 3 2 5 2 3" xfId="8868"/>
    <cellStyle name="標準 2 4 2 3 3 2 5 2 3 2" xfId="8869"/>
    <cellStyle name="標準 2 4 2 3 3 2 5 2 3 3" xfId="8870"/>
    <cellStyle name="標準 2 4 2 3 3 2 5 2 4" xfId="8871"/>
    <cellStyle name="標準 2 4 2 3 3 2 5 2 4 2" xfId="8872"/>
    <cellStyle name="標準 2 4 2 3 3 2 5 2 4 3" xfId="8873"/>
    <cellStyle name="標準 2 4 2 3 3 2 5 2 5" xfId="8874"/>
    <cellStyle name="標準 2 4 2 3 3 2 5 2 6" xfId="8875"/>
    <cellStyle name="標準 2 4 2 3 3 2 5 3" xfId="8876"/>
    <cellStyle name="標準 2 4 2 3 3 2 5 3 2" xfId="8877"/>
    <cellStyle name="標準 2 4 2 3 3 2 5 3 2 2" xfId="8878"/>
    <cellStyle name="標準 2 4 2 3 3 2 5 3 2 3" xfId="8879"/>
    <cellStyle name="標準 2 4 2 3 3 2 5 3 3" xfId="8880"/>
    <cellStyle name="標準 2 4 2 3 3 2 5 3 3 2" xfId="8881"/>
    <cellStyle name="標準 2 4 2 3 3 2 5 3 3 3" xfId="8882"/>
    <cellStyle name="標準 2 4 2 3 3 2 5 3 4" xfId="8883"/>
    <cellStyle name="標準 2 4 2 3 3 2 5 3 5" xfId="8884"/>
    <cellStyle name="標準 2 4 2 3 3 2 5 4" xfId="8885"/>
    <cellStyle name="標準 2 4 2 3 3 2 5 5" xfId="8886"/>
    <cellStyle name="標準 2 4 2 3 3 2 5 5 2" xfId="8887"/>
    <cellStyle name="標準 2 4 2 3 3 2 5 5 3" xfId="8888"/>
    <cellStyle name="標準 2 4 2 3 3 2 5 6" xfId="8889"/>
    <cellStyle name="標準 2 4 2 3 3 2 5 6 2" xfId="8890"/>
    <cellStyle name="標準 2 4 2 3 3 2 5 6 3" xfId="8891"/>
    <cellStyle name="標準 2 4 2 3 3 2 5 7" xfId="8892"/>
    <cellStyle name="標準 2 4 2 3 3 2 5 8" xfId="8893"/>
    <cellStyle name="標準 2 4 2 3 3 2 6" xfId="8894"/>
    <cellStyle name="標準 2 4 2 3 3 2 6 2" xfId="8895"/>
    <cellStyle name="標準 2 4 2 3 3 2 6 2 2" xfId="8896"/>
    <cellStyle name="標準 2 4 2 3 3 2 6 2 2 2" xfId="8897"/>
    <cellStyle name="標準 2 4 2 3 3 2 6 2 2 3" xfId="8898"/>
    <cellStyle name="標準 2 4 2 3 3 2 6 2 3" xfId="8899"/>
    <cellStyle name="標準 2 4 2 3 3 2 6 2 3 2" xfId="8900"/>
    <cellStyle name="標準 2 4 2 3 3 2 6 2 3 3" xfId="8901"/>
    <cellStyle name="標準 2 4 2 3 3 2 6 2 4" xfId="8902"/>
    <cellStyle name="標準 2 4 2 3 3 2 6 2 5" xfId="8903"/>
    <cellStyle name="標準 2 4 2 3 3 2 6 3" xfId="8904"/>
    <cellStyle name="標準 2 4 2 3 3 2 6 3 2" xfId="8905"/>
    <cellStyle name="標準 2 4 2 3 3 2 6 3 3" xfId="8906"/>
    <cellStyle name="標準 2 4 2 3 3 2 6 4" xfId="8907"/>
    <cellStyle name="標準 2 4 2 3 3 2 6 4 2" xfId="8908"/>
    <cellStyle name="標準 2 4 2 3 3 2 6 4 3" xfId="8909"/>
    <cellStyle name="標準 2 4 2 3 3 2 6 5" xfId="8910"/>
    <cellStyle name="標準 2 4 2 3 3 2 6 6" xfId="8911"/>
    <cellStyle name="標準 2 4 2 3 3 2 7" xfId="8912"/>
    <cellStyle name="標準 2 4 2 3 3 2 7 2" xfId="8913"/>
    <cellStyle name="標準 2 4 2 3 3 2 7 2 2" xfId="8914"/>
    <cellStyle name="標準 2 4 2 3 3 2 7 2 3" xfId="8915"/>
    <cellStyle name="標準 2 4 2 3 3 2 7 3" xfId="8916"/>
    <cellStyle name="標準 2 4 2 3 3 2 7 3 2" xfId="8917"/>
    <cellStyle name="標準 2 4 2 3 3 2 7 3 3" xfId="8918"/>
    <cellStyle name="標準 2 4 2 3 3 2 7 4" xfId="8919"/>
    <cellStyle name="標準 2 4 2 3 3 2 7 5" xfId="8920"/>
    <cellStyle name="標準 2 4 2 3 3 2 8" xfId="8921"/>
    <cellStyle name="標準 2 4 2 3 3 2 9" xfId="8922"/>
    <cellStyle name="標準 2 4 2 3 3 2 9 2" xfId="8923"/>
    <cellStyle name="標準 2 4 2 3 3 2 9 3" xfId="8924"/>
    <cellStyle name="標準 2 4 2 3 3 3" xfId="8925"/>
    <cellStyle name="標準 2 4 2 3 3 3 10" xfId="8926"/>
    <cellStyle name="標準 2 4 2 3 3 3 11" xfId="8927"/>
    <cellStyle name="標準 2 4 2 3 3 3 2" xfId="8928"/>
    <cellStyle name="標準 2 4 2 3 3 3 2 10" xfId="8929"/>
    <cellStyle name="標準 2 4 2 3 3 3 2 2" xfId="8930"/>
    <cellStyle name="標準 2 4 2 3 3 3 2 2 2" xfId="8931"/>
    <cellStyle name="標準 2 4 2 3 3 3 2 2 2 2" xfId="8932"/>
    <cellStyle name="標準 2 4 2 3 3 3 2 2 2 2 2" xfId="8933"/>
    <cellStyle name="標準 2 4 2 3 3 3 2 2 2 2 2 2" xfId="8934"/>
    <cellStyle name="標準 2 4 2 3 3 3 2 2 2 2 2 3" xfId="8935"/>
    <cellStyle name="標準 2 4 2 3 3 3 2 2 2 2 3" xfId="8936"/>
    <cellStyle name="標準 2 4 2 3 3 3 2 2 2 2 3 2" xfId="8937"/>
    <cellStyle name="標準 2 4 2 3 3 3 2 2 2 2 3 3" xfId="8938"/>
    <cellStyle name="標準 2 4 2 3 3 3 2 2 2 2 4" xfId="8939"/>
    <cellStyle name="標準 2 4 2 3 3 3 2 2 2 2 5" xfId="8940"/>
    <cellStyle name="標準 2 4 2 3 3 3 2 2 2 3" xfId="8941"/>
    <cellStyle name="標準 2 4 2 3 3 3 2 2 2 3 2" xfId="8942"/>
    <cellStyle name="標準 2 4 2 3 3 3 2 2 2 3 3" xfId="8943"/>
    <cellStyle name="標準 2 4 2 3 3 3 2 2 2 4" xfId="8944"/>
    <cellStyle name="標準 2 4 2 3 3 3 2 2 2 4 2" xfId="8945"/>
    <cellStyle name="標準 2 4 2 3 3 3 2 2 2 4 3" xfId="8946"/>
    <cellStyle name="標準 2 4 2 3 3 3 2 2 2 5" xfId="8947"/>
    <cellStyle name="標準 2 4 2 3 3 3 2 2 2 6" xfId="8948"/>
    <cellStyle name="標準 2 4 2 3 3 3 2 2 3" xfId="8949"/>
    <cellStyle name="標準 2 4 2 3 3 3 2 2 3 2" xfId="8950"/>
    <cellStyle name="標準 2 4 2 3 3 3 2 2 3 2 2" xfId="8951"/>
    <cellStyle name="標準 2 4 2 3 3 3 2 2 3 2 3" xfId="8952"/>
    <cellStyle name="標準 2 4 2 3 3 3 2 2 3 3" xfId="8953"/>
    <cellStyle name="標準 2 4 2 3 3 3 2 2 3 3 2" xfId="8954"/>
    <cellStyle name="標準 2 4 2 3 3 3 2 2 3 3 3" xfId="8955"/>
    <cellStyle name="標準 2 4 2 3 3 3 2 2 3 4" xfId="8956"/>
    <cellStyle name="標準 2 4 2 3 3 3 2 2 3 5" xfId="8957"/>
    <cellStyle name="標準 2 4 2 3 3 3 2 2 4" xfId="8958"/>
    <cellStyle name="標準 2 4 2 3 3 3 2 2 5" xfId="8959"/>
    <cellStyle name="標準 2 4 2 3 3 3 2 2 5 2" xfId="8960"/>
    <cellStyle name="標準 2 4 2 3 3 3 2 2 5 3" xfId="8961"/>
    <cellStyle name="標準 2 4 2 3 3 3 2 2 6" xfId="8962"/>
    <cellStyle name="標準 2 4 2 3 3 3 2 2 6 2" xfId="8963"/>
    <cellStyle name="標準 2 4 2 3 3 3 2 2 6 3" xfId="8964"/>
    <cellStyle name="標準 2 4 2 3 3 3 2 2 7" xfId="8965"/>
    <cellStyle name="標準 2 4 2 3 3 3 2 2 8" xfId="8966"/>
    <cellStyle name="標準 2 4 2 3 3 3 2 3" xfId="8967"/>
    <cellStyle name="標準 2 4 2 3 3 3 2 3 2" xfId="8968"/>
    <cellStyle name="標準 2 4 2 3 3 3 2 3 2 2" xfId="8969"/>
    <cellStyle name="標準 2 4 2 3 3 3 2 3 2 2 2" xfId="8970"/>
    <cellStyle name="標準 2 4 2 3 3 3 2 3 2 2 2 2" xfId="8971"/>
    <cellStyle name="標準 2 4 2 3 3 3 2 3 2 2 2 3" xfId="8972"/>
    <cellStyle name="標準 2 4 2 3 3 3 2 3 2 2 3" xfId="8973"/>
    <cellStyle name="標準 2 4 2 3 3 3 2 3 2 2 3 2" xfId="8974"/>
    <cellStyle name="標準 2 4 2 3 3 3 2 3 2 2 3 3" xfId="8975"/>
    <cellStyle name="標準 2 4 2 3 3 3 2 3 2 2 4" xfId="8976"/>
    <cellStyle name="標準 2 4 2 3 3 3 2 3 2 2 5" xfId="8977"/>
    <cellStyle name="標準 2 4 2 3 3 3 2 3 2 3" xfId="8978"/>
    <cellStyle name="標準 2 4 2 3 3 3 2 3 2 3 2" xfId="8979"/>
    <cellStyle name="標準 2 4 2 3 3 3 2 3 2 3 3" xfId="8980"/>
    <cellStyle name="標準 2 4 2 3 3 3 2 3 2 4" xfId="8981"/>
    <cellStyle name="標準 2 4 2 3 3 3 2 3 2 4 2" xfId="8982"/>
    <cellStyle name="標準 2 4 2 3 3 3 2 3 2 4 3" xfId="8983"/>
    <cellStyle name="標準 2 4 2 3 3 3 2 3 2 5" xfId="8984"/>
    <cellStyle name="標準 2 4 2 3 3 3 2 3 2 6" xfId="8985"/>
    <cellStyle name="標準 2 4 2 3 3 3 2 3 3" xfId="8986"/>
    <cellStyle name="標準 2 4 2 3 3 3 2 3 3 2" xfId="8987"/>
    <cellStyle name="標準 2 4 2 3 3 3 2 3 3 2 2" xfId="8988"/>
    <cellStyle name="標準 2 4 2 3 3 3 2 3 3 2 3" xfId="8989"/>
    <cellStyle name="標準 2 4 2 3 3 3 2 3 3 3" xfId="8990"/>
    <cellStyle name="標準 2 4 2 3 3 3 2 3 3 3 2" xfId="8991"/>
    <cellStyle name="標準 2 4 2 3 3 3 2 3 3 3 3" xfId="8992"/>
    <cellStyle name="標準 2 4 2 3 3 3 2 3 3 4" xfId="8993"/>
    <cellStyle name="標準 2 4 2 3 3 3 2 3 3 5" xfId="8994"/>
    <cellStyle name="標準 2 4 2 3 3 3 2 3 4" xfId="8995"/>
    <cellStyle name="標準 2 4 2 3 3 3 2 3 5" xfId="8996"/>
    <cellStyle name="標準 2 4 2 3 3 3 2 3 5 2" xfId="8997"/>
    <cellStyle name="標準 2 4 2 3 3 3 2 3 5 3" xfId="8998"/>
    <cellStyle name="標準 2 4 2 3 3 3 2 3 6" xfId="8999"/>
    <cellStyle name="標準 2 4 2 3 3 3 2 3 6 2" xfId="9000"/>
    <cellStyle name="標準 2 4 2 3 3 3 2 3 6 3" xfId="9001"/>
    <cellStyle name="標準 2 4 2 3 3 3 2 3 7" xfId="9002"/>
    <cellStyle name="標準 2 4 2 3 3 3 2 3 8" xfId="9003"/>
    <cellStyle name="標準 2 4 2 3 3 3 2 4" xfId="9004"/>
    <cellStyle name="標準 2 4 2 3 3 3 2 4 2" xfId="9005"/>
    <cellStyle name="標準 2 4 2 3 3 3 2 4 2 2" xfId="9006"/>
    <cellStyle name="標準 2 4 2 3 3 3 2 4 2 2 2" xfId="9007"/>
    <cellStyle name="標準 2 4 2 3 3 3 2 4 2 2 3" xfId="9008"/>
    <cellStyle name="標準 2 4 2 3 3 3 2 4 2 3" xfId="9009"/>
    <cellStyle name="標準 2 4 2 3 3 3 2 4 2 3 2" xfId="9010"/>
    <cellStyle name="標準 2 4 2 3 3 3 2 4 2 3 3" xfId="9011"/>
    <cellStyle name="標準 2 4 2 3 3 3 2 4 2 4" xfId="9012"/>
    <cellStyle name="標準 2 4 2 3 3 3 2 4 2 5" xfId="9013"/>
    <cellStyle name="標準 2 4 2 3 3 3 2 4 3" xfId="9014"/>
    <cellStyle name="標準 2 4 2 3 3 3 2 4 3 2" xfId="9015"/>
    <cellStyle name="標準 2 4 2 3 3 3 2 4 3 3" xfId="9016"/>
    <cellStyle name="標準 2 4 2 3 3 3 2 4 4" xfId="9017"/>
    <cellStyle name="標準 2 4 2 3 3 3 2 4 4 2" xfId="9018"/>
    <cellStyle name="標準 2 4 2 3 3 3 2 4 4 3" xfId="9019"/>
    <cellStyle name="標準 2 4 2 3 3 3 2 4 5" xfId="9020"/>
    <cellStyle name="標準 2 4 2 3 3 3 2 4 6" xfId="9021"/>
    <cellStyle name="標準 2 4 2 3 3 3 2 5" xfId="9022"/>
    <cellStyle name="標準 2 4 2 3 3 3 2 5 2" xfId="9023"/>
    <cellStyle name="標準 2 4 2 3 3 3 2 5 2 2" xfId="9024"/>
    <cellStyle name="標準 2 4 2 3 3 3 2 5 2 3" xfId="9025"/>
    <cellStyle name="標準 2 4 2 3 3 3 2 5 3" xfId="9026"/>
    <cellStyle name="標準 2 4 2 3 3 3 2 5 3 2" xfId="9027"/>
    <cellStyle name="標準 2 4 2 3 3 3 2 5 3 3" xfId="9028"/>
    <cellStyle name="標準 2 4 2 3 3 3 2 5 4" xfId="9029"/>
    <cellStyle name="標準 2 4 2 3 3 3 2 5 5" xfId="9030"/>
    <cellStyle name="標準 2 4 2 3 3 3 2 6" xfId="9031"/>
    <cellStyle name="標準 2 4 2 3 3 3 2 7" xfId="9032"/>
    <cellStyle name="標準 2 4 2 3 3 3 2 7 2" xfId="9033"/>
    <cellStyle name="標準 2 4 2 3 3 3 2 7 3" xfId="9034"/>
    <cellStyle name="標準 2 4 2 3 3 3 2 8" xfId="9035"/>
    <cellStyle name="標準 2 4 2 3 3 3 2 8 2" xfId="9036"/>
    <cellStyle name="標準 2 4 2 3 3 3 2 8 3" xfId="9037"/>
    <cellStyle name="標準 2 4 2 3 3 3 2 9" xfId="9038"/>
    <cellStyle name="標準 2 4 2 3 3 3 3" xfId="9039"/>
    <cellStyle name="標準 2 4 2 3 3 3 3 2" xfId="9040"/>
    <cellStyle name="標準 2 4 2 3 3 3 3 2 2" xfId="9041"/>
    <cellStyle name="標準 2 4 2 3 3 3 3 2 2 2" xfId="9042"/>
    <cellStyle name="標準 2 4 2 3 3 3 3 2 2 2 2" xfId="9043"/>
    <cellStyle name="標準 2 4 2 3 3 3 3 2 2 2 3" xfId="9044"/>
    <cellStyle name="標準 2 4 2 3 3 3 3 2 2 3" xfId="9045"/>
    <cellStyle name="標準 2 4 2 3 3 3 3 2 2 3 2" xfId="9046"/>
    <cellStyle name="標準 2 4 2 3 3 3 3 2 2 3 3" xfId="9047"/>
    <cellStyle name="標準 2 4 2 3 3 3 3 2 2 4" xfId="9048"/>
    <cellStyle name="標準 2 4 2 3 3 3 3 2 2 5" xfId="9049"/>
    <cellStyle name="標準 2 4 2 3 3 3 3 2 3" xfId="9050"/>
    <cellStyle name="標準 2 4 2 3 3 3 3 2 3 2" xfId="9051"/>
    <cellStyle name="標準 2 4 2 3 3 3 3 2 3 3" xfId="9052"/>
    <cellStyle name="標準 2 4 2 3 3 3 3 2 4" xfId="9053"/>
    <cellStyle name="標準 2 4 2 3 3 3 3 2 4 2" xfId="9054"/>
    <cellStyle name="標準 2 4 2 3 3 3 3 2 4 3" xfId="9055"/>
    <cellStyle name="標準 2 4 2 3 3 3 3 2 5" xfId="9056"/>
    <cellStyle name="標準 2 4 2 3 3 3 3 2 6" xfId="9057"/>
    <cellStyle name="標準 2 4 2 3 3 3 3 3" xfId="9058"/>
    <cellStyle name="標準 2 4 2 3 3 3 3 3 2" xfId="9059"/>
    <cellStyle name="標準 2 4 2 3 3 3 3 3 2 2" xfId="9060"/>
    <cellStyle name="標準 2 4 2 3 3 3 3 3 2 3" xfId="9061"/>
    <cellStyle name="標準 2 4 2 3 3 3 3 3 3" xfId="9062"/>
    <cellStyle name="標準 2 4 2 3 3 3 3 3 3 2" xfId="9063"/>
    <cellStyle name="標準 2 4 2 3 3 3 3 3 3 3" xfId="9064"/>
    <cellStyle name="標準 2 4 2 3 3 3 3 3 4" xfId="9065"/>
    <cellStyle name="標準 2 4 2 3 3 3 3 3 5" xfId="9066"/>
    <cellStyle name="標準 2 4 2 3 3 3 3 4" xfId="9067"/>
    <cellStyle name="標準 2 4 2 3 3 3 3 5" xfId="9068"/>
    <cellStyle name="標準 2 4 2 3 3 3 3 5 2" xfId="9069"/>
    <cellStyle name="標準 2 4 2 3 3 3 3 5 3" xfId="9070"/>
    <cellStyle name="標準 2 4 2 3 3 3 3 6" xfId="9071"/>
    <cellStyle name="標準 2 4 2 3 3 3 3 6 2" xfId="9072"/>
    <cellStyle name="標準 2 4 2 3 3 3 3 6 3" xfId="9073"/>
    <cellStyle name="標準 2 4 2 3 3 3 3 7" xfId="9074"/>
    <cellStyle name="標準 2 4 2 3 3 3 3 8" xfId="9075"/>
    <cellStyle name="標準 2 4 2 3 3 3 4" xfId="9076"/>
    <cellStyle name="標準 2 4 2 3 3 3 4 2" xfId="9077"/>
    <cellStyle name="標準 2 4 2 3 3 3 4 2 2" xfId="9078"/>
    <cellStyle name="標準 2 4 2 3 3 3 4 2 2 2" xfId="9079"/>
    <cellStyle name="標準 2 4 2 3 3 3 4 2 2 2 2" xfId="9080"/>
    <cellStyle name="標準 2 4 2 3 3 3 4 2 2 2 3" xfId="9081"/>
    <cellStyle name="標準 2 4 2 3 3 3 4 2 2 3" xfId="9082"/>
    <cellStyle name="標準 2 4 2 3 3 3 4 2 2 3 2" xfId="9083"/>
    <cellStyle name="標準 2 4 2 3 3 3 4 2 2 3 3" xfId="9084"/>
    <cellStyle name="標準 2 4 2 3 3 3 4 2 2 4" xfId="9085"/>
    <cellStyle name="標準 2 4 2 3 3 3 4 2 2 5" xfId="9086"/>
    <cellStyle name="標準 2 4 2 3 3 3 4 2 3" xfId="9087"/>
    <cellStyle name="標準 2 4 2 3 3 3 4 2 3 2" xfId="9088"/>
    <cellStyle name="標準 2 4 2 3 3 3 4 2 3 3" xfId="9089"/>
    <cellStyle name="標準 2 4 2 3 3 3 4 2 4" xfId="9090"/>
    <cellStyle name="標準 2 4 2 3 3 3 4 2 4 2" xfId="9091"/>
    <cellStyle name="標準 2 4 2 3 3 3 4 2 4 3" xfId="9092"/>
    <cellStyle name="標準 2 4 2 3 3 3 4 2 5" xfId="9093"/>
    <cellStyle name="標準 2 4 2 3 3 3 4 2 6" xfId="9094"/>
    <cellStyle name="標準 2 4 2 3 3 3 4 3" xfId="9095"/>
    <cellStyle name="標準 2 4 2 3 3 3 4 3 2" xfId="9096"/>
    <cellStyle name="標準 2 4 2 3 3 3 4 3 2 2" xfId="9097"/>
    <cellStyle name="標準 2 4 2 3 3 3 4 3 2 3" xfId="9098"/>
    <cellStyle name="標準 2 4 2 3 3 3 4 3 3" xfId="9099"/>
    <cellStyle name="標準 2 4 2 3 3 3 4 3 3 2" xfId="9100"/>
    <cellStyle name="標準 2 4 2 3 3 3 4 3 3 3" xfId="9101"/>
    <cellStyle name="標準 2 4 2 3 3 3 4 3 4" xfId="9102"/>
    <cellStyle name="標準 2 4 2 3 3 3 4 3 5" xfId="9103"/>
    <cellStyle name="標準 2 4 2 3 3 3 4 4" xfId="9104"/>
    <cellStyle name="標準 2 4 2 3 3 3 4 5" xfId="9105"/>
    <cellStyle name="標準 2 4 2 3 3 3 4 5 2" xfId="9106"/>
    <cellStyle name="標準 2 4 2 3 3 3 4 5 3" xfId="9107"/>
    <cellStyle name="標準 2 4 2 3 3 3 4 6" xfId="9108"/>
    <cellStyle name="標準 2 4 2 3 3 3 4 6 2" xfId="9109"/>
    <cellStyle name="標準 2 4 2 3 3 3 4 6 3" xfId="9110"/>
    <cellStyle name="標準 2 4 2 3 3 3 4 7" xfId="9111"/>
    <cellStyle name="標準 2 4 2 3 3 3 4 8" xfId="9112"/>
    <cellStyle name="標準 2 4 2 3 3 3 5" xfId="9113"/>
    <cellStyle name="標準 2 4 2 3 3 3 5 2" xfId="9114"/>
    <cellStyle name="標準 2 4 2 3 3 3 5 2 2" xfId="9115"/>
    <cellStyle name="標準 2 4 2 3 3 3 5 2 2 2" xfId="9116"/>
    <cellStyle name="標準 2 4 2 3 3 3 5 2 2 3" xfId="9117"/>
    <cellStyle name="標準 2 4 2 3 3 3 5 2 3" xfId="9118"/>
    <cellStyle name="標準 2 4 2 3 3 3 5 2 3 2" xfId="9119"/>
    <cellStyle name="標準 2 4 2 3 3 3 5 2 3 3" xfId="9120"/>
    <cellStyle name="標準 2 4 2 3 3 3 5 2 4" xfId="9121"/>
    <cellStyle name="標準 2 4 2 3 3 3 5 2 5" xfId="9122"/>
    <cellStyle name="標準 2 4 2 3 3 3 5 3" xfId="9123"/>
    <cellStyle name="標準 2 4 2 3 3 3 5 3 2" xfId="9124"/>
    <cellStyle name="標準 2 4 2 3 3 3 5 3 3" xfId="9125"/>
    <cellStyle name="標準 2 4 2 3 3 3 5 4" xfId="9126"/>
    <cellStyle name="標準 2 4 2 3 3 3 5 4 2" xfId="9127"/>
    <cellStyle name="標準 2 4 2 3 3 3 5 4 3" xfId="9128"/>
    <cellStyle name="標準 2 4 2 3 3 3 5 5" xfId="9129"/>
    <cellStyle name="標準 2 4 2 3 3 3 5 6" xfId="9130"/>
    <cellStyle name="標準 2 4 2 3 3 3 6" xfId="9131"/>
    <cellStyle name="標準 2 4 2 3 3 3 6 2" xfId="9132"/>
    <cellStyle name="標準 2 4 2 3 3 3 6 2 2" xfId="9133"/>
    <cellStyle name="標準 2 4 2 3 3 3 6 2 3" xfId="9134"/>
    <cellStyle name="標準 2 4 2 3 3 3 6 3" xfId="9135"/>
    <cellStyle name="標準 2 4 2 3 3 3 6 3 2" xfId="9136"/>
    <cellStyle name="標準 2 4 2 3 3 3 6 3 3" xfId="9137"/>
    <cellStyle name="標準 2 4 2 3 3 3 6 4" xfId="9138"/>
    <cellStyle name="標準 2 4 2 3 3 3 6 5" xfId="9139"/>
    <cellStyle name="標準 2 4 2 3 3 3 7" xfId="9140"/>
    <cellStyle name="標準 2 4 2 3 3 3 8" xfId="9141"/>
    <cellStyle name="標準 2 4 2 3 3 3 8 2" xfId="9142"/>
    <cellStyle name="標準 2 4 2 3 3 3 8 3" xfId="9143"/>
    <cellStyle name="標準 2 4 2 3 3 3 9" xfId="9144"/>
    <cellStyle name="標準 2 4 2 3 3 3 9 2" xfId="9145"/>
    <cellStyle name="標準 2 4 2 3 3 3 9 3" xfId="9146"/>
    <cellStyle name="標準 2 4 2 3 3 4" xfId="9147"/>
    <cellStyle name="標準 2 4 2 3 3 4 10" xfId="9148"/>
    <cellStyle name="標準 2 4 2 3 3 4 2" xfId="9149"/>
    <cellStyle name="標準 2 4 2 3 3 4 2 2" xfId="9150"/>
    <cellStyle name="標準 2 4 2 3 3 4 2 2 2" xfId="9151"/>
    <cellStyle name="標準 2 4 2 3 3 4 2 2 2 2" xfId="9152"/>
    <cellStyle name="標準 2 4 2 3 3 4 2 2 2 2 2" xfId="9153"/>
    <cellStyle name="標準 2 4 2 3 3 4 2 2 2 2 3" xfId="9154"/>
    <cellStyle name="標準 2 4 2 3 3 4 2 2 2 3" xfId="9155"/>
    <cellStyle name="標準 2 4 2 3 3 4 2 2 2 3 2" xfId="9156"/>
    <cellStyle name="標準 2 4 2 3 3 4 2 2 2 3 3" xfId="9157"/>
    <cellStyle name="標準 2 4 2 3 3 4 2 2 2 4" xfId="9158"/>
    <cellStyle name="標準 2 4 2 3 3 4 2 2 2 5" xfId="9159"/>
    <cellStyle name="標準 2 4 2 3 3 4 2 2 3" xfId="9160"/>
    <cellStyle name="標準 2 4 2 3 3 4 2 2 3 2" xfId="9161"/>
    <cellStyle name="標準 2 4 2 3 3 4 2 2 3 3" xfId="9162"/>
    <cellStyle name="標準 2 4 2 3 3 4 2 2 4" xfId="9163"/>
    <cellStyle name="標準 2 4 2 3 3 4 2 2 4 2" xfId="9164"/>
    <cellStyle name="標準 2 4 2 3 3 4 2 2 4 3" xfId="9165"/>
    <cellStyle name="標準 2 4 2 3 3 4 2 2 5" xfId="9166"/>
    <cellStyle name="標準 2 4 2 3 3 4 2 2 6" xfId="9167"/>
    <cellStyle name="標準 2 4 2 3 3 4 2 3" xfId="9168"/>
    <cellStyle name="標準 2 4 2 3 3 4 2 3 2" xfId="9169"/>
    <cellStyle name="標準 2 4 2 3 3 4 2 3 2 2" xfId="9170"/>
    <cellStyle name="標準 2 4 2 3 3 4 2 3 2 3" xfId="9171"/>
    <cellStyle name="標準 2 4 2 3 3 4 2 3 3" xfId="9172"/>
    <cellStyle name="標準 2 4 2 3 3 4 2 3 3 2" xfId="9173"/>
    <cellStyle name="標準 2 4 2 3 3 4 2 3 3 3" xfId="9174"/>
    <cellStyle name="標準 2 4 2 3 3 4 2 3 4" xfId="9175"/>
    <cellStyle name="標準 2 4 2 3 3 4 2 3 5" xfId="9176"/>
    <cellStyle name="標準 2 4 2 3 3 4 2 4" xfId="9177"/>
    <cellStyle name="標準 2 4 2 3 3 4 2 5" xfId="9178"/>
    <cellStyle name="標準 2 4 2 3 3 4 2 5 2" xfId="9179"/>
    <cellStyle name="標準 2 4 2 3 3 4 2 5 3" xfId="9180"/>
    <cellStyle name="標準 2 4 2 3 3 4 2 6" xfId="9181"/>
    <cellStyle name="標準 2 4 2 3 3 4 2 6 2" xfId="9182"/>
    <cellStyle name="標準 2 4 2 3 3 4 2 6 3" xfId="9183"/>
    <cellStyle name="標準 2 4 2 3 3 4 2 7" xfId="9184"/>
    <cellStyle name="標準 2 4 2 3 3 4 2 8" xfId="9185"/>
    <cellStyle name="標準 2 4 2 3 3 4 3" xfId="9186"/>
    <cellStyle name="標準 2 4 2 3 3 4 3 2" xfId="9187"/>
    <cellStyle name="標準 2 4 2 3 3 4 3 2 2" xfId="9188"/>
    <cellStyle name="標準 2 4 2 3 3 4 3 2 2 2" xfId="9189"/>
    <cellStyle name="標準 2 4 2 3 3 4 3 2 2 2 2" xfId="9190"/>
    <cellStyle name="標準 2 4 2 3 3 4 3 2 2 2 3" xfId="9191"/>
    <cellStyle name="標準 2 4 2 3 3 4 3 2 2 3" xfId="9192"/>
    <cellStyle name="標準 2 4 2 3 3 4 3 2 2 3 2" xfId="9193"/>
    <cellStyle name="標準 2 4 2 3 3 4 3 2 2 3 3" xfId="9194"/>
    <cellStyle name="標準 2 4 2 3 3 4 3 2 2 4" xfId="9195"/>
    <cellStyle name="標準 2 4 2 3 3 4 3 2 2 5" xfId="9196"/>
    <cellStyle name="標準 2 4 2 3 3 4 3 2 3" xfId="9197"/>
    <cellStyle name="標準 2 4 2 3 3 4 3 2 3 2" xfId="9198"/>
    <cellStyle name="標準 2 4 2 3 3 4 3 2 3 3" xfId="9199"/>
    <cellStyle name="標準 2 4 2 3 3 4 3 2 4" xfId="9200"/>
    <cellStyle name="標準 2 4 2 3 3 4 3 2 4 2" xfId="9201"/>
    <cellStyle name="標準 2 4 2 3 3 4 3 2 4 3" xfId="9202"/>
    <cellStyle name="標準 2 4 2 3 3 4 3 2 5" xfId="9203"/>
    <cellStyle name="標準 2 4 2 3 3 4 3 2 6" xfId="9204"/>
    <cellStyle name="標準 2 4 2 3 3 4 3 3" xfId="9205"/>
    <cellStyle name="標準 2 4 2 3 3 4 3 3 2" xfId="9206"/>
    <cellStyle name="標準 2 4 2 3 3 4 3 3 2 2" xfId="9207"/>
    <cellStyle name="標準 2 4 2 3 3 4 3 3 2 3" xfId="9208"/>
    <cellStyle name="標準 2 4 2 3 3 4 3 3 3" xfId="9209"/>
    <cellStyle name="標準 2 4 2 3 3 4 3 3 3 2" xfId="9210"/>
    <cellStyle name="標準 2 4 2 3 3 4 3 3 3 3" xfId="9211"/>
    <cellStyle name="標準 2 4 2 3 3 4 3 3 4" xfId="9212"/>
    <cellStyle name="標準 2 4 2 3 3 4 3 3 5" xfId="9213"/>
    <cellStyle name="標準 2 4 2 3 3 4 3 4" xfId="9214"/>
    <cellStyle name="標準 2 4 2 3 3 4 3 5" xfId="9215"/>
    <cellStyle name="標準 2 4 2 3 3 4 3 5 2" xfId="9216"/>
    <cellStyle name="標準 2 4 2 3 3 4 3 5 3" xfId="9217"/>
    <cellStyle name="標準 2 4 2 3 3 4 3 6" xfId="9218"/>
    <cellStyle name="標準 2 4 2 3 3 4 3 6 2" xfId="9219"/>
    <cellStyle name="標準 2 4 2 3 3 4 3 6 3" xfId="9220"/>
    <cellStyle name="標準 2 4 2 3 3 4 3 7" xfId="9221"/>
    <cellStyle name="標準 2 4 2 3 3 4 3 8" xfId="9222"/>
    <cellStyle name="標準 2 4 2 3 3 4 4" xfId="9223"/>
    <cellStyle name="標準 2 4 2 3 3 4 4 2" xfId="9224"/>
    <cellStyle name="標準 2 4 2 3 3 4 4 2 2" xfId="9225"/>
    <cellStyle name="標準 2 4 2 3 3 4 4 2 2 2" xfId="9226"/>
    <cellStyle name="標準 2 4 2 3 3 4 4 2 2 3" xfId="9227"/>
    <cellStyle name="標準 2 4 2 3 3 4 4 2 3" xfId="9228"/>
    <cellStyle name="標準 2 4 2 3 3 4 4 2 3 2" xfId="9229"/>
    <cellStyle name="標準 2 4 2 3 3 4 4 2 3 3" xfId="9230"/>
    <cellStyle name="標準 2 4 2 3 3 4 4 2 4" xfId="9231"/>
    <cellStyle name="標準 2 4 2 3 3 4 4 2 5" xfId="9232"/>
    <cellStyle name="標準 2 4 2 3 3 4 4 3" xfId="9233"/>
    <cellStyle name="標準 2 4 2 3 3 4 4 3 2" xfId="9234"/>
    <cellStyle name="標準 2 4 2 3 3 4 4 3 3" xfId="9235"/>
    <cellStyle name="標準 2 4 2 3 3 4 4 4" xfId="9236"/>
    <cellStyle name="標準 2 4 2 3 3 4 4 4 2" xfId="9237"/>
    <cellStyle name="標準 2 4 2 3 3 4 4 4 3" xfId="9238"/>
    <cellStyle name="標準 2 4 2 3 3 4 4 5" xfId="9239"/>
    <cellStyle name="標準 2 4 2 3 3 4 4 6" xfId="9240"/>
    <cellStyle name="標準 2 4 2 3 3 4 5" xfId="9241"/>
    <cellStyle name="標準 2 4 2 3 3 4 5 2" xfId="9242"/>
    <cellStyle name="標準 2 4 2 3 3 4 5 2 2" xfId="9243"/>
    <cellStyle name="標準 2 4 2 3 3 4 5 2 3" xfId="9244"/>
    <cellStyle name="標準 2 4 2 3 3 4 5 3" xfId="9245"/>
    <cellStyle name="標準 2 4 2 3 3 4 5 3 2" xfId="9246"/>
    <cellStyle name="標準 2 4 2 3 3 4 5 3 3" xfId="9247"/>
    <cellStyle name="標準 2 4 2 3 3 4 5 4" xfId="9248"/>
    <cellStyle name="標準 2 4 2 3 3 4 5 5" xfId="9249"/>
    <cellStyle name="標準 2 4 2 3 3 4 6" xfId="9250"/>
    <cellStyle name="標準 2 4 2 3 3 4 7" xfId="9251"/>
    <cellStyle name="標準 2 4 2 3 3 4 7 2" xfId="9252"/>
    <cellStyle name="標準 2 4 2 3 3 4 7 3" xfId="9253"/>
    <cellStyle name="標準 2 4 2 3 3 4 8" xfId="9254"/>
    <cellStyle name="標準 2 4 2 3 3 4 8 2" xfId="9255"/>
    <cellStyle name="標準 2 4 2 3 3 4 8 3" xfId="9256"/>
    <cellStyle name="標準 2 4 2 3 3 4 9" xfId="9257"/>
    <cellStyle name="標準 2 4 2 3 3 5" xfId="9258"/>
    <cellStyle name="標準 2 4 2 3 3 5 2" xfId="9259"/>
    <cellStyle name="標準 2 4 2 3 3 5 2 2" xfId="9260"/>
    <cellStyle name="標準 2 4 2 3 3 5 2 2 2" xfId="9261"/>
    <cellStyle name="標準 2 4 2 3 3 5 2 2 2 2" xfId="9262"/>
    <cellStyle name="標準 2 4 2 3 3 5 2 2 2 2 2" xfId="9263"/>
    <cellStyle name="標準 2 4 2 3 3 5 2 2 2 2 3" xfId="9264"/>
    <cellStyle name="標準 2 4 2 3 3 5 2 2 2 3" xfId="9265"/>
    <cellStyle name="標準 2 4 2 3 3 5 2 2 2 3 2" xfId="9266"/>
    <cellStyle name="標準 2 4 2 3 3 5 2 2 2 3 3" xfId="9267"/>
    <cellStyle name="標準 2 4 2 3 3 5 2 2 2 4" xfId="9268"/>
    <cellStyle name="標準 2 4 2 3 3 5 2 2 2 5" xfId="9269"/>
    <cellStyle name="標準 2 4 2 3 3 5 2 2 3" xfId="9270"/>
    <cellStyle name="標準 2 4 2 3 3 5 2 2 3 2" xfId="9271"/>
    <cellStyle name="標準 2 4 2 3 3 5 2 2 3 3" xfId="9272"/>
    <cellStyle name="標準 2 4 2 3 3 5 2 2 4" xfId="9273"/>
    <cellStyle name="標準 2 4 2 3 3 5 2 2 4 2" xfId="9274"/>
    <cellStyle name="標準 2 4 2 3 3 5 2 2 4 3" xfId="9275"/>
    <cellStyle name="標準 2 4 2 3 3 5 2 2 5" xfId="9276"/>
    <cellStyle name="標準 2 4 2 3 3 5 2 2 6" xfId="9277"/>
    <cellStyle name="標準 2 4 2 3 3 5 2 3" xfId="9278"/>
    <cellStyle name="標準 2 4 2 3 3 5 2 3 2" xfId="9279"/>
    <cellStyle name="標準 2 4 2 3 3 5 2 3 2 2" xfId="9280"/>
    <cellStyle name="標準 2 4 2 3 3 5 2 3 2 3" xfId="9281"/>
    <cellStyle name="標準 2 4 2 3 3 5 2 3 3" xfId="9282"/>
    <cellStyle name="標準 2 4 2 3 3 5 2 3 3 2" xfId="9283"/>
    <cellStyle name="標準 2 4 2 3 3 5 2 3 3 3" xfId="9284"/>
    <cellStyle name="標準 2 4 2 3 3 5 2 3 4" xfId="9285"/>
    <cellStyle name="標準 2 4 2 3 3 5 2 3 5" xfId="9286"/>
    <cellStyle name="標準 2 4 2 3 3 5 2 4" xfId="9287"/>
    <cellStyle name="標準 2 4 2 3 3 5 2 5" xfId="9288"/>
    <cellStyle name="標準 2 4 2 3 3 5 2 5 2" xfId="9289"/>
    <cellStyle name="標準 2 4 2 3 3 5 2 5 3" xfId="9290"/>
    <cellStyle name="標準 2 4 2 3 3 5 2 6" xfId="9291"/>
    <cellStyle name="標準 2 4 2 3 3 5 2 6 2" xfId="9292"/>
    <cellStyle name="標準 2 4 2 3 3 5 2 6 3" xfId="9293"/>
    <cellStyle name="標準 2 4 2 3 3 5 2 7" xfId="9294"/>
    <cellStyle name="標準 2 4 2 3 3 5 2 8" xfId="9295"/>
    <cellStyle name="標準 2 4 2 3 3 5 3" xfId="9296"/>
    <cellStyle name="標準 2 4 2 3 3 5 3 2" xfId="9297"/>
    <cellStyle name="標準 2 4 2 3 3 5 3 2 2" xfId="9298"/>
    <cellStyle name="標準 2 4 2 3 3 5 3 2 2 2" xfId="9299"/>
    <cellStyle name="標準 2 4 2 3 3 5 3 2 2 3" xfId="9300"/>
    <cellStyle name="標準 2 4 2 3 3 5 3 2 3" xfId="9301"/>
    <cellStyle name="標準 2 4 2 3 3 5 3 2 3 2" xfId="9302"/>
    <cellStyle name="標準 2 4 2 3 3 5 3 2 3 3" xfId="9303"/>
    <cellStyle name="標準 2 4 2 3 3 5 3 2 4" xfId="9304"/>
    <cellStyle name="標準 2 4 2 3 3 5 3 2 5" xfId="9305"/>
    <cellStyle name="標準 2 4 2 3 3 5 3 3" xfId="9306"/>
    <cellStyle name="標準 2 4 2 3 3 5 3 3 2" xfId="9307"/>
    <cellStyle name="標準 2 4 2 3 3 5 3 3 3" xfId="9308"/>
    <cellStyle name="標準 2 4 2 3 3 5 3 4" xfId="9309"/>
    <cellStyle name="標準 2 4 2 3 3 5 3 4 2" xfId="9310"/>
    <cellStyle name="標準 2 4 2 3 3 5 3 4 3" xfId="9311"/>
    <cellStyle name="標準 2 4 2 3 3 5 3 5" xfId="9312"/>
    <cellStyle name="標準 2 4 2 3 3 5 3 6" xfId="9313"/>
    <cellStyle name="標準 2 4 2 3 3 5 4" xfId="9314"/>
    <cellStyle name="標準 2 4 2 3 3 5 4 2" xfId="9315"/>
    <cellStyle name="標準 2 4 2 3 3 5 4 2 2" xfId="9316"/>
    <cellStyle name="標準 2 4 2 3 3 5 4 2 3" xfId="9317"/>
    <cellStyle name="標準 2 4 2 3 3 5 4 3" xfId="9318"/>
    <cellStyle name="標準 2 4 2 3 3 5 4 3 2" xfId="9319"/>
    <cellStyle name="標準 2 4 2 3 3 5 4 3 3" xfId="9320"/>
    <cellStyle name="標準 2 4 2 3 3 5 4 4" xfId="9321"/>
    <cellStyle name="標準 2 4 2 3 3 5 4 5" xfId="9322"/>
    <cellStyle name="標準 2 4 2 3 3 5 5" xfId="9323"/>
    <cellStyle name="標準 2 4 2 3 3 5 6" xfId="9324"/>
    <cellStyle name="標準 2 4 2 3 3 5 6 2" xfId="9325"/>
    <cellStyle name="標準 2 4 2 3 3 5 6 3" xfId="9326"/>
    <cellStyle name="標準 2 4 2 3 3 5 7" xfId="9327"/>
    <cellStyle name="標準 2 4 2 3 3 5 7 2" xfId="9328"/>
    <cellStyle name="標準 2 4 2 3 3 5 7 3" xfId="9329"/>
    <cellStyle name="標準 2 4 2 3 3 5 8" xfId="9330"/>
    <cellStyle name="標準 2 4 2 3 3 5 9" xfId="9331"/>
    <cellStyle name="標準 2 4 2 3 3 6" xfId="9332"/>
    <cellStyle name="標準 2 4 2 3 3 6 2" xfId="9333"/>
    <cellStyle name="標準 2 4 2 3 3 6 2 2" xfId="9334"/>
    <cellStyle name="標準 2 4 2 3 3 6 2 2 2" xfId="9335"/>
    <cellStyle name="標準 2 4 2 3 3 6 2 2 2 2" xfId="9336"/>
    <cellStyle name="標準 2 4 2 3 3 6 2 2 2 3" xfId="9337"/>
    <cellStyle name="標準 2 4 2 3 3 6 2 2 3" xfId="9338"/>
    <cellStyle name="標準 2 4 2 3 3 6 2 2 3 2" xfId="9339"/>
    <cellStyle name="標準 2 4 2 3 3 6 2 2 3 3" xfId="9340"/>
    <cellStyle name="標準 2 4 2 3 3 6 2 2 4" xfId="9341"/>
    <cellStyle name="標準 2 4 2 3 3 6 2 2 5" xfId="9342"/>
    <cellStyle name="標準 2 4 2 3 3 6 2 3" xfId="9343"/>
    <cellStyle name="標準 2 4 2 3 3 6 2 3 2" xfId="9344"/>
    <cellStyle name="標準 2 4 2 3 3 6 2 3 3" xfId="9345"/>
    <cellStyle name="標準 2 4 2 3 3 6 2 4" xfId="9346"/>
    <cellStyle name="標準 2 4 2 3 3 6 2 4 2" xfId="9347"/>
    <cellStyle name="標準 2 4 2 3 3 6 2 4 3" xfId="9348"/>
    <cellStyle name="標準 2 4 2 3 3 6 2 5" xfId="9349"/>
    <cellStyle name="標準 2 4 2 3 3 6 2 6" xfId="9350"/>
    <cellStyle name="標準 2 4 2 3 3 6 3" xfId="9351"/>
    <cellStyle name="標準 2 4 2 3 3 6 3 2" xfId="9352"/>
    <cellStyle name="標準 2 4 2 3 3 6 3 2 2" xfId="9353"/>
    <cellStyle name="標準 2 4 2 3 3 6 3 2 3" xfId="9354"/>
    <cellStyle name="標準 2 4 2 3 3 6 3 3" xfId="9355"/>
    <cellStyle name="標準 2 4 2 3 3 6 3 3 2" xfId="9356"/>
    <cellStyle name="標準 2 4 2 3 3 6 3 3 3" xfId="9357"/>
    <cellStyle name="標準 2 4 2 3 3 6 3 4" xfId="9358"/>
    <cellStyle name="標準 2 4 2 3 3 6 3 5" xfId="9359"/>
    <cellStyle name="標準 2 4 2 3 3 6 4" xfId="9360"/>
    <cellStyle name="標準 2 4 2 3 3 6 5" xfId="9361"/>
    <cellStyle name="標準 2 4 2 3 3 6 5 2" xfId="9362"/>
    <cellStyle name="標準 2 4 2 3 3 6 5 3" xfId="9363"/>
    <cellStyle name="標準 2 4 2 3 3 6 6" xfId="9364"/>
    <cellStyle name="標準 2 4 2 3 3 6 6 2" xfId="9365"/>
    <cellStyle name="標準 2 4 2 3 3 6 6 3" xfId="9366"/>
    <cellStyle name="標準 2 4 2 3 3 6 7" xfId="9367"/>
    <cellStyle name="標準 2 4 2 3 3 6 8" xfId="9368"/>
    <cellStyle name="標準 2 4 2 3 3 7" xfId="9369"/>
    <cellStyle name="標準 2 4 2 3 3 7 2" xfId="9370"/>
    <cellStyle name="標準 2 4 2 3 3 7 2 2" xfId="9371"/>
    <cellStyle name="標準 2 4 2 3 3 7 2 2 2" xfId="9372"/>
    <cellStyle name="標準 2 4 2 3 3 7 2 2 2 2" xfId="9373"/>
    <cellStyle name="標準 2 4 2 3 3 7 2 2 2 3" xfId="9374"/>
    <cellStyle name="標準 2 4 2 3 3 7 2 2 3" xfId="9375"/>
    <cellStyle name="標準 2 4 2 3 3 7 2 2 3 2" xfId="9376"/>
    <cellStyle name="標準 2 4 2 3 3 7 2 2 3 3" xfId="9377"/>
    <cellStyle name="標準 2 4 2 3 3 7 2 2 4" xfId="9378"/>
    <cellStyle name="標準 2 4 2 3 3 7 2 2 5" xfId="9379"/>
    <cellStyle name="標準 2 4 2 3 3 7 2 3" xfId="9380"/>
    <cellStyle name="標準 2 4 2 3 3 7 2 3 2" xfId="9381"/>
    <cellStyle name="標準 2 4 2 3 3 7 2 3 3" xfId="9382"/>
    <cellStyle name="標準 2 4 2 3 3 7 2 4" xfId="9383"/>
    <cellStyle name="標準 2 4 2 3 3 7 2 4 2" xfId="9384"/>
    <cellStyle name="標準 2 4 2 3 3 7 2 4 3" xfId="9385"/>
    <cellStyle name="標準 2 4 2 3 3 7 2 5" xfId="9386"/>
    <cellStyle name="標準 2 4 2 3 3 7 2 6" xfId="9387"/>
    <cellStyle name="標準 2 4 2 3 3 7 3" xfId="9388"/>
    <cellStyle name="標準 2 4 2 3 3 7 3 2" xfId="9389"/>
    <cellStyle name="標準 2 4 2 3 3 7 3 2 2" xfId="9390"/>
    <cellStyle name="標準 2 4 2 3 3 7 3 2 3" xfId="9391"/>
    <cellStyle name="標準 2 4 2 3 3 7 3 3" xfId="9392"/>
    <cellStyle name="標準 2 4 2 3 3 7 3 3 2" xfId="9393"/>
    <cellStyle name="標準 2 4 2 3 3 7 3 3 3" xfId="9394"/>
    <cellStyle name="標準 2 4 2 3 3 7 3 4" xfId="9395"/>
    <cellStyle name="標準 2 4 2 3 3 7 3 5" xfId="9396"/>
    <cellStyle name="標準 2 4 2 3 3 7 4" xfId="9397"/>
    <cellStyle name="標準 2 4 2 3 3 7 5" xfId="9398"/>
    <cellStyle name="標準 2 4 2 3 3 7 5 2" xfId="9399"/>
    <cellStyle name="標準 2 4 2 3 3 7 5 3" xfId="9400"/>
    <cellStyle name="標準 2 4 2 3 3 7 6" xfId="9401"/>
    <cellStyle name="標準 2 4 2 3 3 7 6 2" xfId="9402"/>
    <cellStyle name="標準 2 4 2 3 3 7 6 3" xfId="9403"/>
    <cellStyle name="標準 2 4 2 3 3 7 7" xfId="9404"/>
    <cellStyle name="標準 2 4 2 3 3 7 8" xfId="9405"/>
    <cellStyle name="標準 2 4 2 3 3 8" xfId="9406"/>
    <cellStyle name="標準 2 4 2 3 3 8 2" xfId="9407"/>
    <cellStyle name="標準 2 4 2 3 3 8 2 2" xfId="9408"/>
    <cellStyle name="標準 2 4 2 3 3 8 2 2 2" xfId="9409"/>
    <cellStyle name="標準 2 4 2 3 3 8 2 2 3" xfId="9410"/>
    <cellStyle name="標準 2 4 2 3 3 8 2 3" xfId="9411"/>
    <cellStyle name="標準 2 4 2 3 3 8 2 3 2" xfId="9412"/>
    <cellStyle name="標準 2 4 2 3 3 8 2 3 3" xfId="9413"/>
    <cellStyle name="標準 2 4 2 3 3 8 2 4" xfId="9414"/>
    <cellStyle name="標準 2 4 2 3 3 8 2 5" xfId="9415"/>
    <cellStyle name="標準 2 4 2 3 3 8 3" xfId="9416"/>
    <cellStyle name="標準 2 4 2 3 3 8 3 2" xfId="9417"/>
    <cellStyle name="標準 2 4 2 3 3 8 3 3" xfId="9418"/>
    <cellStyle name="標準 2 4 2 3 3 8 4" xfId="9419"/>
    <cellStyle name="標準 2 4 2 3 3 8 4 2" xfId="9420"/>
    <cellStyle name="標準 2 4 2 3 3 8 4 3" xfId="9421"/>
    <cellStyle name="標準 2 4 2 3 3 8 5" xfId="9422"/>
    <cellStyle name="標準 2 4 2 3 3 8 6" xfId="9423"/>
    <cellStyle name="標準 2 4 2 3 3 9" xfId="9424"/>
    <cellStyle name="標準 2 4 2 3 3 9 2" xfId="9425"/>
    <cellStyle name="標準 2 4 2 3 3 9 2 2" xfId="9426"/>
    <cellStyle name="標準 2 4 2 3 3 9 2 3" xfId="9427"/>
    <cellStyle name="標準 2 4 2 3 3 9 3" xfId="9428"/>
    <cellStyle name="標準 2 4 2 3 3 9 3 2" xfId="9429"/>
    <cellStyle name="標準 2 4 2 3 3 9 3 3" xfId="9430"/>
    <cellStyle name="標準 2 4 2 3 3 9 4" xfId="9431"/>
    <cellStyle name="標準 2 4 2 3 3 9 5" xfId="9432"/>
    <cellStyle name="標準 2 4 2 3 4" xfId="9433"/>
    <cellStyle name="標準 2 4 2 3 4 10" xfId="9434"/>
    <cellStyle name="標準 2 4 2 3 4 11" xfId="9435"/>
    <cellStyle name="標準 2 4 2 3 4 11 2" xfId="9436"/>
    <cellStyle name="標準 2 4 2 3 4 11 3" xfId="9437"/>
    <cellStyle name="標準 2 4 2 3 4 12" xfId="9438"/>
    <cellStyle name="標準 2 4 2 3 4 12 2" xfId="9439"/>
    <cellStyle name="標準 2 4 2 3 4 12 3" xfId="9440"/>
    <cellStyle name="標準 2 4 2 3 4 13" xfId="9441"/>
    <cellStyle name="標準 2 4 2 3 4 14" xfId="9442"/>
    <cellStyle name="標準 2 4 2 3 4 2" xfId="9443"/>
    <cellStyle name="標準 2 4 2 3 4 2 10" xfId="9444"/>
    <cellStyle name="標準 2 4 2 3 4 2 10 2" xfId="9445"/>
    <cellStyle name="標準 2 4 2 3 4 2 10 3" xfId="9446"/>
    <cellStyle name="標準 2 4 2 3 4 2 11" xfId="9447"/>
    <cellStyle name="標準 2 4 2 3 4 2 12" xfId="9448"/>
    <cellStyle name="標準 2 4 2 3 4 2 2" xfId="9449"/>
    <cellStyle name="標準 2 4 2 3 4 2 2 10" xfId="9450"/>
    <cellStyle name="標準 2 4 2 3 4 2 2 2" xfId="9451"/>
    <cellStyle name="標準 2 4 2 3 4 2 2 2 2" xfId="9452"/>
    <cellStyle name="標準 2 4 2 3 4 2 2 2 2 2" xfId="9453"/>
    <cellStyle name="標準 2 4 2 3 4 2 2 2 2 2 2" xfId="9454"/>
    <cellStyle name="標準 2 4 2 3 4 2 2 2 2 2 2 2" xfId="9455"/>
    <cellStyle name="標準 2 4 2 3 4 2 2 2 2 2 2 3" xfId="9456"/>
    <cellStyle name="標準 2 4 2 3 4 2 2 2 2 2 3" xfId="9457"/>
    <cellStyle name="標準 2 4 2 3 4 2 2 2 2 2 3 2" xfId="9458"/>
    <cellStyle name="標準 2 4 2 3 4 2 2 2 2 2 3 3" xfId="9459"/>
    <cellStyle name="標準 2 4 2 3 4 2 2 2 2 2 4" xfId="9460"/>
    <cellStyle name="標準 2 4 2 3 4 2 2 2 2 2 5" xfId="9461"/>
    <cellStyle name="標準 2 4 2 3 4 2 2 2 2 3" xfId="9462"/>
    <cellStyle name="標準 2 4 2 3 4 2 2 2 2 3 2" xfId="9463"/>
    <cellStyle name="標準 2 4 2 3 4 2 2 2 2 3 3" xfId="9464"/>
    <cellStyle name="標準 2 4 2 3 4 2 2 2 2 4" xfId="9465"/>
    <cellStyle name="標準 2 4 2 3 4 2 2 2 2 4 2" xfId="9466"/>
    <cellStyle name="標準 2 4 2 3 4 2 2 2 2 4 3" xfId="9467"/>
    <cellStyle name="標準 2 4 2 3 4 2 2 2 2 5" xfId="9468"/>
    <cellStyle name="標準 2 4 2 3 4 2 2 2 2 6" xfId="9469"/>
    <cellStyle name="標準 2 4 2 3 4 2 2 2 3" xfId="9470"/>
    <cellStyle name="標準 2 4 2 3 4 2 2 2 3 2" xfId="9471"/>
    <cellStyle name="標準 2 4 2 3 4 2 2 2 3 2 2" xfId="9472"/>
    <cellStyle name="標準 2 4 2 3 4 2 2 2 3 2 3" xfId="9473"/>
    <cellStyle name="標準 2 4 2 3 4 2 2 2 3 3" xfId="9474"/>
    <cellStyle name="標準 2 4 2 3 4 2 2 2 3 3 2" xfId="9475"/>
    <cellStyle name="標準 2 4 2 3 4 2 2 2 3 3 3" xfId="9476"/>
    <cellStyle name="標準 2 4 2 3 4 2 2 2 3 4" xfId="9477"/>
    <cellStyle name="標準 2 4 2 3 4 2 2 2 3 5" xfId="9478"/>
    <cellStyle name="標準 2 4 2 3 4 2 2 2 4" xfId="9479"/>
    <cellStyle name="標準 2 4 2 3 4 2 2 2 5" xfId="9480"/>
    <cellStyle name="標準 2 4 2 3 4 2 2 2 5 2" xfId="9481"/>
    <cellStyle name="標準 2 4 2 3 4 2 2 2 5 3" xfId="9482"/>
    <cellStyle name="標準 2 4 2 3 4 2 2 2 6" xfId="9483"/>
    <cellStyle name="標準 2 4 2 3 4 2 2 2 6 2" xfId="9484"/>
    <cellStyle name="標準 2 4 2 3 4 2 2 2 6 3" xfId="9485"/>
    <cellStyle name="標準 2 4 2 3 4 2 2 2 7" xfId="9486"/>
    <cellStyle name="標準 2 4 2 3 4 2 2 2 8" xfId="9487"/>
    <cellStyle name="標準 2 4 2 3 4 2 2 3" xfId="9488"/>
    <cellStyle name="標準 2 4 2 3 4 2 2 3 2" xfId="9489"/>
    <cellStyle name="標準 2 4 2 3 4 2 2 3 2 2" xfId="9490"/>
    <cellStyle name="標準 2 4 2 3 4 2 2 3 2 2 2" xfId="9491"/>
    <cellStyle name="標準 2 4 2 3 4 2 2 3 2 2 2 2" xfId="9492"/>
    <cellStyle name="標準 2 4 2 3 4 2 2 3 2 2 2 3" xfId="9493"/>
    <cellStyle name="標準 2 4 2 3 4 2 2 3 2 2 3" xfId="9494"/>
    <cellStyle name="標準 2 4 2 3 4 2 2 3 2 2 3 2" xfId="9495"/>
    <cellStyle name="標準 2 4 2 3 4 2 2 3 2 2 3 3" xfId="9496"/>
    <cellStyle name="標準 2 4 2 3 4 2 2 3 2 2 4" xfId="9497"/>
    <cellStyle name="標準 2 4 2 3 4 2 2 3 2 2 5" xfId="9498"/>
    <cellStyle name="標準 2 4 2 3 4 2 2 3 2 3" xfId="9499"/>
    <cellStyle name="標準 2 4 2 3 4 2 2 3 2 3 2" xfId="9500"/>
    <cellStyle name="標準 2 4 2 3 4 2 2 3 2 3 3" xfId="9501"/>
    <cellStyle name="標準 2 4 2 3 4 2 2 3 2 4" xfId="9502"/>
    <cellStyle name="標準 2 4 2 3 4 2 2 3 2 4 2" xfId="9503"/>
    <cellStyle name="標準 2 4 2 3 4 2 2 3 2 4 3" xfId="9504"/>
    <cellStyle name="標準 2 4 2 3 4 2 2 3 2 5" xfId="9505"/>
    <cellStyle name="標準 2 4 2 3 4 2 2 3 2 6" xfId="9506"/>
    <cellStyle name="標準 2 4 2 3 4 2 2 3 3" xfId="9507"/>
    <cellStyle name="標準 2 4 2 3 4 2 2 3 3 2" xfId="9508"/>
    <cellStyle name="標準 2 4 2 3 4 2 2 3 3 2 2" xfId="9509"/>
    <cellStyle name="標準 2 4 2 3 4 2 2 3 3 2 3" xfId="9510"/>
    <cellStyle name="標準 2 4 2 3 4 2 2 3 3 3" xfId="9511"/>
    <cellStyle name="標準 2 4 2 3 4 2 2 3 3 3 2" xfId="9512"/>
    <cellStyle name="標準 2 4 2 3 4 2 2 3 3 3 3" xfId="9513"/>
    <cellStyle name="標準 2 4 2 3 4 2 2 3 3 4" xfId="9514"/>
    <cellStyle name="標準 2 4 2 3 4 2 2 3 3 5" xfId="9515"/>
    <cellStyle name="標準 2 4 2 3 4 2 2 3 4" xfId="9516"/>
    <cellStyle name="標準 2 4 2 3 4 2 2 3 5" xfId="9517"/>
    <cellStyle name="標準 2 4 2 3 4 2 2 3 5 2" xfId="9518"/>
    <cellStyle name="標準 2 4 2 3 4 2 2 3 5 3" xfId="9519"/>
    <cellStyle name="標準 2 4 2 3 4 2 2 3 6" xfId="9520"/>
    <cellStyle name="標準 2 4 2 3 4 2 2 3 6 2" xfId="9521"/>
    <cellStyle name="標準 2 4 2 3 4 2 2 3 6 3" xfId="9522"/>
    <cellStyle name="標準 2 4 2 3 4 2 2 3 7" xfId="9523"/>
    <cellStyle name="標準 2 4 2 3 4 2 2 3 8" xfId="9524"/>
    <cellStyle name="標準 2 4 2 3 4 2 2 4" xfId="9525"/>
    <cellStyle name="標準 2 4 2 3 4 2 2 4 2" xfId="9526"/>
    <cellStyle name="標準 2 4 2 3 4 2 2 4 2 2" xfId="9527"/>
    <cellStyle name="標準 2 4 2 3 4 2 2 4 2 2 2" xfId="9528"/>
    <cellStyle name="標準 2 4 2 3 4 2 2 4 2 2 3" xfId="9529"/>
    <cellStyle name="標準 2 4 2 3 4 2 2 4 2 3" xfId="9530"/>
    <cellStyle name="標準 2 4 2 3 4 2 2 4 2 3 2" xfId="9531"/>
    <cellStyle name="標準 2 4 2 3 4 2 2 4 2 3 3" xfId="9532"/>
    <cellStyle name="標準 2 4 2 3 4 2 2 4 2 4" xfId="9533"/>
    <cellStyle name="標準 2 4 2 3 4 2 2 4 2 5" xfId="9534"/>
    <cellStyle name="標準 2 4 2 3 4 2 2 4 3" xfId="9535"/>
    <cellStyle name="標準 2 4 2 3 4 2 2 4 3 2" xfId="9536"/>
    <cellStyle name="標準 2 4 2 3 4 2 2 4 3 3" xfId="9537"/>
    <cellStyle name="標準 2 4 2 3 4 2 2 4 4" xfId="9538"/>
    <cellStyle name="標準 2 4 2 3 4 2 2 4 4 2" xfId="9539"/>
    <cellStyle name="標準 2 4 2 3 4 2 2 4 4 3" xfId="9540"/>
    <cellStyle name="標準 2 4 2 3 4 2 2 4 5" xfId="9541"/>
    <cellStyle name="標準 2 4 2 3 4 2 2 4 6" xfId="9542"/>
    <cellStyle name="標準 2 4 2 3 4 2 2 5" xfId="9543"/>
    <cellStyle name="標準 2 4 2 3 4 2 2 5 2" xfId="9544"/>
    <cellStyle name="標準 2 4 2 3 4 2 2 5 2 2" xfId="9545"/>
    <cellStyle name="標準 2 4 2 3 4 2 2 5 2 3" xfId="9546"/>
    <cellStyle name="標準 2 4 2 3 4 2 2 5 3" xfId="9547"/>
    <cellStyle name="標準 2 4 2 3 4 2 2 5 3 2" xfId="9548"/>
    <cellStyle name="標準 2 4 2 3 4 2 2 5 3 3" xfId="9549"/>
    <cellStyle name="標準 2 4 2 3 4 2 2 5 4" xfId="9550"/>
    <cellStyle name="標準 2 4 2 3 4 2 2 5 5" xfId="9551"/>
    <cellStyle name="標準 2 4 2 3 4 2 2 6" xfId="9552"/>
    <cellStyle name="標準 2 4 2 3 4 2 2 7" xfId="9553"/>
    <cellStyle name="標準 2 4 2 3 4 2 2 7 2" xfId="9554"/>
    <cellStyle name="標準 2 4 2 3 4 2 2 7 3" xfId="9555"/>
    <cellStyle name="標準 2 4 2 3 4 2 2 8" xfId="9556"/>
    <cellStyle name="標準 2 4 2 3 4 2 2 8 2" xfId="9557"/>
    <cellStyle name="標準 2 4 2 3 4 2 2 8 3" xfId="9558"/>
    <cellStyle name="標準 2 4 2 3 4 2 2 9" xfId="9559"/>
    <cellStyle name="標準 2 4 2 3 4 2 3" xfId="9560"/>
    <cellStyle name="標準 2 4 2 3 4 2 3 2" xfId="9561"/>
    <cellStyle name="標準 2 4 2 3 4 2 3 2 2" xfId="9562"/>
    <cellStyle name="標準 2 4 2 3 4 2 3 2 2 2" xfId="9563"/>
    <cellStyle name="標準 2 4 2 3 4 2 3 2 2 2 2" xfId="9564"/>
    <cellStyle name="標準 2 4 2 3 4 2 3 2 2 2 2 2" xfId="9565"/>
    <cellStyle name="標準 2 4 2 3 4 2 3 2 2 2 2 3" xfId="9566"/>
    <cellStyle name="標準 2 4 2 3 4 2 3 2 2 2 3" xfId="9567"/>
    <cellStyle name="標準 2 4 2 3 4 2 3 2 2 2 3 2" xfId="9568"/>
    <cellStyle name="標準 2 4 2 3 4 2 3 2 2 2 3 3" xfId="9569"/>
    <cellStyle name="標準 2 4 2 3 4 2 3 2 2 2 4" xfId="9570"/>
    <cellStyle name="標準 2 4 2 3 4 2 3 2 2 2 5" xfId="9571"/>
    <cellStyle name="標準 2 4 2 3 4 2 3 2 2 3" xfId="9572"/>
    <cellStyle name="標準 2 4 2 3 4 2 3 2 2 3 2" xfId="9573"/>
    <cellStyle name="標準 2 4 2 3 4 2 3 2 2 3 3" xfId="9574"/>
    <cellStyle name="標準 2 4 2 3 4 2 3 2 2 4" xfId="9575"/>
    <cellStyle name="標準 2 4 2 3 4 2 3 2 2 4 2" xfId="9576"/>
    <cellStyle name="標準 2 4 2 3 4 2 3 2 2 4 3" xfId="9577"/>
    <cellStyle name="標準 2 4 2 3 4 2 3 2 2 5" xfId="9578"/>
    <cellStyle name="標準 2 4 2 3 4 2 3 2 2 6" xfId="9579"/>
    <cellStyle name="標準 2 4 2 3 4 2 3 2 3" xfId="9580"/>
    <cellStyle name="標準 2 4 2 3 4 2 3 2 3 2" xfId="9581"/>
    <cellStyle name="標準 2 4 2 3 4 2 3 2 3 2 2" xfId="9582"/>
    <cellStyle name="標準 2 4 2 3 4 2 3 2 3 2 3" xfId="9583"/>
    <cellStyle name="標準 2 4 2 3 4 2 3 2 3 3" xfId="9584"/>
    <cellStyle name="標準 2 4 2 3 4 2 3 2 3 3 2" xfId="9585"/>
    <cellStyle name="標準 2 4 2 3 4 2 3 2 3 3 3" xfId="9586"/>
    <cellStyle name="標準 2 4 2 3 4 2 3 2 3 4" xfId="9587"/>
    <cellStyle name="標準 2 4 2 3 4 2 3 2 3 5" xfId="9588"/>
    <cellStyle name="標準 2 4 2 3 4 2 3 2 4" xfId="9589"/>
    <cellStyle name="標準 2 4 2 3 4 2 3 2 5" xfId="9590"/>
    <cellStyle name="標準 2 4 2 3 4 2 3 2 5 2" xfId="9591"/>
    <cellStyle name="標準 2 4 2 3 4 2 3 2 5 3" xfId="9592"/>
    <cellStyle name="標準 2 4 2 3 4 2 3 2 6" xfId="9593"/>
    <cellStyle name="標準 2 4 2 3 4 2 3 2 6 2" xfId="9594"/>
    <cellStyle name="標準 2 4 2 3 4 2 3 2 6 3" xfId="9595"/>
    <cellStyle name="標準 2 4 2 3 4 2 3 2 7" xfId="9596"/>
    <cellStyle name="標準 2 4 2 3 4 2 3 2 8" xfId="9597"/>
    <cellStyle name="標準 2 4 2 3 4 2 3 3" xfId="9598"/>
    <cellStyle name="標準 2 4 2 3 4 2 3 3 2" xfId="9599"/>
    <cellStyle name="標準 2 4 2 3 4 2 3 3 2 2" xfId="9600"/>
    <cellStyle name="標準 2 4 2 3 4 2 3 3 2 2 2" xfId="9601"/>
    <cellStyle name="標準 2 4 2 3 4 2 3 3 2 2 3" xfId="9602"/>
    <cellStyle name="標準 2 4 2 3 4 2 3 3 2 3" xfId="9603"/>
    <cellStyle name="標準 2 4 2 3 4 2 3 3 2 3 2" xfId="9604"/>
    <cellStyle name="標準 2 4 2 3 4 2 3 3 2 3 3" xfId="9605"/>
    <cellStyle name="標準 2 4 2 3 4 2 3 3 2 4" xfId="9606"/>
    <cellStyle name="標準 2 4 2 3 4 2 3 3 2 5" xfId="9607"/>
    <cellStyle name="標準 2 4 2 3 4 2 3 3 3" xfId="9608"/>
    <cellStyle name="標準 2 4 2 3 4 2 3 3 3 2" xfId="9609"/>
    <cellStyle name="標準 2 4 2 3 4 2 3 3 3 3" xfId="9610"/>
    <cellStyle name="標準 2 4 2 3 4 2 3 3 4" xfId="9611"/>
    <cellStyle name="標準 2 4 2 3 4 2 3 3 4 2" xfId="9612"/>
    <cellStyle name="標準 2 4 2 3 4 2 3 3 4 3" xfId="9613"/>
    <cellStyle name="標準 2 4 2 3 4 2 3 3 5" xfId="9614"/>
    <cellStyle name="標準 2 4 2 3 4 2 3 3 6" xfId="9615"/>
    <cellStyle name="標準 2 4 2 3 4 2 3 4" xfId="9616"/>
    <cellStyle name="標準 2 4 2 3 4 2 3 4 2" xfId="9617"/>
    <cellStyle name="標準 2 4 2 3 4 2 3 4 2 2" xfId="9618"/>
    <cellStyle name="標準 2 4 2 3 4 2 3 4 2 3" xfId="9619"/>
    <cellStyle name="標準 2 4 2 3 4 2 3 4 3" xfId="9620"/>
    <cellStyle name="標準 2 4 2 3 4 2 3 4 3 2" xfId="9621"/>
    <cellStyle name="標準 2 4 2 3 4 2 3 4 3 3" xfId="9622"/>
    <cellStyle name="標準 2 4 2 3 4 2 3 4 4" xfId="9623"/>
    <cellStyle name="標準 2 4 2 3 4 2 3 4 5" xfId="9624"/>
    <cellStyle name="標準 2 4 2 3 4 2 3 5" xfId="9625"/>
    <cellStyle name="標準 2 4 2 3 4 2 3 6" xfId="9626"/>
    <cellStyle name="標準 2 4 2 3 4 2 3 6 2" xfId="9627"/>
    <cellStyle name="標準 2 4 2 3 4 2 3 6 3" xfId="9628"/>
    <cellStyle name="標準 2 4 2 3 4 2 3 7" xfId="9629"/>
    <cellStyle name="標準 2 4 2 3 4 2 3 7 2" xfId="9630"/>
    <cellStyle name="標準 2 4 2 3 4 2 3 7 3" xfId="9631"/>
    <cellStyle name="標準 2 4 2 3 4 2 3 8" xfId="9632"/>
    <cellStyle name="標準 2 4 2 3 4 2 3 9" xfId="9633"/>
    <cellStyle name="標準 2 4 2 3 4 2 4" xfId="9634"/>
    <cellStyle name="標準 2 4 2 3 4 2 4 2" xfId="9635"/>
    <cellStyle name="標準 2 4 2 3 4 2 4 2 2" xfId="9636"/>
    <cellStyle name="標準 2 4 2 3 4 2 4 2 2 2" xfId="9637"/>
    <cellStyle name="標準 2 4 2 3 4 2 4 2 2 2 2" xfId="9638"/>
    <cellStyle name="標準 2 4 2 3 4 2 4 2 2 2 3" xfId="9639"/>
    <cellStyle name="標準 2 4 2 3 4 2 4 2 2 3" xfId="9640"/>
    <cellStyle name="標準 2 4 2 3 4 2 4 2 2 3 2" xfId="9641"/>
    <cellStyle name="標準 2 4 2 3 4 2 4 2 2 3 3" xfId="9642"/>
    <cellStyle name="標準 2 4 2 3 4 2 4 2 2 4" xfId="9643"/>
    <cellStyle name="標準 2 4 2 3 4 2 4 2 2 5" xfId="9644"/>
    <cellStyle name="標準 2 4 2 3 4 2 4 2 3" xfId="9645"/>
    <cellStyle name="標準 2 4 2 3 4 2 4 2 3 2" xfId="9646"/>
    <cellStyle name="標準 2 4 2 3 4 2 4 2 3 3" xfId="9647"/>
    <cellStyle name="標準 2 4 2 3 4 2 4 2 4" xfId="9648"/>
    <cellStyle name="標準 2 4 2 3 4 2 4 2 4 2" xfId="9649"/>
    <cellStyle name="標準 2 4 2 3 4 2 4 2 4 3" xfId="9650"/>
    <cellStyle name="標準 2 4 2 3 4 2 4 2 5" xfId="9651"/>
    <cellStyle name="標準 2 4 2 3 4 2 4 2 6" xfId="9652"/>
    <cellStyle name="標準 2 4 2 3 4 2 4 3" xfId="9653"/>
    <cellStyle name="標準 2 4 2 3 4 2 4 3 2" xfId="9654"/>
    <cellStyle name="標準 2 4 2 3 4 2 4 3 2 2" xfId="9655"/>
    <cellStyle name="標準 2 4 2 3 4 2 4 3 2 3" xfId="9656"/>
    <cellStyle name="標準 2 4 2 3 4 2 4 3 3" xfId="9657"/>
    <cellStyle name="標準 2 4 2 3 4 2 4 3 3 2" xfId="9658"/>
    <cellStyle name="標準 2 4 2 3 4 2 4 3 3 3" xfId="9659"/>
    <cellStyle name="標準 2 4 2 3 4 2 4 3 4" xfId="9660"/>
    <cellStyle name="標準 2 4 2 3 4 2 4 3 5" xfId="9661"/>
    <cellStyle name="標準 2 4 2 3 4 2 4 4" xfId="9662"/>
    <cellStyle name="標準 2 4 2 3 4 2 4 5" xfId="9663"/>
    <cellStyle name="標準 2 4 2 3 4 2 4 5 2" xfId="9664"/>
    <cellStyle name="標準 2 4 2 3 4 2 4 5 3" xfId="9665"/>
    <cellStyle name="標準 2 4 2 3 4 2 4 6" xfId="9666"/>
    <cellStyle name="標準 2 4 2 3 4 2 4 6 2" xfId="9667"/>
    <cellStyle name="標準 2 4 2 3 4 2 4 6 3" xfId="9668"/>
    <cellStyle name="標準 2 4 2 3 4 2 4 7" xfId="9669"/>
    <cellStyle name="標準 2 4 2 3 4 2 4 8" xfId="9670"/>
    <cellStyle name="標準 2 4 2 3 4 2 5" xfId="9671"/>
    <cellStyle name="標準 2 4 2 3 4 2 5 2" xfId="9672"/>
    <cellStyle name="標準 2 4 2 3 4 2 5 2 2" xfId="9673"/>
    <cellStyle name="標準 2 4 2 3 4 2 5 2 2 2" xfId="9674"/>
    <cellStyle name="標準 2 4 2 3 4 2 5 2 2 2 2" xfId="9675"/>
    <cellStyle name="標準 2 4 2 3 4 2 5 2 2 2 3" xfId="9676"/>
    <cellStyle name="標準 2 4 2 3 4 2 5 2 2 3" xfId="9677"/>
    <cellStyle name="標準 2 4 2 3 4 2 5 2 2 3 2" xfId="9678"/>
    <cellStyle name="標準 2 4 2 3 4 2 5 2 2 3 3" xfId="9679"/>
    <cellStyle name="標準 2 4 2 3 4 2 5 2 2 4" xfId="9680"/>
    <cellStyle name="標準 2 4 2 3 4 2 5 2 2 5" xfId="9681"/>
    <cellStyle name="標準 2 4 2 3 4 2 5 2 3" xfId="9682"/>
    <cellStyle name="標準 2 4 2 3 4 2 5 2 3 2" xfId="9683"/>
    <cellStyle name="標準 2 4 2 3 4 2 5 2 3 3" xfId="9684"/>
    <cellStyle name="標準 2 4 2 3 4 2 5 2 4" xfId="9685"/>
    <cellStyle name="標準 2 4 2 3 4 2 5 2 4 2" xfId="9686"/>
    <cellStyle name="標準 2 4 2 3 4 2 5 2 4 3" xfId="9687"/>
    <cellStyle name="標準 2 4 2 3 4 2 5 2 5" xfId="9688"/>
    <cellStyle name="標準 2 4 2 3 4 2 5 2 6" xfId="9689"/>
    <cellStyle name="標準 2 4 2 3 4 2 5 3" xfId="9690"/>
    <cellStyle name="標準 2 4 2 3 4 2 5 3 2" xfId="9691"/>
    <cellStyle name="標準 2 4 2 3 4 2 5 3 2 2" xfId="9692"/>
    <cellStyle name="標準 2 4 2 3 4 2 5 3 2 3" xfId="9693"/>
    <cellStyle name="標準 2 4 2 3 4 2 5 3 3" xfId="9694"/>
    <cellStyle name="標準 2 4 2 3 4 2 5 3 3 2" xfId="9695"/>
    <cellStyle name="標準 2 4 2 3 4 2 5 3 3 3" xfId="9696"/>
    <cellStyle name="標準 2 4 2 3 4 2 5 3 4" xfId="9697"/>
    <cellStyle name="標準 2 4 2 3 4 2 5 3 5" xfId="9698"/>
    <cellStyle name="標準 2 4 2 3 4 2 5 4" xfId="9699"/>
    <cellStyle name="標準 2 4 2 3 4 2 5 5" xfId="9700"/>
    <cellStyle name="標準 2 4 2 3 4 2 5 5 2" xfId="9701"/>
    <cellStyle name="標準 2 4 2 3 4 2 5 5 3" xfId="9702"/>
    <cellStyle name="標準 2 4 2 3 4 2 5 6" xfId="9703"/>
    <cellStyle name="標準 2 4 2 3 4 2 5 6 2" xfId="9704"/>
    <cellStyle name="標準 2 4 2 3 4 2 5 6 3" xfId="9705"/>
    <cellStyle name="標準 2 4 2 3 4 2 5 7" xfId="9706"/>
    <cellStyle name="標準 2 4 2 3 4 2 5 8" xfId="9707"/>
    <cellStyle name="標準 2 4 2 3 4 2 6" xfId="9708"/>
    <cellStyle name="標準 2 4 2 3 4 2 6 2" xfId="9709"/>
    <cellStyle name="標準 2 4 2 3 4 2 6 2 2" xfId="9710"/>
    <cellStyle name="標準 2 4 2 3 4 2 6 2 2 2" xfId="9711"/>
    <cellStyle name="標準 2 4 2 3 4 2 6 2 2 3" xfId="9712"/>
    <cellStyle name="標準 2 4 2 3 4 2 6 2 3" xfId="9713"/>
    <cellStyle name="標準 2 4 2 3 4 2 6 2 3 2" xfId="9714"/>
    <cellStyle name="標準 2 4 2 3 4 2 6 2 3 3" xfId="9715"/>
    <cellStyle name="標準 2 4 2 3 4 2 6 2 4" xfId="9716"/>
    <cellStyle name="標準 2 4 2 3 4 2 6 2 5" xfId="9717"/>
    <cellStyle name="標準 2 4 2 3 4 2 6 3" xfId="9718"/>
    <cellStyle name="標準 2 4 2 3 4 2 6 3 2" xfId="9719"/>
    <cellStyle name="標準 2 4 2 3 4 2 6 3 3" xfId="9720"/>
    <cellStyle name="標準 2 4 2 3 4 2 6 4" xfId="9721"/>
    <cellStyle name="標準 2 4 2 3 4 2 6 4 2" xfId="9722"/>
    <cellStyle name="標準 2 4 2 3 4 2 6 4 3" xfId="9723"/>
    <cellStyle name="標準 2 4 2 3 4 2 6 5" xfId="9724"/>
    <cellStyle name="標準 2 4 2 3 4 2 6 6" xfId="9725"/>
    <cellStyle name="標準 2 4 2 3 4 2 7" xfId="9726"/>
    <cellStyle name="標準 2 4 2 3 4 2 7 2" xfId="9727"/>
    <cellStyle name="標準 2 4 2 3 4 2 7 2 2" xfId="9728"/>
    <cellStyle name="標準 2 4 2 3 4 2 7 2 3" xfId="9729"/>
    <cellStyle name="標準 2 4 2 3 4 2 7 3" xfId="9730"/>
    <cellStyle name="標準 2 4 2 3 4 2 7 3 2" xfId="9731"/>
    <cellStyle name="標準 2 4 2 3 4 2 7 3 3" xfId="9732"/>
    <cellStyle name="標準 2 4 2 3 4 2 7 4" xfId="9733"/>
    <cellStyle name="標準 2 4 2 3 4 2 7 5" xfId="9734"/>
    <cellStyle name="標準 2 4 2 3 4 2 8" xfId="9735"/>
    <cellStyle name="標準 2 4 2 3 4 2 9" xfId="9736"/>
    <cellStyle name="標準 2 4 2 3 4 2 9 2" xfId="9737"/>
    <cellStyle name="標準 2 4 2 3 4 2 9 3" xfId="9738"/>
    <cellStyle name="標準 2 4 2 3 4 3" xfId="9739"/>
    <cellStyle name="標準 2 4 2 3 4 3 10" xfId="9740"/>
    <cellStyle name="標準 2 4 2 3 4 3 11" xfId="9741"/>
    <cellStyle name="標準 2 4 2 3 4 3 2" xfId="9742"/>
    <cellStyle name="標準 2 4 2 3 4 3 2 10" xfId="9743"/>
    <cellStyle name="標準 2 4 2 3 4 3 2 2" xfId="9744"/>
    <cellStyle name="標準 2 4 2 3 4 3 2 2 2" xfId="9745"/>
    <cellStyle name="標準 2 4 2 3 4 3 2 2 2 2" xfId="9746"/>
    <cellStyle name="標準 2 4 2 3 4 3 2 2 2 2 2" xfId="9747"/>
    <cellStyle name="標準 2 4 2 3 4 3 2 2 2 2 2 2" xfId="9748"/>
    <cellStyle name="標準 2 4 2 3 4 3 2 2 2 2 2 3" xfId="9749"/>
    <cellStyle name="標準 2 4 2 3 4 3 2 2 2 2 3" xfId="9750"/>
    <cellStyle name="標準 2 4 2 3 4 3 2 2 2 2 3 2" xfId="9751"/>
    <cellStyle name="標準 2 4 2 3 4 3 2 2 2 2 3 3" xfId="9752"/>
    <cellStyle name="標準 2 4 2 3 4 3 2 2 2 2 4" xfId="9753"/>
    <cellStyle name="標準 2 4 2 3 4 3 2 2 2 2 5" xfId="9754"/>
    <cellStyle name="標準 2 4 2 3 4 3 2 2 2 3" xfId="9755"/>
    <cellStyle name="標準 2 4 2 3 4 3 2 2 2 3 2" xfId="9756"/>
    <cellStyle name="標準 2 4 2 3 4 3 2 2 2 3 3" xfId="9757"/>
    <cellStyle name="標準 2 4 2 3 4 3 2 2 2 4" xfId="9758"/>
    <cellStyle name="標準 2 4 2 3 4 3 2 2 2 4 2" xfId="9759"/>
    <cellStyle name="標準 2 4 2 3 4 3 2 2 2 4 3" xfId="9760"/>
    <cellStyle name="標準 2 4 2 3 4 3 2 2 2 5" xfId="9761"/>
    <cellStyle name="標準 2 4 2 3 4 3 2 2 2 6" xfId="9762"/>
    <cellStyle name="標準 2 4 2 3 4 3 2 2 3" xfId="9763"/>
    <cellStyle name="標準 2 4 2 3 4 3 2 2 3 2" xfId="9764"/>
    <cellStyle name="標準 2 4 2 3 4 3 2 2 3 2 2" xfId="9765"/>
    <cellStyle name="標準 2 4 2 3 4 3 2 2 3 2 3" xfId="9766"/>
    <cellStyle name="標準 2 4 2 3 4 3 2 2 3 3" xfId="9767"/>
    <cellStyle name="標準 2 4 2 3 4 3 2 2 3 3 2" xfId="9768"/>
    <cellStyle name="標準 2 4 2 3 4 3 2 2 3 3 3" xfId="9769"/>
    <cellStyle name="標準 2 4 2 3 4 3 2 2 3 4" xfId="9770"/>
    <cellStyle name="標準 2 4 2 3 4 3 2 2 3 5" xfId="9771"/>
    <cellStyle name="標準 2 4 2 3 4 3 2 2 4" xfId="9772"/>
    <cellStyle name="標準 2 4 2 3 4 3 2 2 5" xfId="9773"/>
    <cellStyle name="標準 2 4 2 3 4 3 2 2 5 2" xfId="9774"/>
    <cellStyle name="標準 2 4 2 3 4 3 2 2 5 3" xfId="9775"/>
    <cellStyle name="標準 2 4 2 3 4 3 2 2 6" xfId="9776"/>
    <cellStyle name="標準 2 4 2 3 4 3 2 2 6 2" xfId="9777"/>
    <cellStyle name="標準 2 4 2 3 4 3 2 2 6 3" xfId="9778"/>
    <cellStyle name="標準 2 4 2 3 4 3 2 2 7" xfId="9779"/>
    <cellStyle name="標準 2 4 2 3 4 3 2 2 8" xfId="9780"/>
    <cellStyle name="標準 2 4 2 3 4 3 2 3" xfId="9781"/>
    <cellStyle name="標準 2 4 2 3 4 3 2 3 2" xfId="9782"/>
    <cellStyle name="標準 2 4 2 3 4 3 2 3 2 2" xfId="9783"/>
    <cellStyle name="標準 2 4 2 3 4 3 2 3 2 2 2" xfId="9784"/>
    <cellStyle name="標準 2 4 2 3 4 3 2 3 2 2 2 2" xfId="9785"/>
    <cellStyle name="標準 2 4 2 3 4 3 2 3 2 2 2 3" xfId="9786"/>
    <cellStyle name="標準 2 4 2 3 4 3 2 3 2 2 3" xfId="9787"/>
    <cellStyle name="標準 2 4 2 3 4 3 2 3 2 2 3 2" xfId="9788"/>
    <cellStyle name="標準 2 4 2 3 4 3 2 3 2 2 3 3" xfId="9789"/>
    <cellStyle name="標準 2 4 2 3 4 3 2 3 2 2 4" xfId="9790"/>
    <cellStyle name="標準 2 4 2 3 4 3 2 3 2 2 5" xfId="9791"/>
    <cellStyle name="標準 2 4 2 3 4 3 2 3 2 3" xfId="9792"/>
    <cellStyle name="標準 2 4 2 3 4 3 2 3 2 3 2" xfId="9793"/>
    <cellStyle name="標準 2 4 2 3 4 3 2 3 2 3 3" xfId="9794"/>
    <cellStyle name="標準 2 4 2 3 4 3 2 3 2 4" xfId="9795"/>
    <cellStyle name="標準 2 4 2 3 4 3 2 3 2 4 2" xfId="9796"/>
    <cellStyle name="標準 2 4 2 3 4 3 2 3 2 4 3" xfId="9797"/>
    <cellStyle name="標準 2 4 2 3 4 3 2 3 2 5" xfId="9798"/>
    <cellStyle name="標準 2 4 2 3 4 3 2 3 2 6" xfId="9799"/>
    <cellStyle name="標準 2 4 2 3 4 3 2 3 3" xfId="9800"/>
    <cellStyle name="標準 2 4 2 3 4 3 2 3 3 2" xfId="9801"/>
    <cellStyle name="標準 2 4 2 3 4 3 2 3 3 2 2" xfId="9802"/>
    <cellStyle name="標準 2 4 2 3 4 3 2 3 3 2 3" xfId="9803"/>
    <cellStyle name="標準 2 4 2 3 4 3 2 3 3 3" xfId="9804"/>
    <cellStyle name="標準 2 4 2 3 4 3 2 3 3 3 2" xfId="9805"/>
    <cellStyle name="標準 2 4 2 3 4 3 2 3 3 3 3" xfId="9806"/>
    <cellStyle name="標準 2 4 2 3 4 3 2 3 3 4" xfId="9807"/>
    <cellStyle name="標準 2 4 2 3 4 3 2 3 3 5" xfId="9808"/>
    <cellStyle name="標準 2 4 2 3 4 3 2 3 4" xfId="9809"/>
    <cellStyle name="標準 2 4 2 3 4 3 2 3 5" xfId="9810"/>
    <cellStyle name="標準 2 4 2 3 4 3 2 3 5 2" xfId="9811"/>
    <cellStyle name="標準 2 4 2 3 4 3 2 3 5 3" xfId="9812"/>
    <cellStyle name="標準 2 4 2 3 4 3 2 3 6" xfId="9813"/>
    <cellStyle name="標準 2 4 2 3 4 3 2 3 6 2" xfId="9814"/>
    <cellStyle name="標準 2 4 2 3 4 3 2 3 6 3" xfId="9815"/>
    <cellStyle name="標準 2 4 2 3 4 3 2 3 7" xfId="9816"/>
    <cellStyle name="標準 2 4 2 3 4 3 2 3 8" xfId="9817"/>
    <cellStyle name="標準 2 4 2 3 4 3 2 4" xfId="9818"/>
    <cellStyle name="標準 2 4 2 3 4 3 2 4 2" xfId="9819"/>
    <cellStyle name="標準 2 4 2 3 4 3 2 4 2 2" xfId="9820"/>
    <cellStyle name="標準 2 4 2 3 4 3 2 4 2 2 2" xfId="9821"/>
    <cellStyle name="標準 2 4 2 3 4 3 2 4 2 2 3" xfId="9822"/>
    <cellStyle name="標準 2 4 2 3 4 3 2 4 2 3" xfId="9823"/>
    <cellStyle name="標準 2 4 2 3 4 3 2 4 2 3 2" xfId="9824"/>
    <cellStyle name="標準 2 4 2 3 4 3 2 4 2 3 3" xfId="9825"/>
    <cellStyle name="標準 2 4 2 3 4 3 2 4 2 4" xfId="9826"/>
    <cellStyle name="標準 2 4 2 3 4 3 2 4 2 5" xfId="9827"/>
    <cellStyle name="標準 2 4 2 3 4 3 2 4 3" xfId="9828"/>
    <cellStyle name="標準 2 4 2 3 4 3 2 4 3 2" xfId="9829"/>
    <cellStyle name="標準 2 4 2 3 4 3 2 4 3 3" xfId="9830"/>
    <cellStyle name="標準 2 4 2 3 4 3 2 4 4" xfId="9831"/>
    <cellStyle name="標準 2 4 2 3 4 3 2 4 4 2" xfId="9832"/>
    <cellStyle name="標準 2 4 2 3 4 3 2 4 4 3" xfId="9833"/>
    <cellStyle name="標準 2 4 2 3 4 3 2 4 5" xfId="9834"/>
    <cellStyle name="標準 2 4 2 3 4 3 2 4 6" xfId="9835"/>
    <cellStyle name="標準 2 4 2 3 4 3 2 5" xfId="9836"/>
    <cellStyle name="標準 2 4 2 3 4 3 2 5 2" xfId="9837"/>
    <cellStyle name="標準 2 4 2 3 4 3 2 5 2 2" xfId="9838"/>
    <cellStyle name="標準 2 4 2 3 4 3 2 5 2 3" xfId="9839"/>
    <cellStyle name="標準 2 4 2 3 4 3 2 5 3" xfId="9840"/>
    <cellStyle name="標準 2 4 2 3 4 3 2 5 3 2" xfId="9841"/>
    <cellStyle name="標準 2 4 2 3 4 3 2 5 3 3" xfId="9842"/>
    <cellStyle name="標準 2 4 2 3 4 3 2 5 4" xfId="9843"/>
    <cellStyle name="標準 2 4 2 3 4 3 2 5 5" xfId="9844"/>
    <cellStyle name="標準 2 4 2 3 4 3 2 6" xfId="9845"/>
    <cellStyle name="標準 2 4 2 3 4 3 2 7" xfId="9846"/>
    <cellStyle name="標準 2 4 2 3 4 3 2 7 2" xfId="9847"/>
    <cellStyle name="標準 2 4 2 3 4 3 2 7 3" xfId="9848"/>
    <cellStyle name="標準 2 4 2 3 4 3 2 8" xfId="9849"/>
    <cellStyle name="標準 2 4 2 3 4 3 2 8 2" xfId="9850"/>
    <cellStyle name="標準 2 4 2 3 4 3 2 8 3" xfId="9851"/>
    <cellStyle name="標準 2 4 2 3 4 3 2 9" xfId="9852"/>
    <cellStyle name="標準 2 4 2 3 4 3 3" xfId="9853"/>
    <cellStyle name="標準 2 4 2 3 4 3 3 2" xfId="9854"/>
    <cellStyle name="標準 2 4 2 3 4 3 3 2 2" xfId="9855"/>
    <cellStyle name="標準 2 4 2 3 4 3 3 2 2 2" xfId="9856"/>
    <cellStyle name="標準 2 4 2 3 4 3 3 2 2 2 2" xfId="9857"/>
    <cellStyle name="標準 2 4 2 3 4 3 3 2 2 2 3" xfId="9858"/>
    <cellStyle name="標準 2 4 2 3 4 3 3 2 2 3" xfId="9859"/>
    <cellStyle name="標準 2 4 2 3 4 3 3 2 2 3 2" xfId="9860"/>
    <cellStyle name="標準 2 4 2 3 4 3 3 2 2 3 3" xfId="9861"/>
    <cellStyle name="標準 2 4 2 3 4 3 3 2 2 4" xfId="9862"/>
    <cellStyle name="標準 2 4 2 3 4 3 3 2 2 5" xfId="9863"/>
    <cellStyle name="標準 2 4 2 3 4 3 3 2 3" xfId="9864"/>
    <cellStyle name="標準 2 4 2 3 4 3 3 2 3 2" xfId="9865"/>
    <cellStyle name="標準 2 4 2 3 4 3 3 2 3 3" xfId="9866"/>
    <cellStyle name="標準 2 4 2 3 4 3 3 2 4" xfId="9867"/>
    <cellStyle name="標準 2 4 2 3 4 3 3 2 4 2" xfId="9868"/>
    <cellStyle name="標準 2 4 2 3 4 3 3 2 4 3" xfId="9869"/>
    <cellStyle name="標準 2 4 2 3 4 3 3 2 5" xfId="9870"/>
    <cellStyle name="標準 2 4 2 3 4 3 3 2 6" xfId="9871"/>
    <cellStyle name="標準 2 4 2 3 4 3 3 3" xfId="9872"/>
    <cellStyle name="標準 2 4 2 3 4 3 3 3 2" xfId="9873"/>
    <cellStyle name="標準 2 4 2 3 4 3 3 3 2 2" xfId="9874"/>
    <cellStyle name="標準 2 4 2 3 4 3 3 3 2 3" xfId="9875"/>
    <cellStyle name="標準 2 4 2 3 4 3 3 3 3" xfId="9876"/>
    <cellStyle name="標準 2 4 2 3 4 3 3 3 3 2" xfId="9877"/>
    <cellStyle name="標準 2 4 2 3 4 3 3 3 3 3" xfId="9878"/>
    <cellStyle name="標準 2 4 2 3 4 3 3 3 4" xfId="9879"/>
    <cellStyle name="標準 2 4 2 3 4 3 3 3 5" xfId="9880"/>
    <cellStyle name="標準 2 4 2 3 4 3 3 4" xfId="9881"/>
    <cellStyle name="標準 2 4 2 3 4 3 3 5" xfId="9882"/>
    <cellStyle name="標準 2 4 2 3 4 3 3 5 2" xfId="9883"/>
    <cellStyle name="標準 2 4 2 3 4 3 3 5 3" xfId="9884"/>
    <cellStyle name="標準 2 4 2 3 4 3 3 6" xfId="9885"/>
    <cellStyle name="標準 2 4 2 3 4 3 3 6 2" xfId="9886"/>
    <cellStyle name="標準 2 4 2 3 4 3 3 6 3" xfId="9887"/>
    <cellStyle name="標準 2 4 2 3 4 3 3 7" xfId="9888"/>
    <cellStyle name="標準 2 4 2 3 4 3 3 8" xfId="9889"/>
    <cellStyle name="標準 2 4 2 3 4 3 4" xfId="9890"/>
    <cellStyle name="標準 2 4 2 3 4 3 4 2" xfId="9891"/>
    <cellStyle name="標準 2 4 2 3 4 3 4 2 2" xfId="9892"/>
    <cellStyle name="標準 2 4 2 3 4 3 4 2 2 2" xfId="9893"/>
    <cellStyle name="標準 2 4 2 3 4 3 4 2 2 2 2" xfId="9894"/>
    <cellStyle name="標準 2 4 2 3 4 3 4 2 2 2 3" xfId="9895"/>
    <cellStyle name="標準 2 4 2 3 4 3 4 2 2 3" xfId="9896"/>
    <cellStyle name="標準 2 4 2 3 4 3 4 2 2 3 2" xfId="9897"/>
    <cellStyle name="標準 2 4 2 3 4 3 4 2 2 3 3" xfId="9898"/>
    <cellStyle name="標準 2 4 2 3 4 3 4 2 2 4" xfId="9899"/>
    <cellStyle name="標準 2 4 2 3 4 3 4 2 2 5" xfId="9900"/>
    <cellStyle name="標準 2 4 2 3 4 3 4 2 3" xfId="9901"/>
    <cellStyle name="標準 2 4 2 3 4 3 4 2 3 2" xfId="9902"/>
    <cellStyle name="標準 2 4 2 3 4 3 4 2 3 3" xfId="9903"/>
    <cellStyle name="標準 2 4 2 3 4 3 4 2 4" xfId="9904"/>
    <cellStyle name="標準 2 4 2 3 4 3 4 2 4 2" xfId="9905"/>
    <cellStyle name="標準 2 4 2 3 4 3 4 2 4 3" xfId="9906"/>
    <cellStyle name="標準 2 4 2 3 4 3 4 2 5" xfId="9907"/>
    <cellStyle name="標準 2 4 2 3 4 3 4 2 6" xfId="9908"/>
    <cellStyle name="標準 2 4 2 3 4 3 4 3" xfId="9909"/>
    <cellStyle name="標準 2 4 2 3 4 3 4 3 2" xfId="9910"/>
    <cellStyle name="標準 2 4 2 3 4 3 4 3 2 2" xfId="9911"/>
    <cellStyle name="標準 2 4 2 3 4 3 4 3 2 3" xfId="9912"/>
    <cellStyle name="標準 2 4 2 3 4 3 4 3 3" xfId="9913"/>
    <cellStyle name="標準 2 4 2 3 4 3 4 3 3 2" xfId="9914"/>
    <cellStyle name="標準 2 4 2 3 4 3 4 3 3 3" xfId="9915"/>
    <cellStyle name="標準 2 4 2 3 4 3 4 3 4" xfId="9916"/>
    <cellStyle name="標準 2 4 2 3 4 3 4 3 5" xfId="9917"/>
    <cellStyle name="標準 2 4 2 3 4 3 4 4" xfId="9918"/>
    <cellStyle name="標準 2 4 2 3 4 3 4 5" xfId="9919"/>
    <cellStyle name="標準 2 4 2 3 4 3 4 5 2" xfId="9920"/>
    <cellStyle name="標準 2 4 2 3 4 3 4 5 3" xfId="9921"/>
    <cellStyle name="標準 2 4 2 3 4 3 4 6" xfId="9922"/>
    <cellStyle name="標準 2 4 2 3 4 3 4 6 2" xfId="9923"/>
    <cellStyle name="標準 2 4 2 3 4 3 4 6 3" xfId="9924"/>
    <cellStyle name="標準 2 4 2 3 4 3 4 7" xfId="9925"/>
    <cellStyle name="標準 2 4 2 3 4 3 4 8" xfId="9926"/>
    <cellStyle name="標準 2 4 2 3 4 3 5" xfId="9927"/>
    <cellStyle name="標準 2 4 2 3 4 3 5 2" xfId="9928"/>
    <cellStyle name="標準 2 4 2 3 4 3 5 2 2" xfId="9929"/>
    <cellStyle name="標準 2 4 2 3 4 3 5 2 2 2" xfId="9930"/>
    <cellStyle name="標準 2 4 2 3 4 3 5 2 2 3" xfId="9931"/>
    <cellStyle name="標準 2 4 2 3 4 3 5 2 3" xfId="9932"/>
    <cellStyle name="標準 2 4 2 3 4 3 5 2 3 2" xfId="9933"/>
    <cellStyle name="標準 2 4 2 3 4 3 5 2 3 3" xfId="9934"/>
    <cellStyle name="標準 2 4 2 3 4 3 5 2 4" xfId="9935"/>
    <cellStyle name="標準 2 4 2 3 4 3 5 2 5" xfId="9936"/>
    <cellStyle name="標準 2 4 2 3 4 3 5 3" xfId="9937"/>
    <cellStyle name="標準 2 4 2 3 4 3 5 3 2" xfId="9938"/>
    <cellStyle name="標準 2 4 2 3 4 3 5 3 3" xfId="9939"/>
    <cellStyle name="標準 2 4 2 3 4 3 5 4" xfId="9940"/>
    <cellStyle name="標準 2 4 2 3 4 3 5 4 2" xfId="9941"/>
    <cellStyle name="標準 2 4 2 3 4 3 5 4 3" xfId="9942"/>
    <cellStyle name="標準 2 4 2 3 4 3 5 5" xfId="9943"/>
    <cellStyle name="標準 2 4 2 3 4 3 5 6" xfId="9944"/>
    <cellStyle name="標準 2 4 2 3 4 3 6" xfId="9945"/>
    <cellStyle name="標準 2 4 2 3 4 3 6 2" xfId="9946"/>
    <cellStyle name="標準 2 4 2 3 4 3 6 2 2" xfId="9947"/>
    <cellStyle name="標準 2 4 2 3 4 3 6 2 3" xfId="9948"/>
    <cellStyle name="標準 2 4 2 3 4 3 6 3" xfId="9949"/>
    <cellStyle name="標準 2 4 2 3 4 3 6 3 2" xfId="9950"/>
    <cellStyle name="標準 2 4 2 3 4 3 6 3 3" xfId="9951"/>
    <cellStyle name="標準 2 4 2 3 4 3 6 4" xfId="9952"/>
    <cellStyle name="標準 2 4 2 3 4 3 6 5" xfId="9953"/>
    <cellStyle name="標準 2 4 2 3 4 3 7" xfId="9954"/>
    <cellStyle name="標準 2 4 2 3 4 3 8" xfId="9955"/>
    <cellStyle name="標準 2 4 2 3 4 3 8 2" xfId="9956"/>
    <cellStyle name="標準 2 4 2 3 4 3 8 3" xfId="9957"/>
    <cellStyle name="標準 2 4 2 3 4 3 9" xfId="9958"/>
    <cellStyle name="標準 2 4 2 3 4 3 9 2" xfId="9959"/>
    <cellStyle name="標準 2 4 2 3 4 3 9 3" xfId="9960"/>
    <cellStyle name="標準 2 4 2 3 4 4" xfId="9961"/>
    <cellStyle name="標準 2 4 2 3 4 4 10" xfId="9962"/>
    <cellStyle name="標準 2 4 2 3 4 4 2" xfId="9963"/>
    <cellStyle name="標準 2 4 2 3 4 4 2 2" xfId="9964"/>
    <cellStyle name="標準 2 4 2 3 4 4 2 2 2" xfId="9965"/>
    <cellStyle name="標準 2 4 2 3 4 4 2 2 2 2" xfId="9966"/>
    <cellStyle name="標準 2 4 2 3 4 4 2 2 2 2 2" xfId="9967"/>
    <cellStyle name="標準 2 4 2 3 4 4 2 2 2 2 3" xfId="9968"/>
    <cellStyle name="標準 2 4 2 3 4 4 2 2 2 3" xfId="9969"/>
    <cellStyle name="標準 2 4 2 3 4 4 2 2 2 3 2" xfId="9970"/>
    <cellStyle name="標準 2 4 2 3 4 4 2 2 2 3 3" xfId="9971"/>
    <cellStyle name="標準 2 4 2 3 4 4 2 2 2 4" xfId="9972"/>
    <cellStyle name="標準 2 4 2 3 4 4 2 2 2 5" xfId="9973"/>
    <cellStyle name="標準 2 4 2 3 4 4 2 2 3" xfId="9974"/>
    <cellStyle name="標準 2 4 2 3 4 4 2 2 3 2" xfId="9975"/>
    <cellStyle name="標準 2 4 2 3 4 4 2 2 3 3" xfId="9976"/>
    <cellStyle name="標準 2 4 2 3 4 4 2 2 4" xfId="9977"/>
    <cellStyle name="標準 2 4 2 3 4 4 2 2 4 2" xfId="9978"/>
    <cellStyle name="標準 2 4 2 3 4 4 2 2 4 3" xfId="9979"/>
    <cellStyle name="標準 2 4 2 3 4 4 2 2 5" xfId="9980"/>
    <cellStyle name="標準 2 4 2 3 4 4 2 2 6" xfId="9981"/>
    <cellStyle name="標準 2 4 2 3 4 4 2 3" xfId="9982"/>
    <cellStyle name="標準 2 4 2 3 4 4 2 3 2" xfId="9983"/>
    <cellStyle name="標準 2 4 2 3 4 4 2 3 2 2" xfId="9984"/>
    <cellStyle name="標準 2 4 2 3 4 4 2 3 2 3" xfId="9985"/>
    <cellStyle name="標準 2 4 2 3 4 4 2 3 3" xfId="9986"/>
    <cellStyle name="標準 2 4 2 3 4 4 2 3 3 2" xfId="9987"/>
    <cellStyle name="標準 2 4 2 3 4 4 2 3 3 3" xfId="9988"/>
    <cellStyle name="標準 2 4 2 3 4 4 2 3 4" xfId="9989"/>
    <cellStyle name="標準 2 4 2 3 4 4 2 3 5" xfId="9990"/>
    <cellStyle name="標準 2 4 2 3 4 4 2 4" xfId="9991"/>
    <cellStyle name="標準 2 4 2 3 4 4 2 5" xfId="9992"/>
    <cellStyle name="標準 2 4 2 3 4 4 2 5 2" xfId="9993"/>
    <cellStyle name="標準 2 4 2 3 4 4 2 5 3" xfId="9994"/>
    <cellStyle name="標準 2 4 2 3 4 4 2 6" xfId="9995"/>
    <cellStyle name="標準 2 4 2 3 4 4 2 6 2" xfId="9996"/>
    <cellStyle name="標準 2 4 2 3 4 4 2 6 3" xfId="9997"/>
    <cellStyle name="標準 2 4 2 3 4 4 2 7" xfId="9998"/>
    <cellStyle name="標準 2 4 2 3 4 4 2 8" xfId="9999"/>
    <cellStyle name="標準 2 4 2 3 4 4 3" xfId="10000"/>
    <cellStyle name="標準 2 4 2 3 4 4 3 2" xfId="10001"/>
    <cellStyle name="標準 2 4 2 3 4 4 3 2 2" xfId="10002"/>
    <cellStyle name="標準 2 4 2 3 4 4 3 2 2 2" xfId="10003"/>
    <cellStyle name="標準 2 4 2 3 4 4 3 2 2 2 2" xfId="10004"/>
    <cellStyle name="標準 2 4 2 3 4 4 3 2 2 2 3" xfId="10005"/>
    <cellStyle name="標準 2 4 2 3 4 4 3 2 2 3" xfId="10006"/>
    <cellStyle name="標準 2 4 2 3 4 4 3 2 2 3 2" xfId="10007"/>
    <cellStyle name="標準 2 4 2 3 4 4 3 2 2 3 3" xfId="10008"/>
    <cellStyle name="標準 2 4 2 3 4 4 3 2 2 4" xfId="10009"/>
    <cellStyle name="標準 2 4 2 3 4 4 3 2 2 5" xfId="10010"/>
    <cellStyle name="標準 2 4 2 3 4 4 3 2 3" xfId="10011"/>
    <cellStyle name="標準 2 4 2 3 4 4 3 2 3 2" xfId="10012"/>
    <cellStyle name="標準 2 4 2 3 4 4 3 2 3 3" xfId="10013"/>
    <cellStyle name="標準 2 4 2 3 4 4 3 2 4" xfId="10014"/>
    <cellStyle name="標準 2 4 2 3 4 4 3 2 4 2" xfId="10015"/>
    <cellStyle name="標準 2 4 2 3 4 4 3 2 4 3" xfId="10016"/>
    <cellStyle name="標準 2 4 2 3 4 4 3 2 5" xfId="10017"/>
    <cellStyle name="標準 2 4 2 3 4 4 3 2 6" xfId="10018"/>
    <cellStyle name="標準 2 4 2 3 4 4 3 3" xfId="10019"/>
    <cellStyle name="標準 2 4 2 3 4 4 3 3 2" xfId="10020"/>
    <cellStyle name="標準 2 4 2 3 4 4 3 3 2 2" xfId="10021"/>
    <cellStyle name="標準 2 4 2 3 4 4 3 3 2 3" xfId="10022"/>
    <cellStyle name="標準 2 4 2 3 4 4 3 3 3" xfId="10023"/>
    <cellStyle name="標準 2 4 2 3 4 4 3 3 3 2" xfId="10024"/>
    <cellStyle name="標準 2 4 2 3 4 4 3 3 3 3" xfId="10025"/>
    <cellStyle name="標準 2 4 2 3 4 4 3 3 4" xfId="10026"/>
    <cellStyle name="標準 2 4 2 3 4 4 3 3 5" xfId="10027"/>
    <cellStyle name="標準 2 4 2 3 4 4 3 4" xfId="10028"/>
    <cellStyle name="標準 2 4 2 3 4 4 3 5" xfId="10029"/>
    <cellStyle name="標準 2 4 2 3 4 4 3 5 2" xfId="10030"/>
    <cellStyle name="標準 2 4 2 3 4 4 3 5 3" xfId="10031"/>
    <cellStyle name="標準 2 4 2 3 4 4 3 6" xfId="10032"/>
    <cellStyle name="標準 2 4 2 3 4 4 3 6 2" xfId="10033"/>
    <cellStyle name="標準 2 4 2 3 4 4 3 6 3" xfId="10034"/>
    <cellStyle name="標準 2 4 2 3 4 4 3 7" xfId="10035"/>
    <cellStyle name="標準 2 4 2 3 4 4 3 8" xfId="10036"/>
    <cellStyle name="標準 2 4 2 3 4 4 4" xfId="10037"/>
    <cellStyle name="標準 2 4 2 3 4 4 4 2" xfId="10038"/>
    <cellStyle name="標準 2 4 2 3 4 4 4 2 2" xfId="10039"/>
    <cellStyle name="標準 2 4 2 3 4 4 4 2 2 2" xfId="10040"/>
    <cellStyle name="標準 2 4 2 3 4 4 4 2 2 3" xfId="10041"/>
    <cellStyle name="標準 2 4 2 3 4 4 4 2 3" xfId="10042"/>
    <cellStyle name="標準 2 4 2 3 4 4 4 2 3 2" xfId="10043"/>
    <cellStyle name="標準 2 4 2 3 4 4 4 2 3 3" xfId="10044"/>
    <cellStyle name="標準 2 4 2 3 4 4 4 2 4" xfId="10045"/>
    <cellStyle name="標準 2 4 2 3 4 4 4 2 5" xfId="10046"/>
    <cellStyle name="標準 2 4 2 3 4 4 4 3" xfId="10047"/>
    <cellStyle name="標準 2 4 2 3 4 4 4 3 2" xfId="10048"/>
    <cellStyle name="標準 2 4 2 3 4 4 4 3 3" xfId="10049"/>
    <cellStyle name="標準 2 4 2 3 4 4 4 4" xfId="10050"/>
    <cellStyle name="標準 2 4 2 3 4 4 4 4 2" xfId="10051"/>
    <cellStyle name="標準 2 4 2 3 4 4 4 4 3" xfId="10052"/>
    <cellStyle name="標準 2 4 2 3 4 4 4 5" xfId="10053"/>
    <cellStyle name="標準 2 4 2 3 4 4 4 6" xfId="10054"/>
    <cellStyle name="標準 2 4 2 3 4 4 5" xfId="10055"/>
    <cellStyle name="標準 2 4 2 3 4 4 5 2" xfId="10056"/>
    <cellStyle name="標準 2 4 2 3 4 4 5 2 2" xfId="10057"/>
    <cellStyle name="標準 2 4 2 3 4 4 5 2 3" xfId="10058"/>
    <cellStyle name="標準 2 4 2 3 4 4 5 3" xfId="10059"/>
    <cellStyle name="標準 2 4 2 3 4 4 5 3 2" xfId="10060"/>
    <cellStyle name="標準 2 4 2 3 4 4 5 3 3" xfId="10061"/>
    <cellStyle name="標準 2 4 2 3 4 4 5 4" xfId="10062"/>
    <cellStyle name="標準 2 4 2 3 4 4 5 5" xfId="10063"/>
    <cellStyle name="標準 2 4 2 3 4 4 6" xfId="10064"/>
    <cellStyle name="標準 2 4 2 3 4 4 7" xfId="10065"/>
    <cellStyle name="標準 2 4 2 3 4 4 7 2" xfId="10066"/>
    <cellStyle name="標準 2 4 2 3 4 4 7 3" xfId="10067"/>
    <cellStyle name="標準 2 4 2 3 4 4 8" xfId="10068"/>
    <cellStyle name="標準 2 4 2 3 4 4 8 2" xfId="10069"/>
    <cellStyle name="標準 2 4 2 3 4 4 8 3" xfId="10070"/>
    <cellStyle name="標準 2 4 2 3 4 4 9" xfId="10071"/>
    <cellStyle name="標準 2 4 2 3 4 5" xfId="10072"/>
    <cellStyle name="標準 2 4 2 3 4 5 2" xfId="10073"/>
    <cellStyle name="標準 2 4 2 3 4 5 2 2" xfId="10074"/>
    <cellStyle name="標準 2 4 2 3 4 5 2 2 2" xfId="10075"/>
    <cellStyle name="標準 2 4 2 3 4 5 2 2 2 2" xfId="10076"/>
    <cellStyle name="標準 2 4 2 3 4 5 2 2 2 2 2" xfId="10077"/>
    <cellStyle name="標準 2 4 2 3 4 5 2 2 2 2 3" xfId="10078"/>
    <cellStyle name="標準 2 4 2 3 4 5 2 2 2 3" xfId="10079"/>
    <cellStyle name="標準 2 4 2 3 4 5 2 2 2 3 2" xfId="10080"/>
    <cellStyle name="標準 2 4 2 3 4 5 2 2 2 3 3" xfId="10081"/>
    <cellStyle name="標準 2 4 2 3 4 5 2 2 2 4" xfId="10082"/>
    <cellStyle name="標準 2 4 2 3 4 5 2 2 2 5" xfId="10083"/>
    <cellStyle name="標準 2 4 2 3 4 5 2 2 3" xfId="10084"/>
    <cellStyle name="標準 2 4 2 3 4 5 2 2 3 2" xfId="10085"/>
    <cellStyle name="標準 2 4 2 3 4 5 2 2 3 3" xfId="10086"/>
    <cellStyle name="標準 2 4 2 3 4 5 2 2 4" xfId="10087"/>
    <cellStyle name="標準 2 4 2 3 4 5 2 2 4 2" xfId="10088"/>
    <cellStyle name="標準 2 4 2 3 4 5 2 2 4 3" xfId="10089"/>
    <cellStyle name="標準 2 4 2 3 4 5 2 2 5" xfId="10090"/>
    <cellStyle name="標準 2 4 2 3 4 5 2 2 6" xfId="10091"/>
    <cellStyle name="標準 2 4 2 3 4 5 2 3" xfId="10092"/>
    <cellStyle name="標準 2 4 2 3 4 5 2 3 2" xfId="10093"/>
    <cellStyle name="標準 2 4 2 3 4 5 2 3 2 2" xfId="10094"/>
    <cellStyle name="標準 2 4 2 3 4 5 2 3 2 3" xfId="10095"/>
    <cellStyle name="標準 2 4 2 3 4 5 2 3 3" xfId="10096"/>
    <cellStyle name="標準 2 4 2 3 4 5 2 3 3 2" xfId="10097"/>
    <cellStyle name="標準 2 4 2 3 4 5 2 3 3 3" xfId="10098"/>
    <cellStyle name="標準 2 4 2 3 4 5 2 3 4" xfId="10099"/>
    <cellStyle name="標準 2 4 2 3 4 5 2 3 5" xfId="10100"/>
    <cellStyle name="標準 2 4 2 3 4 5 2 4" xfId="10101"/>
    <cellStyle name="標準 2 4 2 3 4 5 2 5" xfId="10102"/>
    <cellStyle name="標準 2 4 2 3 4 5 2 5 2" xfId="10103"/>
    <cellStyle name="標準 2 4 2 3 4 5 2 5 3" xfId="10104"/>
    <cellStyle name="標準 2 4 2 3 4 5 2 6" xfId="10105"/>
    <cellStyle name="標準 2 4 2 3 4 5 2 6 2" xfId="10106"/>
    <cellStyle name="標準 2 4 2 3 4 5 2 6 3" xfId="10107"/>
    <cellStyle name="標準 2 4 2 3 4 5 2 7" xfId="10108"/>
    <cellStyle name="標準 2 4 2 3 4 5 2 8" xfId="10109"/>
    <cellStyle name="標準 2 4 2 3 4 5 3" xfId="10110"/>
    <cellStyle name="標準 2 4 2 3 4 5 3 2" xfId="10111"/>
    <cellStyle name="標準 2 4 2 3 4 5 3 2 2" xfId="10112"/>
    <cellStyle name="標準 2 4 2 3 4 5 3 2 2 2" xfId="10113"/>
    <cellStyle name="標準 2 4 2 3 4 5 3 2 2 3" xfId="10114"/>
    <cellStyle name="標準 2 4 2 3 4 5 3 2 3" xfId="10115"/>
    <cellStyle name="標準 2 4 2 3 4 5 3 2 3 2" xfId="10116"/>
    <cellStyle name="標準 2 4 2 3 4 5 3 2 3 3" xfId="10117"/>
    <cellStyle name="標準 2 4 2 3 4 5 3 2 4" xfId="10118"/>
    <cellStyle name="標準 2 4 2 3 4 5 3 2 5" xfId="10119"/>
    <cellStyle name="標準 2 4 2 3 4 5 3 3" xfId="10120"/>
    <cellStyle name="標準 2 4 2 3 4 5 3 3 2" xfId="10121"/>
    <cellStyle name="標準 2 4 2 3 4 5 3 3 3" xfId="10122"/>
    <cellStyle name="標準 2 4 2 3 4 5 3 4" xfId="10123"/>
    <cellStyle name="標準 2 4 2 3 4 5 3 4 2" xfId="10124"/>
    <cellStyle name="標準 2 4 2 3 4 5 3 4 3" xfId="10125"/>
    <cellStyle name="標準 2 4 2 3 4 5 3 5" xfId="10126"/>
    <cellStyle name="標準 2 4 2 3 4 5 3 6" xfId="10127"/>
    <cellStyle name="標準 2 4 2 3 4 5 4" xfId="10128"/>
    <cellStyle name="標準 2 4 2 3 4 5 4 2" xfId="10129"/>
    <cellStyle name="標準 2 4 2 3 4 5 4 2 2" xfId="10130"/>
    <cellStyle name="標準 2 4 2 3 4 5 4 2 3" xfId="10131"/>
    <cellStyle name="標準 2 4 2 3 4 5 4 3" xfId="10132"/>
    <cellStyle name="標準 2 4 2 3 4 5 4 3 2" xfId="10133"/>
    <cellStyle name="標準 2 4 2 3 4 5 4 3 3" xfId="10134"/>
    <cellStyle name="標準 2 4 2 3 4 5 4 4" xfId="10135"/>
    <cellStyle name="標準 2 4 2 3 4 5 4 5" xfId="10136"/>
    <cellStyle name="標準 2 4 2 3 4 5 5" xfId="10137"/>
    <cellStyle name="標準 2 4 2 3 4 5 6" xfId="10138"/>
    <cellStyle name="標準 2 4 2 3 4 5 6 2" xfId="10139"/>
    <cellStyle name="標準 2 4 2 3 4 5 6 3" xfId="10140"/>
    <cellStyle name="標準 2 4 2 3 4 5 7" xfId="10141"/>
    <cellStyle name="標準 2 4 2 3 4 5 7 2" xfId="10142"/>
    <cellStyle name="標準 2 4 2 3 4 5 7 3" xfId="10143"/>
    <cellStyle name="標準 2 4 2 3 4 5 8" xfId="10144"/>
    <cellStyle name="標準 2 4 2 3 4 5 9" xfId="10145"/>
    <cellStyle name="標準 2 4 2 3 4 6" xfId="10146"/>
    <cellStyle name="標準 2 4 2 3 4 6 2" xfId="10147"/>
    <cellStyle name="標準 2 4 2 3 4 6 2 2" xfId="10148"/>
    <cellStyle name="標準 2 4 2 3 4 6 2 2 2" xfId="10149"/>
    <cellStyle name="標準 2 4 2 3 4 6 2 2 2 2" xfId="10150"/>
    <cellStyle name="標準 2 4 2 3 4 6 2 2 2 3" xfId="10151"/>
    <cellStyle name="標準 2 4 2 3 4 6 2 2 3" xfId="10152"/>
    <cellStyle name="標準 2 4 2 3 4 6 2 2 3 2" xfId="10153"/>
    <cellStyle name="標準 2 4 2 3 4 6 2 2 3 3" xfId="10154"/>
    <cellStyle name="標準 2 4 2 3 4 6 2 2 4" xfId="10155"/>
    <cellStyle name="標準 2 4 2 3 4 6 2 2 5" xfId="10156"/>
    <cellStyle name="標準 2 4 2 3 4 6 2 3" xfId="10157"/>
    <cellStyle name="標準 2 4 2 3 4 6 2 3 2" xfId="10158"/>
    <cellStyle name="標準 2 4 2 3 4 6 2 3 3" xfId="10159"/>
    <cellStyle name="標準 2 4 2 3 4 6 2 4" xfId="10160"/>
    <cellStyle name="標準 2 4 2 3 4 6 2 4 2" xfId="10161"/>
    <cellStyle name="標準 2 4 2 3 4 6 2 4 3" xfId="10162"/>
    <cellStyle name="標準 2 4 2 3 4 6 2 5" xfId="10163"/>
    <cellStyle name="標準 2 4 2 3 4 6 2 6" xfId="10164"/>
    <cellStyle name="標準 2 4 2 3 4 6 3" xfId="10165"/>
    <cellStyle name="標準 2 4 2 3 4 6 3 2" xfId="10166"/>
    <cellStyle name="標準 2 4 2 3 4 6 3 2 2" xfId="10167"/>
    <cellStyle name="標準 2 4 2 3 4 6 3 2 3" xfId="10168"/>
    <cellStyle name="標準 2 4 2 3 4 6 3 3" xfId="10169"/>
    <cellStyle name="標準 2 4 2 3 4 6 3 3 2" xfId="10170"/>
    <cellStyle name="標準 2 4 2 3 4 6 3 3 3" xfId="10171"/>
    <cellStyle name="標準 2 4 2 3 4 6 3 4" xfId="10172"/>
    <cellStyle name="標準 2 4 2 3 4 6 3 5" xfId="10173"/>
    <cellStyle name="標準 2 4 2 3 4 6 4" xfId="10174"/>
    <cellStyle name="標準 2 4 2 3 4 6 5" xfId="10175"/>
    <cellStyle name="標準 2 4 2 3 4 6 5 2" xfId="10176"/>
    <cellStyle name="標準 2 4 2 3 4 6 5 3" xfId="10177"/>
    <cellStyle name="標準 2 4 2 3 4 6 6" xfId="10178"/>
    <cellStyle name="標準 2 4 2 3 4 6 6 2" xfId="10179"/>
    <cellStyle name="標準 2 4 2 3 4 6 6 3" xfId="10180"/>
    <cellStyle name="標準 2 4 2 3 4 6 7" xfId="10181"/>
    <cellStyle name="標準 2 4 2 3 4 6 8" xfId="10182"/>
    <cellStyle name="標準 2 4 2 3 4 7" xfId="10183"/>
    <cellStyle name="標準 2 4 2 3 4 7 2" xfId="10184"/>
    <cellStyle name="標準 2 4 2 3 4 7 2 2" xfId="10185"/>
    <cellStyle name="標準 2 4 2 3 4 7 2 2 2" xfId="10186"/>
    <cellStyle name="標準 2 4 2 3 4 7 2 2 2 2" xfId="10187"/>
    <cellStyle name="標準 2 4 2 3 4 7 2 2 2 3" xfId="10188"/>
    <cellStyle name="標準 2 4 2 3 4 7 2 2 3" xfId="10189"/>
    <cellStyle name="標準 2 4 2 3 4 7 2 2 3 2" xfId="10190"/>
    <cellStyle name="標準 2 4 2 3 4 7 2 2 3 3" xfId="10191"/>
    <cellStyle name="標準 2 4 2 3 4 7 2 2 4" xfId="10192"/>
    <cellStyle name="標準 2 4 2 3 4 7 2 2 5" xfId="10193"/>
    <cellStyle name="標準 2 4 2 3 4 7 2 3" xfId="10194"/>
    <cellStyle name="標準 2 4 2 3 4 7 2 3 2" xfId="10195"/>
    <cellStyle name="標準 2 4 2 3 4 7 2 3 3" xfId="10196"/>
    <cellStyle name="標準 2 4 2 3 4 7 2 4" xfId="10197"/>
    <cellStyle name="標準 2 4 2 3 4 7 2 4 2" xfId="10198"/>
    <cellStyle name="標準 2 4 2 3 4 7 2 4 3" xfId="10199"/>
    <cellStyle name="標準 2 4 2 3 4 7 2 5" xfId="10200"/>
    <cellStyle name="標準 2 4 2 3 4 7 2 6" xfId="10201"/>
    <cellStyle name="標準 2 4 2 3 4 7 3" xfId="10202"/>
    <cellStyle name="標準 2 4 2 3 4 7 3 2" xfId="10203"/>
    <cellStyle name="標準 2 4 2 3 4 7 3 2 2" xfId="10204"/>
    <cellStyle name="標準 2 4 2 3 4 7 3 2 3" xfId="10205"/>
    <cellStyle name="標準 2 4 2 3 4 7 3 3" xfId="10206"/>
    <cellStyle name="標準 2 4 2 3 4 7 3 3 2" xfId="10207"/>
    <cellStyle name="標準 2 4 2 3 4 7 3 3 3" xfId="10208"/>
    <cellStyle name="標準 2 4 2 3 4 7 3 4" xfId="10209"/>
    <cellStyle name="標準 2 4 2 3 4 7 3 5" xfId="10210"/>
    <cellStyle name="標準 2 4 2 3 4 7 4" xfId="10211"/>
    <cellStyle name="標準 2 4 2 3 4 7 5" xfId="10212"/>
    <cellStyle name="標準 2 4 2 3 4 7 5 2" xfId="10213"/>
    <cellStyle name="標準 2 4 2 3 4 7 5 3" xfId="10214"/>
    <cellStyle name="標準 2 4 2 3 4 7 6" xfId="10215"/>
    <cellStyle name="標準 2 4 2 3 4 7 6 2" xfId="10216"/>
    <cellStyle name="標準 2 4 2 3 4 7 6 3" xfId="10217"/>
    <cellStyle name="標準 2 4 2 3 4 7 7" xfId="10218"/>
    <cellStyle name="標準 2 4 2 3 4 7 8" xfId="10219"/>
    <cellStyle name="標準 2 4 2 3 4 8" xfId="10220"/>
    <cellStyle name="標準 2 4 2 3 4 8 2" xfId="10221"/>
    <cellStyle name="標準 2 4 2 3 4 8 2 2" xfId="10222"/>
    <cellStyle name="標準 2 4 2 3 4 8 2 2 2" xfId="10223"/>
    <cellStyle name="標準 2 4 2 3 4 8 2 2 3" xfId="10224"/>
    <cellStyle name="標準 2 4 2 3 4 8 2 3" xfId="10225"/>
    <cellStyle name="標準 2 4 2 3 4 8 2 3 2" xfId="10226"/>
    <cellStyle name="標準 2 4 2 3 4 8 2 3 3" xfId="10227"/>
    <cellStyle name="標準 2 4 2 3 4 8 2 4" xfId="10228"/>
    <cellStyle name="標準 2 4 2 3 4 8 2 5" xfId="10229"/>
    <cellStyle name="標準 2 4 2 3 4 8 3" xfId="10230"/>
    <cellStyle name="標準 2 4 2 3 4 8 3 2" xfId="10231"/>
    <cellStyle name="標準 2 4 2 3 4 8 3 3" xfId="10232"/>
    <cellStyle name="標準 2 4 2 3 4 8 4" xfId="10233"/>
    <cellStyle name="標準 2 4 2 3 4 8 4 2" xfId="10234"/>
    <cellStyle name="標準 2 4 2 3 4 8 4 3" xfId="10235"/>
    <cellStyle name="標準 2 4 2 3 4 8 5" xfId="10236"/>
    <cellStyle name="標準 2 4 2 3 4 8 6" xfId="10237"/>
    <cellStyle name="標準 2 4 2 3 4 9" xfId="10238"/>
    <cellStyle name="標準 2 4 2 3 4 9 2" xfId="10239"/>
    <cellStyle name="標準 2 4 2 3 4 9 2 2" xfId="10240"/>
    <cellStyle name="標準 2 4 2 3 4 9 2 3" xfId="10241"/>
    <cellStyle name="標準 2 4 2 3 4 9 3" xfId="10242"/>
    <cellStyle name="標準 2 4 2 3 4 9 3 2" xfId="10243"/>
    <cellStyle name="標準 2 4 2 3 4 9 3 3" xfId="10244"/>
    <cellStyle name="標準 2 4 2 3 4 9 4" xfId="10245"/>
    <cellStyle name="標準 2 4 2 3 4 9 5" xfId="10246"/>
    <cellStyle name="標準 2 4 2 3 5" xfId="10247"/>
    <cellStyle name="標準 2 4 2 3 5 10" xfId="10248"/>
    <cellStyle name="標準 2 4 2 3 5 10 2" xfId="10249"/>
    <cellStyle name="標準 2 4 2 3 5 10 3" xfId="10250"/>
    <cellStyle name="標準 2 4 2 3 5 11" xfId="10251"/>
    <cellStyle name="標準 2 4 2 3 5 12" xfId="10252"/>
    <cellStyle name="標準 2 4 2 3 5 2" xfId="10253"/>
    <cellStyle name="標準 2 4 2 3 5 2 10" xfId="10254"/>
    <cellStyle name="標準 2 4 2 3 5 2 2" xfId="10255"/>
    <cellStyle name="標準 2 4 2 3 5 2 2 2" xfId="10256"/>
    <cellStyle name="標準 2 4 2 3 5 2 2 2 2" xfId="10257"/>
    <cellStyle name="標準 2 4 2 3 5 2 2 2 2 2" xfId="10258"/>
    <cellStyle name="標準 2 4 2 3 5 2 2 2 2 2 2" xfId="10259"/>
    <cellStyle name="標準 2 4 2 3 5 2 2 2 2 2 3" xfId="10260"/>
    <cellStyle name="標準 2 4 2 3 5 2 2 2 2 3" xfId="10261"/>
    <cellStyle name="標準 2 4 2 3 5 2 2 2 2 3 2" xfId="10262"/>
    <cellStyle name="標準 2 4 2 3 5 2 2 2 2 3 3" xfId="10263"/>
    <cellStyle name="標準 2 4 2 3 5 2 2 2 2 4" xfId="10264"/>
    <cellStyle name="標準 2 4 2 3 5 2 2 2 2 5" xfId="10265"/>
    <cellStyle name="標準 2 4 2 3 5 2 2 2 3" xfId="10266"/>
    <cellStyle name="標準 2 4 2 3 5 2 2 2 3 2" xfId="10267"/>
    <cellStyle name="標準 2 4 2 3 5 2 2 2 3 3" xfId="10268"/>
    <cellStyle name="標準 2 4 2 3 5 2 2 2 4" xfId="10269"/>
    <cellStyle name="標準 2 4 2 3 5 2 2 2 4 2" xfId="10270"/>
    <cellStyle name="標準 2 4 2 3 5 2 2 2 4 3" xfId="10271"/>
    <cellStyle name="標準 2 4 2 3 5 2 2 2 5" xfId="10272"/>
    <cellStyle name="標準 2 4 2 3 5 2 2 2 6" xfId="10273"/>
    <cellStyle name="標準 2 4 2 3 5 2 2 3" xfId="10274"/>
    <cellStyle name="標準 2 4 2 3 5 2 2 3 2" xfId="10275"/>
    <cellStyle name="標準 2 4 2 3 5 2 2 3 2 2" xfId="10276"/>
    <cellStyle name="標準 2 4 2 3 5 2 2 3 2 3" xfId="10277"/>
    <cellStyle name="標準 2 4 2 3 5 2 2 3 3" xfId="10278"/>
    <cellStyle name="標準 2 4 2 3 5 2 2 3 3 2" xfId="10279"/>
    <cellStyle name="標準 2 4 2 3 5 2 2 3 3 3" xfId="10280"/>
    <cellStyle name="標準 2 4 2 3 5 2 2 3 4" xfId="10281"/>
    <cellStyle name="標準 2 4 2 3 5 2 2 3 5" xfId="10282"/>
    <cellStyle name="標準 2 4 2 3 5 2 2 4" xfId="10283"/>
    <cellStyle name="標準 2 4 2 3 5 2 2 5" xfId="10284"/>
    <cellStyle name="標準 2 4 2 3 5 2 2 5 2" xfId="10285"/>
    <cellStyle name="標準 2 4 2 3 5 2 2 5 3" xfId="10286"/>
    <cellStyle name="標準 2 4 2 3 5 2 2 6" xfId="10287"/>
    <cellStyle name="標準 2 4 2 3 5 2 2 6 2" xfId="10288"/>
    <cellStyle name="標準 2 4 2 3 5 2 2 6 3" xfId="10289"/>
    <cellStyle name="標準 2 4 2 3 5 2 2 7" xfId="10290"/>
    <cellStyle name="標準 2 4 2 3 5 2 2 8" xfId="10291"/>
    <cellStyle name="標準 2 4 2 3 5 2 3" xfId="10292"/>
    <cellStyle name="標準 2 4 2 3 5 2 3 2" xfId="10293"/>
    <cellStyle name="標準 2 4 2 3 5 2 3 2 2" xfId="10294"/>
    <cellStyle name="標準 2 4 2 3 5 2 3 2 2 2" xfId="10295"/>
    <cellStyle name="標準 2 4 2 3 5 2 3 2 2 2 2" xfId="10296"/>
    <cellStyle name="標準 2 4 2 3 5 2 3 2 2 2 3" xfId="10297"/>
    <cellStyle name="標準 2 4 2 3 5 2 3 2 2 3" xfId="10298"/>
    <cellStyle name="標準 2 4 2 3 5 2 3 2 2 3 2" xfId="10299"/>
    <cellStyle name="標準 2 4 2 3 5 2 3 2 2 3 3" xfId="10300"/>
    <cellStyle name="標準 2 4 2 3 5 2 3 2 2 4" xfId="10301"/>
    <cellStyle name="標準 2 4 2 3 5 2 3 2 2 5" xfId="10302"/>
    <cellStyle name="標準 2 4 2 3 5 2 3 2 3" xfId="10303"/>
    <cellStyle name="標準 2 4 2 3 5 2 3 2 3 2" xfId="10304"/>
    <cellStyle name="標準 2 4 2 3 5 2 3 2 3 3" xfId="10305"/>
    <cellStyle name="標準 2 4 2 3 5 2 3 2 4" xfId="10306"/>
    <cellStyle name="標準 2 4 2 3 5 2 3 2 4 2" xfId="10307"/>
    <cellStyle name="標準 2 4 2 3 5 2 3 2 4 3" xfId="10308"/>
    <cellStyle name="標準 2 4 2 3 5 2 3 2 5" xfId="10309"/>
    <cellStyle name="標準 2 4 2 3 5 2 3 2 6" xfId="10310"/>
    <cellStyle name="標準 2 4 2 3 5 2 3 3" xfId="10311"/>
    <cellStyle name="標準 2 4 2 3 5 2 3 3 2" xfId="10312"/>
    <cellStyle name="標準 2 4 2 3 5 2 3 3 2 2" xfId="10313"/>
    <cellStyle name="標準 2 4 2 3 5 2 3 3 2 3" xfId="10314"/>
    <cellStyle name="標準 2 4 2 3 5 2 3 3 3" xfId="10315"/>
    <cellStyle name="標準 2 4 2 3 5 2 3 3 3 2" xfId="10316"/>
    <cellStyle name="標準 2 4 2 3 5 2 3 3 3 3" xfId="10317"/>
    <cellStyle name="標準 2 4 2 3 5 2 3 3 4" xfId="10318"/>
    <cellStyle name="標準 2 4 2 3 5 2 3 3 5" xfId="10319"/>
    <cellStyle name="標準 2 4 2 3 5 2 3 4" xfId="10320"/>
    <cellStyle name="標準 2 4 2 3 5 2 3 5" xfId="10321"/>
    <cellStyle name="標準 2 4 2 3 5 2 3 5 2" xfId="10322"/>
    <cellStyle name="標準 2 4 2 3 5 2 3 5 3" xfId="10323"/>
    <cellStyle name="標準 2 4 2 3 5 2 3 6" xfId="10324"/>
    <cellStyle name="標準 2 4 2 3 5 2 3 6 2" xfId="10325"/>
    <cellStyle name="標準 2 4 2 3 5 2 3 6 3" xfId="10326"/>
    <cellStyle name="標準 2 4 2 3 5 2 3 7" xfId="10327"/>
    <cellStyle name="標準 2 4 2 3 5 2 3 8" xfId="10328"/>
    <cellStyle name="標準 2 4 2 3 5 2 4" xfId="10329"/>
    <cellStyle name="標準 2 4 2 3 5 2 4 2" xfId="10330"/>
    <cellStyle name="標準 2 4 2 3 5 2 4 2 2" xfId="10331"/>
    <cellStyle name="標準 2 4 2 3 5 2 4 2 2 2" xfId="10332"/>
    <cellStyle name="標準 2 4 2 3 5 2 4 2 2 3" xfId="10333"/>
    <cellStyle name="標準 2 4 2 3 5 2 4 2 3" xfId="10334"/>
    <cellStyle name="標準 2 4 2 3 5 2 4 2 3 2" xfId="10335"/>
    <cellStyle name="標準 2 4 2 3 5 2 4 2 3 3" xfId="10336"/>
    <cellStyle name="標準 2 4 2 3 5 2 4 2 4" xfId="10337"/>
    <cellStyle name="標準 2 4 2 3 5 2 4 2 5" xfId="10338"/>
    <cellStyle name="標準 2 4 2 3 5 2 4 3" xfId="10339"/>
    <cellStyle name="標準 2 4 2 3 5 2 4 3 2" xfId="10340"/>
    <cellStyle name="標準 2 4 2 3 5 2 4 3 3" xfId="10341"/>
    <cellStyle name="標準 2 4 2 3 5 2 4 4" xfId="10342"/>
    <cellStyle name="標準 2 4 2 3 5 2 4 4 2" xfId="10343"/>
    <cellStyle name="標準 2 4 2 3 5 2 4 4 3" xfId="10344"/>
    <cellStyle name="標準 2 4 2 3 5 2 4 5" xfId="10345"/>
    <cellStyle name="標準 2 4 2 3 5 2 4 6" xfId="10346"/>
    <cellStyle name="標準 2 4 2 3 5 2 5" xfId="10347"/>
    <cellStyle name="標準 2 4 2 3 5 2 5 2" xfId="10348"/>
    <cellStyle name="標準 2 4 2 3 5 2 5 2 2" xfId="10349"/>
    <cellStyle name="標準 2 4 2 3 5 2 5 2 3" xfId="10350"/>
    <cellStyle name="標準 2 4 2 3 5 2 5 3" xfId="10351"/>
    <cellStyle name="標準 2 4 2 3 5 2 5 3 2" xfId="10352"/>
    <cellStyle name="標準 2 4 2 3 5 2 5 3 3" xfId="10353"/>
    <cellStyle name="標準 2 4 2 3 5 2 5 4" xfId="10354"/>
    <cellStyle name="標準 2 4 2 3 5 2 5 5" xfId="10355"/>
    <cellStyle name="標準 2 4 2 3 5 2 6" xfId="10356"/>
    <cellStyle name="標準 2 4 2 3 5 2 7" xfId="10357"/>
    <cellStyle name="標準 2 4 2 3 5 2 7 2" xfId="10358"/>
    <cellStyle name="標準 2 4 2 3 5 2 7 3" xfId="10359"/>
    <cellStyle name="標準 2 4 2 3 5 2 8" xfId="10360"/>
    <cellStyle name="標準 2 4 2 3 5 2 8 2" xfId="10361"/>
    <cellStyle name="標準 2 4 2 3 5 2 8 3" xfId="10362"/>
    <cellStyle name="標準 2 4 2 3 5 2 9" xfId="10363"/>
    <cellStyle name="標準 2 4 2 3 5 3" xfId="10364"/>
    <cellStyle name="標準 2 4 2 3 5 3 2" xfId="10365"/>
    <cellStyle name="標準 2 4 2 3 5 3 2 2" xfId="10366"/>
    <cellStyle name="標準 2 4 2 3 5 3 2 2 2" xfId="10367"/>
    <cellStyle name="標準 2 4 2 3 5 3 2 2 2 2" xfId="10368"/>
    <cellStyle name="標準 2 4 2 3 5 3 2 2 2 2 2" xfId="10369"/>
    <cellStyle name="標準 2 4 2 3 5 3 2 2 2 2 3" xfId="10370"/>
    <cellStyle name="標準 2 4 2 3 5 3 2 2 2 3" xfId="10371"/>
    <cellStyle name="標準 2 4 2 3 5 3 2 2 2 3 2" xfId="10372"/>
    <cellStyle name="標準 2 4 2 3 5 3 2 2 2 3 3" xfId="10373"/>
    <cellStyle name="標準 2 4 2 3 5 3 2 2 2 4" xfId="10374"/>
    <cellStyle name="標準 2 4 2 3 5 3 2 2 2 5" xfId="10375"/>
    <cellStyle name="標準 2 4 2 3 5 3 2 2 3" xfId="10376"/>
    <cellStyle name="標準 2 4 2 3 5 3 2 2 3 2" xfId="10377"/>
    <cellStyle name="標準 2 4 2 3 5 3 2 2 3 3" xfId="10378"/>
    <cellStyle name="標準 2 4 2 3 5 3 2 2 4" xfId="10379"/>
    <cellStyle name="標準 2 4 2 3 5 3 2 2 4 2" xfId="10380"/>
    <cellStyle name="標準 2 4 2 3 5 3 2 2 4 3" xfId="10381"/>
    <cellStyle name="標準 2 4 2 3 5 3 2 2 5" xfId="10382"/>
    <cellStyle name="標準 2 4 2 3 5 3 2 2 6" xfId="10383"/>
    <cellStyle name="標準 2 4 2 3 5 3 2 3" xfId="10384"/>
    <cellStyle name="標準 2 4 2 3 5 3 2 3 2" xfId="10385"/>
    <cellStyle name="標準 2 4 2 3 5 3 2 3 2 2" xfId="10386"/>
    <cellStyle name="標準 2 4 2 3 5 3 2 3 2 3" xfId="10387"/>
    <cellStyle name="標準 2 4 2 3 5 3 2 3 3" xfId="10388"/>
    <cellStyle name="標準 2 4 2 3 5 3 2 3 3 2" xfId="10389"/>
    <cellStyle name="標準 2 4 2 3 5 3 2 3 3 3" xfId="10390"/>
    <cellStyle name="標準 2 4 2 3 5 3 2 3 4" xfId="10391"/>
    <cellStyle name="標準 2 4 2 3 5 3 2 3 5" xfId="10392"/>
    <cellStyle name="標準 2 4 2 3 5 3 2 4" xfId="10393"/>
    <cellStyle name="標準 2 4 2 3 5 3 2 5" xfId="10394"/>
    <cellStyle name="標準 2 4 2 3 5 3 2 5 2" xfId="10395"/>
    <cellStyle name="標準 2 4 2 3 5 3 2 5 3" xfId="10396"/>
    <cellStyle name="標準 2 4 2 3 5 3 2 6" xfId="10397"/>
    <cellStyle name="標準 2 4 2 3 5 3 2 6 2" xfId="10398"/>
    <cellStyle name="標準 2 4 2 3 5 3 2 6 3" xfId="10399"/>
    <cellStyle name="標準 2 4 2 3 5 3 2 7" xfId="10400"/>
    <cellStyle name="標準 2 4 2 3 5 3 2 8" xfId="10401"/>
    <cellStyle name="標準 2 4 2 3 5 3 3" xfId="10402"/>
    <cellStyle name="標準 2 4 2 3 5 3 3 2" xfId="10403"/>
    <cellStyle name="標準 2 4 2 3 5 3 3 2 2" xfId="10404"/>
    <cellStyle name="標準 2 4 2 3 5 3 3 2 2 2" xfId="10405"/>
    <cellStyle name="標準 2 4 2 3 5 3 3 2 2 3" xfId="10406"/>
    <cellStyle name="標準 2 4 2 3 5 3 3 2 3" xfId="10407"/>
    <cellStyle name="標準 2 4 2 3 5 3 3 2 3 2" xfId="10408"/>
    <cellStyle name="標準 2 4 2 3 5 3 3 2 3 3" xfId="10409"/>
    <cellStyle name="標準 2 4 2 3 5 3 3 2 4" xfId="10410"/>
    <cellStyle name="標準 2 4 2 3 5 3 3 2 5" xfId="10411"/>
    <cellStyle name="標準 2 4 2 3 5 3 3 3" xfId="10412"/>
    <cellStyle name="標準 2 4 2 3 5 3 3 3 2" xfId="10413"/>
    <cellStyle name="標準 2 4 2 3 5 3 3 3 3" xfId="10414"/>
    <cellStyle name="標準 2 4 2 3 5 3 3 4" xfId="10415"/>
    <cellStyle name="標準 2 4 2 3 5 3 3 4 2" xfId="10416"/>
    <cellStyle name="標準 2 4 2 3 5 3 3 4 3" xfId="10417"/>
    <cellStyle name="標準 2 4 2 3 5 3 3 5" xfId="10418"/>
    <cellStyle name="標準 2 4 2 3 5 3 3 6" xfId="10419"/>
    <cellStyle name="標準 2 4 2 3 5 3 4" xfId="10420"/>
    <cellStyle name="標準 2 4 2 3 5 3 4 2" xfId="10421"/>
    <cellStyle name="標準 2 4 2 3 5 3 4 2 2" xfId="10422"/>
    <cellStyle name="標準 2 4 2 3 5 3 4 2 3" xfId="10423"/>
    <cellStyle name="標準 2 4 2 3 5 3 4 3" xfId="10424"/>
    <cellStyle name="標準 2 4 2 3 5 3 4 3 2" xfId="10425"/>
    <cellStyle name="標準 2 4 2 3 5 3 4 3 3" xfId="10426"/>
    <cellStyle name="標準 2 4 2 3 5 3 4 4" xfId="10427"/>
    <cellStyle name="標準 2 4 2 3 5 3 4 5" xfId="10428"/>
    <cellStyle name="標準 2 4 2 3 5 3 5" xfId="10429"/>
    <cellStyle name="標準 2 4 2 3 5 3 6" xfId="10430"/>
    <cellStyle name="標準 2 4 2 3 5 3 6 2" xfId="10431"/>
    <cellStyle name="標準 2 4 2 3 5 3 6 3" xfId="10432"/>
    <cellStyle name="標準 2 4 2 3 5 3 7" xfId="10433"/>
    <cellStyle name="標準 2 4 2 3 5 3 7 2" xfId="10434"/>
    <cellStyle name="標準 2 4 2 3 5 3 7 3" xfId="10435"/>
    <cellStyle name="標準 2 4 2 3 5 3 8" xfId="10436"/>
    <cellStyle name="標準 2 4 2 3 5 3 9" xfId="10437"/>
    <cellStyle name="標準 2 4 2 3 5 4" xfId="10438"/>
    <cellStyle name="標準 2 4 2 3 5 4 2" xfId="10439"/>
    <cellStyle name="標準 2 4 2 3 5 4 2 2" xfId="10440"/>
    <cellStyle name="標準 2 4 2 3 5 4 2 2 2" xfId="10441"/>
    <cellStyle name="標準 2 4 2 3 5 4 2 2 2 2" xfId="10442"/>
    <cellStyle name="標準 2 4 2 3 5 4 2 2 2 3" xfId="10443"/>
    <cellStyle name="標準 2 4 2 3 5 4 2 2 3" xfId="10444"/>
    <cellStyle name="標準 2 4 2 3 5 4 2 2 3 2" xfId="10445"/>
    <cellStyle name="標準 2 4 2 3 5 4 2 2 3 3" xfId="10446"/>
    <cellStyle name="標準 2 4 2 3 5 4 2 2 4" xfId="10447"/>
    <cellStyle name="標準 2 4 2 3 5 4 2 2 5" xfId="10448"/>
    <cellStyle name="標準 2 4 2 3 5 4 2 3" xfId="10449"/>
    <cellStyle name="標準 2 4 2 3 5 4 2 3 2" xfId="10450"/>
    <cellStyle name="標準 2 4 2 3 5 4 2 3 3" xfId="10451"/>
    <cellStyle name="標準 2 4 2 3 5 4 2 4" xfId="10452"/>
    <cellStyle name="標準 2 4 2 3 5 4 2 4 2" xfId="10453"/>
    <cellStyle name="標準 2 4 2 3 5 4 2 4 3" xfId="10454"/>
    <cellStyle name="標準 2 4 2 3 5 4 2 5" xfId="10455"/>
    <cellStyle name="標準 2 4 2 3 5 4 2 6" xfId="10456"/>
    <cellStyle name="標準 2 4 2 3 5 4 3" xfId="10457"/>
    <cellStyle name="標準 2 4 2 3 5 4 3 2" xfId="10458"/>
    <cellStyle name="標準 2 4 2 3 5 4 3 2 2" xfId="10459"/>
    <cellStyle name="標準 2 4 2 3 5 4 3 2 3" xfId="10460"/>
    <cellStyle name="標準 2 4 2 3 5 4 3 3" xfId="10461"/>
    <cellStyle name="標準 2 4 2 3 5 4 3 3 2" xfId="10462"/>
    <cellStyle name="標準 2 4 2 3 5 4 3 3 3" xfId="10463"/>
    <cellStyle name="標準 2 4 2 3 5 4 3 4" xfId="10464"/>
    <cellStyle name="標準 2 4 2 3 5 4 3 5" xfId="10465"/>
    <cellStyle name="標準 2 4 2 3 5 4 4" xfId="10466"/>
    <cellStyle name="標準 2 4 2 3 5 4 5" xfId="10467"/>
    <cellStyle name="標準 2 4 2 3 5 4 5 2" xfId="10468"/>
    <cellStyle name="標準 2 4 2 3 5 4 5 3" xfId="10469"/>
    <cellStyle name="標準 2 4 2 3 5 4 6" xfId="10470"/>
    <cellStyle name="標準 2 4 2 3 5 4 6 2" xfId="10471"/>
    <cellStyle name="標準 2 4 2 3 5 4 6 3" xfId="10472"/>
    <cellStyle name="標準 2 4 2 3 5 4 7" xfId="10473"/>
    <cellStyle name="標準 2 4 2 3 5 4 8" xfId="10474"/>
    <cellStyle name="標準 2 4 2 3 5 5" xfId="10475"/>
    <cellStyle name="標準 2 4 2 3 5 5 2" xfId="10476"/>
    <cellStyle name="標準 2 4 2 3 5 5 2 2" xfId="10477"/>
    <cellStyle name="標準 2 4 2 3 5 5 2 2 2" xfId="10478"/>
    <cellStyle name="標準 2 4 2 3 5 5 2 2 2 2" xfId="10479"/>
    <cellStyle name="標準 2 4 2 3 5 5 2 2 2 3" xfId="10480"/>
    <cellStyle name="標準 2 4 2 3 5 5 2 2 3" xfId="10481"/>
    <cellStyle name="標準 2 4 2 3 5 5 2 2 3 2" xfId="10482"/>
    <cellStyle name="標準 2 4 2 3 5 5 2 2 3 3" xfId="10483"/>
    <cellStyle name="標準 2 4 2 3 5 5 2 2 4" xfId="10484"/>
    <cellStyle name="標準 2 4 2 3 5 5 2 2 5" xfId="10485"/>
    <cellStyle name="標準 2 4 2 3 5 5 2 3" xfId="10486"/>
    <cellStyle name="標準 2 4 2 3 5 5 2 3 2" xfId="10487"/>
    <cellStyle name="標準 2 4 2 3 5 5 2 3 3" xfId="10488"/>
    <cellStyle name="標準 2 4 2 3 5 5 2 4" xfId="10489"/>
    <cellStyle name="標準 2 4 2 3 5 5 2 4 2" xfId="10490"/>
    <cellStyle name="標準 2 4 2 3 5 5 2 4 3" xfId="10491"/>
    <cellStyle name="標準 2 4 2 3 5 5 2 5" xfId="10492"/>
    <cellStyle name="標準 2 4 2 3 5 5 2 6" xfId="10493"/>
    <cellStyle name="標準 2 4 2 3 5 5 3" xfId="10494"/>
    <cellStyle name="標準 2 4 2 3 5 5 3 2" xfId="10495"/>
    <cellStyle name="標準 2 4 2 3 5 5 3 2 2" xfId="10496"/>
    <cellStyle name="標準 2 4 2 3 5 5 3 2 3" xfId="10497"/>
    <cellStyle name="標準 2 4 2 3 5 5 3 3" xfId="10498"/>
    <cellStyle name="標準 2 4 2 3 5 5 3 3 2" xfId="10499"/>
    <cellStyle name="標準 2 4 2 3 5 5 3 3 3" xfId="10500"/>
    <cellStyle name="標準 2 4 2 3 5 5 3 4" xfId="10501"/>
    <cellStyle name="標準 2 4 2 3 5 5 3 5" xfId="10502"/>
    <cellStyle name="標準 2 4 2 3 5 5 4" xfId="10503"/>
    <cellStyle name="標準 2 4 2 3 5 5 5" xfId="10504"/>
    <cellStyle name="標準 2 4 2 3 5 5 5 2" xfId="10505"/>
    <cellStyle name="標準 2 4 2 3 5 5 5 3" xfId="10506"/>
    <cellStyle name="標準 2 4 2 3 5 5 6" xfId="10507"/>
    <cellStyle name="標準 2 4 2 3 5 5 6 2" xfId="10508"/>
    <cellStyle name="標準 2 4 2 3 5 5 6 3" xfId="10509"/>
    <cellStyle name="標準 2 4 2 3 5 5 7" xfId="10510"/>
    <cellStyle name="標準 2 4 2 3 5 5 8" xfId="10511"/>
    <cellStyle name="標準 2 4 2 3 5 6" xfId="10512"/>
    <cellStyle name="標準 2 4 2 3 5 6 2" xfId="10513"/>
    <cellStyle name="標準 2 4 2 3 5 6 2 2" xfId="10514"/>
    <cellStyle name="標準 2 4 2 3 5 6 2 2 2" xfId="10515"/>
    <cellStyle name="標準 2 4 2 3 5 6 2 2 3" xfId="10516"/>
    <cellStyle name="標準 2 4 2 3 5 6 2 3" xfId="10517"/>
    <cellStyle name="標準 2 4 2 3 5 6 2 3 2" xfId="10518"/>
    <cellStyle name="標準 2 4 2 3 5 6 2 3 3" xfId="10519"/>
    <cellStyle name="標準 2 4 2 3 5 6 2 4" xfId="10520"/>
    <cellStyle name="標準 2 4 2 3 5 6 2 5" xfId="10521"/>
    <cellStyle name="標準 2 4 2 3 5 6 3" xfId="10522"/>
    <cellStyle name="標準 2 4 2 3 5 6 3 2" xfId="10523"/>
    <cellStyle name="標準 2 4 2 3 5 6 3 3" xfId="10524"/>
    <cellStyle name="標準 2 4 2 3 5 6 4" xfId="10525"/>
    <cellStyle name="標準 2 4 2 3 5 6 4 2" xfId="10526"/>
    <cellStyle name="標準 2 4 2 3 5 6 4 3" xfId="10527"/>
    <cellStyle name="標準 2 4 2 3 5 6 5" xfId="10528"/>
    <cellStyle name="標準 2 4 2 3 5 6 6" xfId="10529"/>
    <cellStyle name="標準 2 4 2 3 5 7" xfId="10530"/>
    <cellStyle name="標準 2 4 2 3 5 7 2" xfId="10531"/>
    <cellStyle name="標準 2 4 2 3 5 7 2 2" xfId="10532"/>
    <cellStyle name="標準 2 4 2 3 5 7 2 3" xfId="10533"/>
    <cellStyle name="標準 2 4 2 3 5 7 3" xfId="10534"/>
    <cellStyle name="標準 2 4 2 3 5 7 3 2" xfId="10535"/>
    <cellStyle name="標準 2 4 2 3 5 7 3 3" xfId="10536"/>
    <cellStyle name="標準 2 4 2 3 5 7 4" xfId="10537"/>
    <cellStyle name="標準 2 4 2 3 5 7 5" xfId="10538"/>
    <cellStyle name="標準 2 4 2 3 5 8" xfId="10539"/>
    <cellStyle name="標準 2 4 2 3 5 9" xfId="10540"/>
    <cellStyle name="標準 2 4 2 3 5 9 2" xfId="10541"/>
    <cellStyle name="標準 2 4 2 3 5 9 3" xfId="10542"/>
    <cellStyle name="標準 2 4 2 3 6" xfId="10543"/>
    <cellStyle name="標準 2 4 2 3 6 10" xfId="10544"/>
    <cellStyle name="標準 2 4 2 3 6 11" xfId="10545"/>
    <cellStyle name="標準 2 4 2 3 6 2" xfId="10546"/>
    <cellStyle name="標準 2 4 2 3 6 2 10" xfId="10547"/>
    <cellStyle name="標準 2 4 2 3 6 2 2" xfId="10548"/>
    <cellStyle name="標準 2 4 2 3 6 2 2 2" xfId="10549"/>
    <cellStyle name="標準 2 4 2 3 6 2 2 2 2" xfId="10550"/>
    <cellStyle name="標準 2 4 2 3 6 2 2 2 2 2" xfId="10551"/>
    <cellStyle name="標準 2 4 2 3 6 2 2 2 2 2 2" xfId="10552"/>
    <cellStyle name="標準 2 4 2 3 6 2 2 2 2 2 3" xfId="10553"/>
    <cellStyle name="標準 2 4 2 3 6 2 2 2 2 3" xfId="10554"/>
    <cellStyle name="標準 2 4 2 3 6 2 2 2 2 3 2" xfId="10555"/>
    <cellStyle name="標準 2 4 2 3 6 2 2 2 2 3 3" xfId="10556"/>
    <cellStyle name="標準 2 4 2 3 6 2 2 2 2 4" xfId="10557"/>
    <cellStyle name="標準 2 4 2 3 6 2 2 2 2 5" xfId="10558"/>
    <cellStyle name="標準 2 4 2 3 6 2 2 2 3" xfId="10559"/>
    <cellStyle name="標準 2 4 2 3 6 2 2 2 3 2" xfId="10560"/>
    <cellStyle name="標準 2 4 2 3 6 2 2 2 3 3" xfId="10561"/>
    <cellStyle name="標準 2 4 2 3 6 2 2 2 4" xfId="10562"/>
    <cellStyle name="標準 2 4 2 3 6 2 2 2 4 2" xfId="10563"/>
    <cellStyle name="標準 2 4 2 3 6 2 2 2 4 3" xfId="10564"/>
    <cellStyle name="標準 2 4 2 3 6 2 2 2 5" xfId="10565"/>
    <cellStyle name="標準 2 4 2 3 6 2 2 2 6" xfId="10566"/>
    <cellStyle name="標準 2 4 2 3 6 2 2 3" xfId="10567"/>
    <cellStyle name="標準 2 4 2 3 6 2 2 3 2" xfId="10568"/>
    <cellStyle name="標準 2 4 2 3 6 2 2 3 2 2" xfId="10569"/>
    <cellStyle name="標準 2 4 2 3 6 2 2 3 2 3" xfId="10570"/>
    <cellStyle name="標準 2 4 2 3 6 2 2 3 3" xfId="10571"/>
    <cellStyle name="標準 2 4 2 3 6 2 2 3 3 2" xfId="10572"/>
    <cellStyle name="標準 2 4 2 3 6 2 2 3 3 3" xfId="10573"/>
    <cellStyle name="標準 2 4 2 3 6 2 2 3 4" xfId="10574"/>
    <cellStyle name="標準 2 4 2 3 6 2 2 3 5" xfId="10575"/>
    <cellStyle name="標準 2 4 2 3 6 2 2 4" xfId="10576"/>
    <cellStyle name="標準 2 4 2 3 6 2 2 5" xfId="10577"/>
    <cellStyle name="標準 2 4 2 3 6 2 2 5 2" xfId="10578"/>
    <cellStyle name="標準 2 4 2 3 6 2 2 5 3" xfId="10579"/>
    <cellStyle name="標準 2 4 2 3 6 2 2 6" xfId="10580"/>
    <cellStyle name="標準 2 4 2 3 6 2 2 6 2" xfId="10581"/>
    <cellStyle name="標準 2 4 2 3 6 2 2 6 3" xfId="10582"/>
    <cellStyle name="標準 2 4 2 3 6 2 2 7" xfId="10583"/>
    <cellStyle name="標準 2 4 2 3 6 2 2 8" xfId="10584"/>
    <cellStyle name="標準 2 4 2 3 6 2 3" xfId="10585"/>
    <cellStyle name="標準 2 4 2 3 6 2 3 2" xfId="10586"/>
    <cellStyle name="標準 2 4 2 3 6 2 3 2 2" xfId="10587"/>
    <cellStyle name="標準 2 4 2 3 6 2 3 2 2 2" xfId="10588"/>
    <cellStyle name="標準 2 4 2 3 6 2 3 2 2 2 2" xfId="10589"/>
    <cellStyle name="標準 2 4 2 3 6 2 3 2 2 2 3" xfId="10590"/>
    <cellStyle name="標準 2 4 2 3 6 2 3 2 2 3" xfId="10591"/>
    <cellStyle name="標準 2 4 2 3 6 2 3 2 2 3 2" xfId="10592"/>
    <cellStyle name="標準 2 4 2 3 6 2 3 2 2 3 3" xfId="10593"/>
    <cellStyle name="標準 2 4 2 3 6 2 3 2 2 4" xfId="10594"/>
    <cellStyle name="標準 2 4 2 3 6 2 3 2 2 5" xfId="10595"/>
    <cellStyle name="標準 2 4 2 3 6 2 3 2 3" xfId="10596"/>
    <cellStyle name="標準 2 4 2 3 6 2 3 2 3 2" xfId="10597"/>
    <cellStyle name="標準 2 4 2 3 6 2 3 2 3 3" xfId="10598"/>
    <cellStyle name="標準 2 4 2 3 6 2 3 2 4" xfId="10599"/>
    <cellStyle name="標準 2 4 2 3 6 2 3 2 4 2" xfId="10600"/>
    <cellStyle name="標準 2 4 2 3 6 2 3 2 4 3" xfId="10601"/>
    <cellStyle name="標準 2 4 2 3 6 2 3 2 5" xfId="10602"/>
    <cellStyle name="標準 2 4 2 3 6 2 3 2 6" xfId="10603"/>
    <cellStyle name="標準 2 4 2 3 6 2 3 3" xfId="10604"/>
    <cellStyle name="標準 2 4 2 3 6 2 3 3 2" xfId="10605"/>
    <cellStyle name="標準 2 4 2 3 6 2 3 3 2 2" xfId="10606"/>
    <cellStyle name="標準 2 4 2 3 6 2 3 3 2 3" xfId="10607"/>
    <cellStyle name="標準 2 4 2 3 6 2 3 3 3" xfId="10608"/>
    <cellStyle name="標準 2 4 2 3 6 2 3 3 3 2" xfId="10609"/>
    <cellStyle name="標準 2 4 2 3 6 2 3 3 3 3" xfId="10610"/>
    <cellStyle name="標準 2 4 2 3 6 2 3 3 4" xfId="10611"/>
    <cellStyle name="標準 2 4 2 3 6 2 3 3 5" xfId="10612"/>
    <cellStyle name="標準 2 4 2 3 6 2 3 4" xfId="10613"/>
    <cellStyle name="標準 2 4 2 3 6 2 3 5" xfId="10614"/>
    <cellStyle name="標準 2 4 2 3 6 2 3 5 2" xfId="10615"/>
    <cellStyle name="標準 2 4 2 3 6 2 3 5 3" xfId="10616"/>
    <cellStyle name="標準 2 4 2 3 6 2 3 6" xfId="10617"/>
    <cellStyle name="標準 2 4 2 3 6 2 3 6 2" xfId="10618"/>
    <cellStyle name="標準 2 4 2 3 6 2 3 6 3" xfId="10619"/>
    <cellStyle name="標準 2 4 2 3 6 2 3 7" xfId="10620"/>
    <cellStyle name="標準 2 4 2 3 6 2 3 8" xfId="10621"/>
    <cellStyle name="標準 2 4 2 3 6 2 4" xfId="10622"/>
    <cellStyle name="標準 2 4 2 3 6 2 4 2" xfId="10623"/>
    <cellStyle name="標準 2 4 2 3 6 2 4 2 2" xfId="10624"/>
    <cellStyle name="標準 2 4 2 3 6 2 4 2 2 2" xfId="10625"/>
    <cellStyle name="標準 2 4 2 3 6 2 4 2 2 3" xfId="10626"/>
    <cellStyle name="標準 2 4 2 3 6 2 4 2 3" xfId="10627"/>
    <cellStyle name="標準 2 4 2 3 6 2 4 2 3 2" xfId="10628"/>
    <cellStyle name="標準 2 4 2 3 6 2 4 2 3 3" xfId="10629"/>
    <cellStyle name="標準 2 4 2 3 6 2 4 2 4" xfId="10630"/>
    <cellStyle name="標準 2 4 2 3 6 2 4 2 5" xfId="10631"/>
    <cellStyle name="標準 2 4 2 3 6 2 4 3" xfId="10632"/>
    <cellStyle name="標準 2 4 2 3 6 2 4 3 2" xfId="10633"/>
    <cellStyle name="標準 2 4 2 3 6 2 4 3 3" xfId="10634"/>
    <cellStyle name="標準 2 4 2 3 6 2 4 4" xfId="10635"/>
    <cellStyle name="標準 2 4 2 3 6 2 4 4 2" xfId="10636"/>
    <cellStyle name="標準 2 4 2 3 6 2 4 4 3" xfId="10637"/>
    <cellStyle name="標準 2 4 2 3 6 2 4 5" xfId="10638"/>
    <cellStyle name="標準 2 4 2 3 6 2 4 6" xfId="10639"/>
    <cellStyle name="標準 2 4 2 3 6 2 5" xfId="10640"/>
    <cellStyle name="標準 2 4 2 3 6 2 5 2" xfId="10641"/>
    <cellStyle name="標準 2 4 2 3 6 2 5 2 2" xfId="10642"/>
    <cellStyle name="標準 2 4 2 3 6 2 5 2 3" xfId="10643"/>
    <cellStyle name="標準 2 4 2 3 6 2 5 3" xfId="10644"/>
    <cellStyle name="標準 2 4 2 3 6 2 5 3 2" xfId="10645"/>
    <cellStyle name="標準 2 4 2 3 6 2 5 3 3" xfId="10646"/>
    <cellStyle name="標準 2 4 2 3 6 2 5 4" xfId="10647"/>
    <cellStyle name="標準 2 4 2 3 6 2 5 5" xfId="10648"/>
    <cellStyle name="標準 2 4 2 3 6 2 6" xfId="10649"/>
    <cellStyle name="標準 2 4 2 3 6 2 7" xfId="10650"/>
    <cellStyle name="標準 2 4 2 3 6 2 7 2" xfId="10651"/>
    <cellStyle name="標準 2 4 2 3 6 2 7 3" xfId="10652"/>
    <cellStyle name="標準 2 4 2 3 6 2 8" xfId="10653"/>
    <cellStyle name="標準 2 4 2 3 6 2 8 2" xfId="10654"/>
    <cellStyle name="標準 2 4 2 3 6 2 8 3" xfId="10655"/>
    <cellStyle name="標準 2 4 2 3 6 2 9" xfId="10656"/>
    <cellStyle name="標準 2 4 2 3 6 3" xfId="10657"/>
    <cellStyle name="標準 2 4 2 3 6 3 2" xfId="10658"/>
    <cellStyle name="標準 2 4 2 3 6 3 2 2" xfId="10659"/>
    <cellStyle name="標準 2 4 2 3 6 3 2 2 2" xfId="10660"/>
    <cellStyle name="標準 2 4 2 3 6 3 2 2 2 2" xfId="10661"/>
    <cellStyle name="標準 2 4 2 3 6 3 2 2 2 3" xfId="10662"/>
    <cellStyle name="標準 2 4 2 3 6 3 2 2 3" xfId="10663"/>
    <cellStyle name="標準 2 4 2 3 6 3 2 2 3 2" xfId="10664"/>
    <cellStyle name="標準 2 4 2 3 6 3 2 2 3 3" xfId="10665"/>
    <cellStyle name="標準 2 4 2 3 6 3 2 2 4" xfId="10666"/>
    <cellStyle name="標準 2 4 2 3 6 3 2 2 5" xfId="10667"/>
    <cellStyle name="標準 2 4 2 3 6 3 2 3" xfId="10668"/>
    <cellStyle name="標準 2 4 2 3 6 3 2 3 2" xfId="10669"/>
    <cellStyle name="標準 2 4 2 3 6 3 2 3 3" xfId="10670"/>
    <cellStyle name="標準 2 4 2 3 6 3 2 4" xfId="10671"/>
    <cellStyle name="標準 2 4 2 3 6 3 2 4 2" xfId="10672"/>
    <cellStyle name="標準 2 4 2 3 6 3 2 4 3" xfId="10673"/>
    <cellStyle name="標準 2 4 2 3 6 3 2 5" xfId="10674"/>
    <cellStyle name="標準 2 4 2 3 6 3 2 6" xfId="10675"/>
    <cellStyle name="標準 2 4 2 3 6 3 3" xfId="10676"/>
    <cellStyle name="標準 2 4 2 3 6 3 3 2" xfId="10677"/>
    <cellStyle name="標準 2 4 2 3 6 3 3 2 2" xfId="10678"/>
    <cellStyle name="標準 2 4 2 3 6 3 3 2 3" xfId="10679"/>
    <cellStyle name="標準 2 4 2 3 6 3 3 3" xfId="10680"/>
    <cellStyle name="標準 2 4 2 3 6 3 3 3 2" xfId="10681"/>
    <cellStyle name="標準 2 4 2 3 6 3 3 3 3" xfId="10682"/>
    <cellStyle name="標準 2 4 2 3 6 3 3 4" xfId="10683"/>
    <cellStyle name="標準 2 4 2 3 6 3 3 5" xfId="10684"/>
    <cellStyle name="標準 2 4 2 3 6 3 4" xfId="10685"/>
    <cellStyle name="標準 2 4 2 3 6 3 5" xfId="10686"/>
    <cellStyle name="標準 2 4 2 3 6 3 5 2" xfId="10687"/>
    <cellStyle name="標準 2 4 2 3 6 3 5 3" xfId="10688"/>
    <cellStyle name="標準 2 4 2 3 6 3 6" xfId="10689"/>
    <cellStyle name="標準 2 4 2 3 6 3 6 2" xfId="10690"/>
    <cellStyle name="標準 2 4 2 3 6 3 6 3" xfId="10691"/>
    <cellStyle name="標準 2 4 2 3 6 3 7" xfId="10692"/>
    <cellStyle name="標準 2 4 2 3 6 3 8" xfId="10693"/>
    <cellStyle name="標準 2 4 2 3 6 4" xfId="10694"/>
    <cellStyle name="標準 2 4 2 3 6 4 2" xfId="10695"/>
    <cellStyle name="標準 2 4 2 3 6 4 2 2" xfId="10696"/>
    <cellStyle name="標準 2 4 2 3 6 4 2 2 2" xfId="10697"/>
    <cellStyle name="標準 2 4 2 3 6 4 2 2 2 2" xfId="10698"/>
    <cellStyle name="標準 2 4 2 3 6 4 2 2 2 3" xfId="10699"/>
    <cellStyle name="標準 2 4 2 3 6 4 2 2 3" xfId="10700"/>
    <cellStyle name="標準 2 4 2 3 6 4 2 2 3 2" xfId="10701"/>
    <cellStyle name="標準 2 4 2 3 6 4 2 2 3 3" xfId="10702"/>
    <cellStyle name="標準 2 4 2 3 6 4 2 2 4" xfId="10703"/>
    <cellStyle name="標準 2 4 2 3 6 4 2 2 5" xfId="10704"/>
    <cellStyle name="標準 2 4 2 3 6 4 2 3" xfId="10705"/>
    <cellStyle name="標準 2 4 2 3 6 4 2 3 2" xfId="10706"/>
    <cellStyle name="標準 2 4 2 3 6 4 2 3 3" xfId="10707"/>
    <cellStyle name="標準 2 4 2 3 6 4 2 4" xfId="10708"/>
    <cellStyle name="標準 2 4 2 3 6 4 2 4 2" xfId="10709"/>
    <cellStyle name="標準 2 4 2 3 6 4 2 4 3" xfId="10710"/>
    <cellStyle name="標準 2 4 2 3 6 4 2 5" xfId="10711"/>
    <cellStyle name="標準 2 4 2 3 6 4 2 6" xfId="10712"/>
    <cellStyle name="標準 2 4 2 3 6 4 3" xfId="10713"/>
    <cellStyle name="標準 2 4 2 3 6 4 3 2" xfId="10714"/>
    <cellStyle name="標準 2 4 2 3 6 4 3 2 2" xfId="10715"/>
    <cellStyle name="標準 2 4 2 3 6 4 3 2 3" xfId="10716"/>
    <cellStyle name="標準 2 4 2 3 6 4 3 3" xfId="10717"/>
    <cellStyle name="標準 2 4 2 3 6 4 3 3 2" xfId="10718"/>
    <cellStyle name="標準 2 4 2 3 6 4 3 3 3" xfId="10719"/>
    <cellStyle name="標準 2 4 2 3 6 4 3 4" xfId="10720"/>
    <cellStyle name="標準 2 4 2 3 6 4 3 5" xfId="10721"/>
    <cellStyle name="標準 2 4 2 3 6 4 4" xfId="10722"/>
    <cellStyle name="標準 2 4 2 3 6 4 5" xfId="10723"/>
    <cellStyle name="標準 2 4 2 3 6 4 5 2" xfId="10724"/>
    <cellStyle name="標準 2 4 2 3 6 4 5 3" xfId="10725"/>
    <cellStyle name="標準 2 4 2 3 6 4 6" xfId="10726"/>
    <cellStyle name="標準 2 4 2 3 6 4 6 2" xfId="10727"/>
    <cellStyle name="標準 2 4 2 3 6 4 6 3" xfId="10728"/>
    <cellStyle name="標準 2 4 2 3 6 4 7" xfId="10729"/>
    <cellStyle name="標準 2 4 2 3 6 4 8" xfId="10730"/>
    <cellStyle name="標準 2 4 2 3 6 5" xfId="10731"/>
    <cellStyle name="標準 2 4 2 3 6 5 2" xfId="10732"/>
    <cellStyle name="標準 2 4 2 3 6 5 2 2" xfId="10733"/>
    <cellStyle name="標準 2 4 2 3 6 5 2 2 2" xfId="10734"/>
    <cellStyle name="標準 2 4 2 3 6 5 2 2 3" xfId="10735"/>
    <cellStyle name="標準 2 4 2 3 6 5 2 3" xfId="10736"/>
    <cellStyle name="標準 2 4 2 3 6 5 2 3 2" xfId="10737"/>
    <cellStyle name="標準 2 4 2 3 6 5 2 3 3" xfId="10738"/>
    <cellStyle name="標準 2 4 2 3 6 5 2 4" xfId="10739"/>
    <cellStyle name="標準 2 4 2 3 6 5 2 5" xfId="10740"/>
    <cellStyle name="標準 2 4 2 3 6 5 3" xfId="10741"/>
    <cellStyle name="標準 2 4 2 3 6 5 3 2" xfId="10742"/>
    <cellStyle name="標準 2 4 2 3 6 5 3 3" xfId="10743"/>
    <cellStyle name="標準 2 4 2 3 6 5 4" xfId="10744"/>
    <cellStyle name="標準 2 4 2 3 6 5 4 2" xfId="10745"/>
    <cellStyle name="標準 2 4 2 3 6 5 4 3" xfId="10746"/>
    <cellStyle name="標準 2 4 2 3 6 5 5" xfId="10747"/>
    <cellStyle name="標準 2 4 2 3 6 5 6" xfId="10748"/>
    <cellStyle name="標準 2 4 2 3 6 6" xfId="10749"/>
    <cellStyle name="標準 2 4 2 3 6 6 2" xfId="10750"/>
    <cellStyle name="標準 2 4 2 3 6 6 2 2" xfId="10751"/>
    <cellStyle name="標準 2 4 2 3 6 6 2 3" xfId="10752"/>
    <cellStyle name="標準 2 4 2 3 6 6 3" xfId="10753"/>
    <cellStyle name="標準 2 4 2 3 6 6 3 2" xfId="10754"/>
    <cellStyle name="標準 2 4 2 3 6 6 3 3" xfId="10755"/>
    <cellStyle name="標準 2 4 2 3 6 6 4" xfId="10756"/>
    <cellStyle name="標準 2 4 2 3 6 6 5" xfId="10757"/>
    <cellStyle name="標準 2 4 2 3 6 7" xfId="10758"/>
    <cellStyle name="標準 2 4 2 3 6 8" xfId="10759"/>
    <cellStyle name="標準 2 4 2 3 6 8 2" xfId="10760"/>
    <cellStyle name="標準 2 4 2 3 6 8 3" xfId="10761"/>
    <cellStyle name="標準 2 4 2 3 6 9" xfId="10762"/>
    <cellStyle name="標準 2 4 2 3 6 9 2" xfId="10763"/>
    <cellStyle name="標準 2 4 2 3 6 9 3" xfId="10764"/>
    <cellStyle name="標準 2 4 2 3 7" xfId="10765"/>
    <cellStyle name="標準 2 4 2 3 7 10" xfId="10766"/>
    <cellStyle name="標準 2 4 2 3 7 2" xfId="10767"/>
    <cellStyle name="標準 2 4 2 3 7 2 2" xfId="10768"/>
    <cellStyle name="標準 2 4 2 3 7 2 2 2" xfId="10769"/>
    <cellStyle name="標準 2 4 2 3 7 2 2 2 2" xfId="10770"/>
    <cellStyle name="標準 2 4 2 3 7 2 2 2 2 2" xfId="10771"/>
    <cellStyle name="標準 2 4 2 3 7 2 2 2 2 3" xfId="10772"/>
    <cellStyle name="標準 2 4 2 3 7 2 2 2 3" xfId="10773"/>
    <cellStyle name="標準 2 4 2 3 7 2 2 2 3 2" xfId="10774"/>
    <cellStyle name="標準 2 4 2 3 7 2 2 2 3 3" xfId="10775"/>
    <cellStyle name="標準 2 4 2 3 7 2 2 2 4" xfId="10776"/>
    <cellStyle name="標準 2 4 2 3 7 2 2 2 5" xfId="10777"/>
    <cellStyle name="標準 2 4 2 3 7 2 2 3" xfId="10778"/>
    <cellStyle name="標準 2 4 2 3 7 2 2 3 2" xfId="10779"/>
    <cellStyle name="標準 2 4 2 3 7 2 2 3 3" xfId="10780"/>
    <cellStyle name="標準 2 4 2 3 7 2 2 4" xfId="10781"/>
    <cellStyle name="標準 2 4 2 3 7 2 2 4 2" xfId="10782"/>
    <cellStyle name="標準 2 4 2 3 7 2 2 4 3" xfId="10783"/>
    <cellStyle name="標準 2 4 2 3 7 2 2 5" xfId="10784"/>
    <cellStyle name="標準 2 4 2 3 7 2 2 6" xfId="10785"/>
    <cellStyle name="標準 2 4 2 3 7 2 3" xfId="10786"/>
    <cellStyle name="標準 2 4 2 3 7 2 3 2" xfId="10787"/>
    <cellStyle name="標準 2 4 2 3 7 2 3 2 2" xfId="10788"/>
    <cellStyle name="標準 2 4 2 3 7 2 3 2 3" xfId="10789"/>
    <cellStyle name="標準 2 4 2 3 7 2 3 3" xfId="10790"/>
    <cellStyle name="標準 2 4 2 3 7 2 3 3 2" xfId="10791"/>
    <cellStyle name="標準 2 4 2 3 7 2 3 3 3" xfId="10792"/>
    <cellStyle name="標準 2 4 2 3 7 2 3 4" xfId="10793"/>
    <cellStyle name="標準 2 4 2 3 7 2 3 5" xfId="10794"/>
    <cellStyle name="標準 2 4 2 3 7 2 4" xfId="10795"/>
    <cellStyle name="標準 2 4 2 3 7 2 5" xfId="10796"/>
    <cellStyle name="標準 2 4 2 3 7 2 5 2" xfId="10797"/>
    <cellStyle name="標準 2 4 2 3 7 2 5 3" xfId="10798"/>
    <cellStyle name="標準 2 4 2 3 7 2 6" xfId="10799"/>
    <cellStyle name="標準 2 4 2 3 7 2 6 2" xfId="10800"/>
    <cellStyle name="標準 2 4 2 3 7 2 6 3" xfId="10801"/>
    <cellStyle name="標準 2 4 2 3 7 2 7" xfId="10802"/>
    <cellStyle name="標準 2 4 2 3 7 2 8" xfId="10803"/>
    <cellStyle name="標準 2 4 2 3 7 3" xfId="10804"/>
    <cellStyle name="標準 2 4 2 3 7 3 2" xfId="10805"/>
    <cellStyle name="標準 2 4 2 3 7 3 2 2" xfId="10806"/>
    <cellStyle name="標準 2 4 2 3 7 3 2 2 2" xfId="10807"/>
    <cellStyle name="標準 2 4 2 3 7 3 2 2 2 2" xfId="10808"/>
    <cellStyle name="標準 2 4 2 3 7 3 2 2 2 3" xfId="10809"/>
    <cellStyle name="標準 2 4 2 3 7 3 2 2 3" xfId="10810"/>
    <cellStyle name="標準 2 4 2 3 7 3 2 2 3 2" xfId="10811"/>
    <cellStyle name="標準 2 4 2 3 7 3 2 2 3 3" xfId="10812"/>
    <cellStyle name="標準 2 4 2 3 7 3 2 2 4" xfId="10813"/>
    <cellStyle name="標準 2 4 2 3 7 3 2 2 5" xfId="10814"/>
    <cellStyle name="標準 2 4 2 3 7 3 2 3" xfId="10815"/>
    <cellStyle name="標準 2 4 2 3 7 3 2 3 2" xfId="10816"/>
    <cellStyle name="標準 2 4 2 3 7 3 2 3 3" xfId="10817"/>
    <cellStyle name="標準 2 4 2 3 7 3 2 4" xfId="10818"/>
    <cellStyle name="標準 2 4 2 3 7 3 2 4 2" xfId="10819"/>
    <cellStyle name="標準 2 4 2 3 7 3 2 4 3" xfId="10820"/>
    <cellStyle name="標準 2 4 2 3 7 3 2 5" xfId="10821"/>
    <cellStyle name="標準 2 4 2 3 7 3 2 6" xfId="10822"/>
    <cellStyle name="標準 2 4 2 3 7 3 3" xfId="10823"/>
    <cellStyle name="標準 2 4 2 3 7 3 3 2" xfId="10824"/>
    <cellStyle name="標準 2 4 2 3 7 3 3 2 2" xfId="10825"/>
    <cellStyle name="標準 2 4 2 3 7 3 3 2 3" xfId="10826"/>
    <cellStyle name="標準 2 4 2 3 7 3 3 3" xfId="10827"/>
    <cellStyle name="標準 2 4 2 3 7 3 3 3 2" xfId="10828"/>
    <cellStyle name="標準 2 4 2 3 7 3 3 3 3" xfId="10829"/>
    <cellStyle name="標準 2 4 2 3 7 3 3 4" xfId="10830"/>
    <cellStyle name="標準 2 4 2 3 7 3 3 5" xfId="10831"/>
    <cellStyle name="標準 2 4 2 3 7 3 4" xfId="10832"/>
    <cellStyle name="標準 2 4 2 3 7 3 5" xfId="10833"/>
    <cellStyle name="標準 2 4 2 3 7 3 5 2" xfId="10834"/>
    <cellStyle name="標準 2 4 2 3 7 3 5 3" xfId="10835"/>
    <cellStyle name="標準 2 4 2 3 7 3 6" xfId="10836"/>
    <cellStyle name="標準 2 4 2 3 7 3 6 2" xfId="10837"/>
    <cellStyle name="標準 2 4 2 3 7 3 6 3" xfId="10838"/>
    <cellStyle name="標準 2 4 2 3 7 3 7" xfId="10839"/>
    <cellStyle name="標準 2 4 2 3 7 3 8" xfId="10840"/>
    <cellStyle name="標準 2 4 2 3 7 4" xfId="10841"/>
    <cellStyle name="標準 2 4 2 3 7 4 2" xfId="10842"/>
    <cellStyle name="標準 2 4 2 3 7 4 2 2" xfId="10843"/>
    <cellStyle name="標準 2 4 2 3 7 4 2 2 2" xfId="10844"/>
    <cellStyle name="標準 2 4 2 3 7 4 2 2 3" xfId="10845"/>
    <cellStyle name="標準 2 4 2 3 7 4 2 3" xfId="10846"/>
    <cellStyle name="標準 2 4 2 3 7 4 2 3 2" xfId="10847"/>
    <cellStyle name="標準 2 4 2 3 7 4 2 3 3" xfId="10848"/>
    <cellStyle name="標準 2 4 2 3 7 4 2 4" xfId="10849"/>
    <cellStyle name="標準 2 4 2 3 7 4 2 5" xfId="10850"/>
    <cellStyle name="標準 2 4 2 3 7 4 3" xfId="10851"/>
    <cellStyle name="標準 2 4 2 3 7 4 3 2" xfId="10852"/>
    <cellStyle name="標準 2 4 2 3 7 4 3 3" xfId="10853"/>
    <cellStyle name="標準 2 4 2 3 7 4 4" xfId="10854"/>
    <cellStyle name="標準 2 4 2 3 7 4 4 2" xfId="10855"/>
    <cellStyle name="標準 2 4 2 3 7 4 4 3" xfId="10856"/>
    <cellStyle name="標準 2 4 2 3 7 4 5" xfId="10857"/>
    <cellStyle name="標準 2 4 2 3 7 4 6" xfId="10858"/>
    <cellStyle name="標準 2 4 2 3 7 5" xfId="10859"/>
    <cellStyle name="標準 2 4 2 3 7 5 2" xfId="10860"/>
    <cellStyle name="標準 2 4 2 3 7 5 2 2" xfId="10861"/>
    <cellStyle name="標準 2 4 2 3 7 5 2 3" xfId="10862"/>
    <cellStyle name="標準 2 4 2 3 7 5 3" xfId="10863"/>
    <cellStyle name="標準 2 4 2 3 7 5 3 2" xfId="10864"/>
    <cellStyle name="標準 2 4 2 3 7 5 3 3" xfId="10865"/>
    <cellStyle name="標準 2 4 2 3 7 5 4" xfId="10866"/>
    <cellStyle name="標準 2 4 2 3 7 5 5" xfId="10867"/>
    <cellStyle name="標準 2 4 2 3 7 6" xfId="10868"/>
    <cellStyle name="標準 2 4 2 3 7 7" xfId="10869"/>
    <cellStyle name="標準 2 4 2 3 7 7 2" xfId="10870"/>
    <cellStyle name="標準 2 4 2 3 7 7 3" xfId="10871"/>
    <cellStyle name="標準 2 4 2 3 7 8" xfId="10872"/>
    <cellStyle name="標準 2 4 2 3 7 8 2" xfId="10873"/>
    <cellStyle name="標準 2 4 2 3 7 8 3" xfId="10874"/>
    <cellStyle name="標準 2 4 2 3 7 9" xfId="10875"/>
    <cellStyle name="標準 2 4 2 3 8" xfId="10876"/>
    <cellStyle name="標準 2 4 2 3 8 2" xfId="10877"/>
    <cellStyle name="標準 2 4 2 3 8 2 2" xfId="10878"/>
    <cellStyle name="標準 2 4 2 3 8 2 2 2" xfId="10879"/>
    <cellStyle name="標準 2 4 2 3 8 2 2 2 2" xfId="10880"/>
    <cellStyle name="標準 2 4 2 3 8 2 2 2 2 2" xfId="10881"/>
    <cellStyle name="標準 2 4 2 3 8 2 2 2 2 3" xfId="10882"/>
    <cellStyle name="標準 2 4 2 3 8 2 2 2 3" xfId="10883"/>
    <cellStyle name="標準 2 4 2 3 8 2 2 2 3 2" xfId="10884"/>
    <cellStyle name="標準 2 4 2 3 8 2 2 2 3 3" xfId="10885"/>
    <cellStyle name="標準 2 4 2 3 8 2 2 2 4" xfId="10886"/>
    <cellStyle name="標準 2 4 2 3 8 2 2 2 5" xfId="10887"/>
    <cellStyle name="標準 2 4 2 3 8 2 2 3" xfId="10888"/>
    <cellStyle name="標準 2 4 2 3 8 2 2 3 2" xfId="10889"/>
    <cellStyle name="標準 2 4 2 3 8 2 2 3 3" xfId="10890"/>
    <cellStyle name="標準 2 4 2 3 8 2 2 4" xfId="10891"/>
    <cellStyle name="標準 2 4 2 3 8 2 2 4 2" xfId="10892"/>
    <cellStyle name="標準 2 4 2 3 8 2 2 4 3" xfId="10893"/>
    <cellStyle name="標準 2 4 2 3 8 2 2 5" xfId="10894"/>
    <cellStyle name="標準 2 4 2 3 8 2 2 6" xfId="10895"/>
    <cellStyle name="標準 2 4 2 3 8 2 3" xfId="10896"/>
    <cellStyle name="標準 2 4 2 3 8 2 3 2" xfId="10897"/>
    <cellStyle name="標準 2 4 2 3 8 2 3 2 2" xfId="10898"/>
    <cellStyle name="標準 2 4 2 3 8 2 3 2 3" xfId="10899"/>
    <cellStyle name="標準 2 4 2 3 8 2 3 3" xfId="10900"/>
    <cellStyle name="標準 2 4 2 3 8 2 3 3 2" xfId="10901"/>
    <cellStyle name="標準 2 4 2 3 8 2 3 3 3" xfId="10902"/>
    <cellStyle name="標準 2 4 2 3 8 2 3 4" xfId="10903"/>
    <cellStyle name="標準 2 4 2 3 8 2 3 5" xfId="10904"/>
    <cellStyle name="標準 2 4 2 3 8 2 4" xfId="10905"/>
    <cellStyle name="標準 2 4 2 3 8 2 5" xfId="10906"/>
    <cellStyle name="標準 2 4 2 3 8 2 5 2" xfId="10907"/>
    <cellStyle name="標準 2 4 2 3 8 2 5 3" xfId="10908"/>
    <cellStyle name="標準 2 4 2 3 8 2 6" xfId="10909"/>
    <cellStyle name="標準 2 4 2 3 8 2 6 2" xfId="10910"/>
    <cellStyle name="標準 2 4 2 3 8 2 6 3" xfId="10911"/>
    <cellStyle name="標準 2 4 2 3 8 2 7" xfId="10912"/>
    <cellStyle name="標準 2 4 2 3 8 2 8" xfId="10913"/>
    <cellStyle name="標準 2 4 2 3 8 3" xfId="10914"/>
    <cellStyle name="標準 2 4 2 3 8 3 2" xfId="10915"/>
    <cellStyle name="標準 2 4 2 3 8 3 2 2" xfId="10916"/>
    <cellStyle name="標準 2 4 2 3 8 3 2 2 2" xfId="10917"/>
    <cellStyle name="標準 2 4 2 3 8 3 2 2 3" xfId="10918"/>
    <cellStyle name="標準 2 4 2 3 8 3 2 3" xfId="10919"/>
    <cellStyle name="標準 2 4 2 3 8 3 2 3 2" xfId="10920"/>
    <cellStyle name="標準 2 4 2 3 8 3 2 3 3" xfId="10921"/>
    <cellStyle name="標準 2 4 2 3 8 3 2 4" xfId="10922"/>
    <cellStyle name="標準 2 4 2 3 8 3 2 5" xfId="10923"/>
    <cellStyle name="標準 2 4 2 3 8 3 3" xfId="10924"/>
    <cellStyle name="標準 2 4 2 3 8 3 3 2" xfId="10925"/>
    <cellStyle name="標準 2 4 2 3 8 3 3 3" xfId="10926"/>
    <cellStyle name="標準 2 4 2 3 8 3 4" xfId="10927"/>
    <cellStyle name="標準 2 4 2 3 8 3 4 2" xfId="10928"/>
    <cellStyle name="標準 2 4 2 3 8 3 4 3" xfId="10929"/>
    <cellStyle name="標準 2 4 2 3 8 3 5" xfId="10930"/>
    <cellStyle name="標準 2 4 2 3 8 3 6" xfId="10931"/>
    <cellStyle name="標準 2 4 2 3 8 4" xfId="10932"/>
    <cellStyle name="標準 2 4 2 3 8 4 2" xfId="10933"/>
    <cellStyle name="標準 2 4 2 3 8 4 2 2" xfId="10934"/>
    <cellStyle name="標準 2 4 2 3 8 4 2 3" xfId="10935"/>
    <cellStyle name="標準 2 4 2 3 8 4 3" xfId="10936"/>
    <cellStyle name="標準 2 4 2 3 8 4 3 2" xfId="10937"/>
    <cellStyle name="標準 2 4 2 3 8 4 3 3" xfId="10938"/>
    <cellStyle name="標準 2 4 2 3 8 4 4" xfId="10939"/>
    <cellStyle name="標準 2 4 2 3 8 4 5" xfId="10940"/>
    <cellStyle name="標準 2 4 2 3 8 5" xfId="10941"/>
    <cellStyle name="標準 2 4 2 3 8 6" xfId="10942"/>
    <cellStyle name="標準 2 4 2 3 8 6 2" xfId="10943"/>
    <cellStyle name="標準 2 4 2 3 8 6 3" xfId="10944"/>
    <cellStyle name="標準 2 4 2 3 8 7" xfId="10945"/>
    <cellStyle name="標準 2 4 2 3 8 7 2" xfId="10946"/>
    <cellStyle name="標準 2 4 2 3 8 7 3" xfId="10947"/>
    <cellStyle name="標準 2 4 2 3 8 8" xfId="10948"/>
    <cellStyle name="標準 2 4 2 3 8 9" xfId="10949"/>
    <cellStyle name="標準 2 4 2 3 9" xfId="10950"/>
    <cellStyle name="標準 2 4 2 3 9 2" xfId="10951"/>
    <cellStyle name="標準 2 4 2 3 9 2 2" xfId="10952"/>
    <cellStyle name="標準 2 4 2 3 9 2 2 2" xfId="10953"/>
    <cellStyle name="標準 2 4 2 3 9 2 2 2 2" xfId="10954"/>
    <cellStyle name="標準 2 4 2 3 9 2 2 2 3" xfId="10955"/>
    <cellStyle name="標準 2 4 2 3 9 2 2 3" xfId="10956"/>
    <cellStyle name="標準 2 4 2 3 9 2 2 3 2" xfId="10957"/>
    <cellStyle name="標準 2 4 2 3 9 2 2 3 3" xfId="10958"/>
    <cellStyle name="標準 2 4 2 3 9 2 2 4" xfId="10959"/>
    <cellStyle name="標準 2 4 2 3 9 2 2 5" xfId="10960"/>
    <cellStyle name="標準 2 4 2 3 9 2 3" xfId="10961"/>
    <cellStyle name="標準 2 4 2 3 9 2 3 2" xfId="10962"/>
    <cellStyle name="標準 2 4 2 3 9 2 3 3" xfId="10963"/>
    <cellStyle name="標準 2 4 2 3 9 2 4" xfId="10964"/>
    <cellStyle name="標準 2 4 2 3 9 2 4 2" xfId="10965"/>
    <cellStyle name="標準 2 4 2 3 9 2 4 3" xfId="10966"/>
    <cellStyle name="標準 2 4 2 3 9 2 5" xfId="10967"/>
    <cellStyle name="標準 2 4 2 3 9 2 6" xfId="10968"/>
    <cellStyle name="標準 2 4 2 3 9 3" xfId="10969"/>
    <cellStyle name="標準 2 4 2 3 9 3 2" xfId="10970"/>
    <cellStyle name="標準 2 4 2 3 9 3 2 2" xfId="10971"/>
    <cellStyle name="標準 2 4 2 3 9 3 2 3" xfId="10972"/>
    <cellStyle name="標準 2 4 2 3 9 3 3" xfId="10973"/>
    <cellStyle name="標準 2 4 2 3 9 3 3 2" xfId="10974"/>
    <cellStyle name="標準 2 4 2 3 9 3 3 3" xfId="10975"/>
    <cellStyle name="標準 2 4 2 3 9 3 4" xfId="10976"/>
    <cellStyle name="標準 2 4 2 3 9 3 5" xfId="10977"/>
    <cellStyle name="標準 2 4 2 3 9 4" xfId="10978"/>
    <cellStyle name="標準 2 4 2 3 9 5" xfId="10979"/>
    <cellStyle name="標準 2 4 2 3 9 5 2" xfId="10980"/>
    <cellStyle name="標準 2 4 2 3 9 5 3" xfId="10981"/>
    <cellStyle name="標準 2 4 2 3 9 6" xfId="10982"/>
    <cellStyle name="標準 2 4 2 3 9 6 2" xfId="10983"/>
    <cellStyle name="標準 2 4 2 3 9 6 3" xfId="10984"/>
    <cellStyle name="標準 2 4 2 3 9 7" xfId="10985"/>
    <cellStyle name="標準 2 4 2 3 9 8" xfId="10986"/>
    <cellStyle name="標準 2 4 2 4" xfId="10987"/>
    <cellStyle name="標準 2 4 2 4 10" xfId="10988"/>
    <cellStyle name="標準 2 4 2 4 10 2" xfId="10989"/>
    <cellStyle name="標準 2 4 2 4 10 2 2" xfId="10990"/>
    <cellStyle name="標準 2 4 2 4 10 2 3" xfId="10991"/>
    <cellStyle name="標準 2 4 2 4 10 3" xfId="10992"/>
    <cellStyle name="標準 2 4 2 4 10 3 2" xfId="10993"/>
    <cellStyle name="標準 2 4 2 4 10 3 3" xfId="10994"/>
    <cellStyle name="標準 2 4 2 4 10 4" xfId="10995"/>
    <cellStyle name="標準 2 4 2 4 10 5" xfId="10996"/>
    <cellStyle name="標準 2 4 2 4 11" xfId="10997"/>
    <cellStyle name="標準 2 4 2 4 12" xfId="10998"/>
    <cellStyle name="標準 2 4 2 4 12 2" xfId="10999"/>
    <cellStyle name="標準 2 4 2 4 12 3" xfId="11000"/>
    <cellStyle name="標準 2 4 2 4 13" xfId="11001"/>
    <cellStyle name="標準 2 4 2 4 13 2" xfId="11002"/>
    <cellStyle name="標準 2 4 2 4 13 3" xfId="11003"/>
    <cellStyle name="標準 2 4 2 4 14" xfId="11004"/>
    <cellStyle name="標準 2 4 2 4 15" xfId="11005"/>
    <cellStyle name="標準 2 4 2 4 2" xfId="11006"/>
    <cellStyle name="標準 2 4 2 4 2 10" xfId="11007"/>
    <cellStyle name="標準 2 4 2 4 2 11" xfId="11008"/>
    <cellStyle name="標準 2 4 2 4 2 11 2" xfId="11009"/>
    <cellStyle name="標準 2 4 2 4 2 11 3" xfId="11010"/>
    <cellStyle name="標準 2 4 2 4 2 12" xfId="11011"/>
    <cellStyle name="標準 2 4 2 4 2 12 2" xfId="11012"/>
    <cellStyle name="標準 2 4 2 4 2 12 3" xfId="11013"/>
    <cellStyle name="標準 2 4 2 4 2 13" xfId="11014"/>
    <cellStyle name="標準 2 4 2 4 2 14" xfId="11015"/>
    <cellStyle name="標準 2 4 2 4 2 2" xfId="11016"/>
    <cellStyle name="標準 2 4 2 4 2 2 10" xfId="11017"/>
    <cellStyle name="標準 2 4 2 4 2 2 10 2" xfId="11018"/>
    <cellStyle name="標準 2 4 2 4 2 2 10 3" xfId="11019"/>
    <cellStyle name="標準 2 4 2 4 2 2 11" xfId="11020"/>
    <cellStyle name="標準 2 4 2 4 2 2 12" xfId="11021"/>
    <cellStyle name="標準 2 4 2 4 2 2 2" xfId="11022"/>
    <cellStyle name="標準 2 4 2 4 2 2 2 10" xfId="11023"/>
    <cellStyle name="標準 2 4 2 4 2 2 2 2" xfId="11024"/>
    <cellStyle name="標準 2 4 2 4 2 2 2 2 2" xfId="11025"/>
    <cellStyle name="標準 2 4 2 4 2 2 2 2 2 2" xfId="11026"/>
    <cellStyle name="標準 2 4 2 4 2 2 2 2 2 2 2" xfId="11027"/>
    <cellStyle name="標準 2 4 2 4 2 2 2 2 2 2 2 2" xfId="11028"/>
    <cellStyle name="標準 2 4 2 4 2 2 2 2 2 2 2 3" xfId="11029"/>
    <cellStyle name="標準 2 4 2 4 2 2 2 2 2 2 3" xfId="11030"/>
    <cellStyle name="標準 2 4 2 4 2 2 2 2 2 2 3 2" xfId="11031"/>
    <cellStyle name="標準 2 4 2 4 2 2 2 2 2 2 3 3" xfId="11032"/>
    <cellStyle name="標準 2 4 2 4 2 2 2 2 2 2 4" xfId="11033"/>
    <cellStyle name="標準 2 4 2 4 2 2 2 2 2 2 5" xfId="11034"/>
    <cellStyle name="標準 2 4 2 4 2 2 2 2 2 3" xfId="11035"/>
    <cellStyle name="標準 2 4 2 4 2 2 2 2 2 3 2" xfId="11036"/>
    <cellStyle name="標準 2 4 2 4 2 2 2 2 2 3 3" xfId="11037"/>
    <cellStyle name="標準 2 4 2 4 2 2 2 2 2 4" xfId="11038"/>
    <cellStyle name="標準 2 4 2 4 2 2 2 2 2 4 2" xfId="11039"/>
    <cellStyle name="標準 2 4 2 4 2 2 2 2 2 4 3" xfId="11040"/>
    <cellStyle name="標準 2 4 2 4 2 2 2 2 2 5" xfId="11041"/>
    <cellStyle name="標準 2 4 2 4 2 2 2 2 2 6" xfId="11042"/>
    <cellStyle name="標準 2 4 2 4 2 2 2 2 3" xfId="11043"/>
    <cellStyle name="標準 2 4 2 4 2 2 2 2 3 2" xfId="11044"/>
    <cellStyle name="標準 2 4 2 4 2 2 2 2 3 2 2" xfId="11045"/>
    <cellStyle name="標準 2 4 2 4 2 2 2 2 3 2 3" xfId="11046"/>
    <cellStyle name="標準 2 4 2 4 2 2 2 2 3 3" xfId="11047"/>
    <cellStyle name="標準 2 4 2 4 2 2 2 2 3 3 2" xfId="11048"/>
    <cellStyle name="標準 2 4 2 4 2 2 2 2 3 3 3" xfId="11049"/>
    <cellStyle name="標準 2 4 2 4 2 2 2 2 3 4" xfId="11050"/>
    <cellStyle name="標準 2 4 2 4 2 2 2 2 3 5" xfId="11051"/>
    <cellStyle name="標準 2 4 2 4 2 2 2 2 4" xfId="11052"/>
    <cellStyle name="標準 2 4 2 4 2 2 2 2 5" xfId="11053"/>
    <cellStyle name="標準 2 4 2 4 2 2 2 2 5 2" xfId="11054"/>
    <cellStyle name="標準 2 4 2 4 2 2 2 2 5 3" xfId="11055"/>
    <cellStyle name="標準 2 4 2 4 2 2 2 2 6" xfId="11056"/>
    <cellStyle name="標準 2 4 2 4 2 2 2 2 6 2" xfId="11057"/>
    <cellStyle name="標準 2 4 2 4 2 2 2 2 6 3" xfId="11058"/>
    <cellStyle name="標準 2 4 2 4 2 2 2 2 7" xfId="11059"/>
    <cellStyle name="標準 2 4 2 4 2 2 2 2 8" xfId="11060"/>
    <cellStyle name="標準 2 4 2 4 2 2 2 3" xfId="11061"/>
    <cellStyle name="標準 2 4 2 4 2 2 2 3 2" xfId="11062"/>
    <cellStyle name="標準 2 4 2 4 2 2 2 3 2 2" xfId="11063"/>
    <cellStyle name="標準 2 4 2 4 2 2 2 3 2 2 2" xfId="11064"/>
    <cellStyle name="標準 2 4 2 4 2 2 2 3 2 2 2 2" xfId="11065"/>
    <cellStyle name="標準 2 4 2 4 2 2 2 3 2 2 2 3" xfId="11066"/>
    <cellStyle name="標準 2 4 2 4 2 2 2 3 2 2 3" xfId="11067"/>
    <cellStyle name="標準 2 4 2 4 2 2 2 3 2 2 3 2" xfId="11068"/>
    <cellStyle name="標準 2 4 2 4 2 2 2 3 2 2 3 3" xfId="11069"/>
    <cellStyle name="標準 2 4 2 4 2 2 2 3 2 2 4" xfId="11070"/>
    <cellStyle name="標準 2 4 2 4 2 2 2 3 2 2 5" xfId="11071"/>
    <cellStyle name="標準 2 4 2 4 2 2 2 3 2 3" xfId="11072"/>
    <cellStyle name="標準 2 4 2 4 2 2 2 3 2 3 2" xfId="11073"/>
    <cellStyle name="標準 2 4 2 4 2 2 2 3 2 3 3" xfId="11074"/>
    <cellStyle name="標準 2 4 2 4 2 2 2 3 2 4" xfId="11075"/>
    <cellStyle name="標準 2 4 2 4 2 2 2 3 2 4 2" xfId="11076"/>
    <cellStyle name="標準 2 4 2 4 2 2 2 3 2 4 3" xfId="11077"/>
    <cellStyle name="標準 2 4 2 4 2 2 2 3 2 5" xfId="11078"/>
    <cellStyle name="標準 2 4 2 4 2 2 2 3 2 6" xfId="11079"/>
    <cellStyle name="標準 2 4 2 4 2 2 2 3 3" xfId="11080"/>
    <cellStyle name="標準 2 4 2 4 2 2 2 3 3 2" xfId="11081"/>
    <cellStyle name="標準 2 4 2 4 2 2 2 3 3 2 2" xfId="11082"/>
    <cellStyle name="標準 2 4 2 4 2 2 2 3 3 2 3" xfId="11083"/>
    <cellStyle name="標準 2 4 2 4 2 2 2 3 3 3" xfId="11084"/>
    <cellStyle name="標準 2 4 2 4 2 2 2 3 3 3 2" xfId="11085"/>
    <cellStyle name="標準 2 4 2 4 2 2 2 3 3 3 3" xfId="11086"/>
    <cellStyle name="標準 2 4 2 4 2 2 2 3 3 4" xfId="11087"/>
    <cellStyle name="標準 2 4 2 4 2 2 2 3 3 5" xfId="11088"/>
    <cellStyle name="標準 2 4 2 4 2 2 2 3 4" xfId="11089"/>
    <cellStyle name="標準 2 4 2 4 2 2 2 3 5" xfId="11090"/>
    <cellStyle name="標準 2 4 2 4 2 2 2 3 5 2" xfId="11091"/>
    <cellStyle name="標準 2 4 2 4 2 2 2 3 5 3" xfId="11092"/>
    <cellStyle name="標準 2 4 2 4 2 2 2 3 6" xfId="11093"/>
    <cellStyle name="標準 2 4 2 4 2 2 2 3 6 2" xfId="11094"/>
    <cellStyle name="標準 2 4 2 4 2 2 2 3 6 3" xfId="11095"/>
    <cellStyle name="標準 2 4 2 4 2 2 2 3 7" xfId="11096"/>
    <cellStyle name="標準 2 4 2 4 2 2 2 3 8" xfId="11097"/>
    <cellStyle name="標準 2 4 2 4 2 2 2 4" xfId="11098"/>
    <cellStyle name="標準 2 4 2 4 2 2 2 4 2" xfId="11099"/>
    <cellStyle name="標準 2 4 2 4 2 2 2 4 2 2" xfId="11100"/>
    <cellStyle name="標準 2 4 2 4 2 2 2 4 2 2 2" xfId="11101"/>
    <cellStyle name="標準 2 4 2 4 2 2 2 4 2 2 3" xfId="11102"/>
    <cellStyle name="標準 2 4 2 4 2 2 2 4 2 3" xfId="11103"/>
    <cellStyle name="標準 2 4 2 4 2 2 2 4 2 3 2" xfId="11104"/>
    <cellStyle name="標準 2 4 2 4 2 2 2 4 2 3 3" xfId="11105"/>
    <cellStyle name="標準 2 4 2 4 2 2 2 4 2 4" xfId="11106"/>
    <cellStyle name="標準 2 4 2 4 2 2 2 4 2 5" xfId="11107"/>
    <cellStyle name="標準 2 4 2 4 2 2 2 4 3" xfId="11108"/>
    <cellStyle name="標準 2 4 2 4 2 2 2 4 3 2" xfId="11109"/>
    <cellStyle name="標準 2 4 2 4 2 2 2 4 3 3" xfId="11110"/>
    <cellStyle name="標準 2 4 2 4 2 2 2 4 4" xfId="11111"/>
    <cellStyle name="標準 2 4 2 4 2 2 2 4 4 2" xfId="11112"/>
    <cellStyle name="標準 2 4 2 4 2 2 2 4 4 3" xfId="11113"/>
    <cellStyle name="標準 2 4 2 4 2 2 2 4 5" xfId="11114"/>
    <cellStyle name="標準 2 4 2 4 2 2 2 4 6" xfId="11115"/>
    <cellStyle name="標準 2 4 2 4 2 2 2 5" xfId="11116"/>
    <cellStyle name="標準 2 4 2 4 2 2 2 5 2" xfId="11117"/>
    <cellStyle name="標準 2 4 2 4 2 2 2 5 2 2" xfId="11118"/>
    <cellStyle name="標準 2 4 2 4 2 2 2 5 2 3" xfId="11119"/>
    <cellStyle name="標準 2 4 2 4 2 2 2 5 3" xfId="11120"/>
    <cellStyle name="標準 2 4 2 4 2 2 2 5 3 2" xfId="11121"/>
    <cellStyle name="標準 2 4 2 4 2 2 2 5 3 3" xfId="11122"/>
    <cellStyle name="標準 2 4 2 4 2 2 2 5 4" xfId="11123"/>
    <cellStyle name="標準 2 4 2 4 2 2 2 5 5" xfId="11124"/>
    <cellStyle name="標準 2 4 2 4 2 2 2 6" xfId="11125"/>
    <cellStyle name="標準 2 4 2 4 2 2 2 7" xfId="11126"/>
    <cellStyle name="標準 2 4 2 4 2 2 2 7 2" xfId="11127"/>
    <cellStyle name="標準 2 4 2 4 2 2 2 7 3" xfId="11128"/>
    <cellStyle name="標準 2 4 2 4 2 2 2 8" xfId="11129"/>
    <cellStyle name="標準 2 4 2 4 2 2 2 8 2" xfId="11130"/>
    <cellStyle name="標準 2 4 2 4 2 2 2 8 3" xfId="11131"/>
    <cellStyle name="標準 2 4 2 4 2 2 2 9" xfId="11132"/>
    <cellStyle name="標準 2 4 2 4 2 2 3" xfId="11133"/>
    <cellStyle name="標準 2 4 2 4 2 2 3 2" xfId="11134"/>
    <cellStyle name="標準 2 4 2 4 2 2 3 2 2" xfId="11135"/>
    <cellStyle name="標準 2 4 2 4 2 2 3 2 2 2" xfId="11136"/>
    <cellStyle name="標準 2 4 2 4 2 2 3 2 2 2 2" xfId="11137"/>
    <cellStyle name="標準 2 4 2 4 2 2 3 2 2 2 2 2" xfId="11138"/>
    <cellStyle name="標準 2 4 2 4 2 2 3 2 2 2 2 3" xfId="11139"/>
    <cellStyle name="標準 2 4 2 4 2 2 3 2 2 2 3" xfId="11140"/>
    <cellStyle name="標準 2 4 2 4 2 2 3 2 2 2 3 2" xfId="11141"/>
    <cellStyle name="標準 2 4 2 4 2 2 3 2 2 2 3 3" xfId="11142"/>
    <cellStyle name="標準 2 4 2 4 2 2 3 2 2 2 4" xfId="11143"/>
    <cellStyle name="標準 2 4 2 4 2 2 3 2 2 2 5" xfId="11144"/>
    <cellStyle name="標準 2 4 2 4 2 2 3 2 2 3" xfId="11145"/>
    <cellStyle name="標準 2 4 2 4 2 2 3 2 2 3 2" xfId="11146"/>
    <cellStyle name="標準 2 4 2 4 2 2 3 2 2 3 3" xfId="11147"/>
    <cellStyle name="標準 2 4 2 4 2 2 3 2 2 4" xfId="11148"/>
    <cellStyle name="標準 2 4 2 4 2 2 3 2 2 4 2" xfId="11149"/>
    <cellStyle name="標準 2 4 2 4 2 2 3 2 2 4 3" xfId="11150"/>
    <cellStyle name="標準 2 4 2 4 2 2 3 2 2 5" xfId="11151"/>
    <cellStyle name="標準 2 4 2 4 2 2 3 2 2 6" xfId="11152"/>
    <cellStyle name="標準 2 4 2 4 2 2 3 2 3" xfId="11153"/>
    <cellStyle name="標準 2 4 2 4 2 2 3 2 3 2" xfId="11154"/>
    <cellStyle name="標準 2 4 2 4 2 2 3 2 3 2 2" xfId="11155"/>
    <cellStyle name="標準 2 4 2 4 2 2 3 2 3 2 3" xfId="11156"/>
    <cellStyle name="標準 2 4 2 4 2 2 3 2 3 3" xfId="11157"/>
    <cellStyle name="標準 2 4 2 4 2 2 3 2 3 3 2" xfId="11158"/>
    <cellStyle name="標準 2 4 2 4 2 2 3 2 3 3 3" xfId="11159"/>
    <cellStyle name="標準 2 4 2 4 2 2 3 2 3 4" xfId="11160"/>
    <cellStyle name="標準 2 4 2 4 2 2 3 2 3 5" xfId="11161"/>
    <cellStyle name="標準 2 4 2 4 2 2 3 2 4" xfId="11162"/>
    <cellStyle name="標準 2 4 2 4 2 2 3 2 5" xfId="11163"/>
    <cellStyle name="標準 2 4 2 4 2 2 3 2 5 2" xfId="11164"/>
    <cellStyle name="標準 2 4 2 4 2 2 3 2 5 3" xfId="11165"/>
    <cellStyle name="標準 2 4 2 4 2 2 3 2 6" xfId="11166"/>
    <cellStyle name="標準 2 4 2 4 2 2 3 2 6 2" xfId="11167"/>
    <cellStyle name="標準 2 4 2 4 2 2 3 2 6 3" xfId="11168"/>
    <cellStyle name="標準 2 4 2 4 2 2 3 2 7" xfId="11169"/>
    <cellStyle name="標準 2 4 2 4 2 2 3 2 8" xfId="11170"/>
    <cellStyle name="標準 2 4 2 4 2 2 3 3" xfId="11171"/>
    <cellStyle name="標準 2 4 2 4 2 2 3 3 2" xfId="11172"/>
    <cellStyle name="標準 2 4 2 4 2 2 3 3 2 2" xfId="11173"/>
    <cellStyle name="標準 2 4 2 4 2 2 3 3 2 2 2" xfId="11174"/>
    <cellStyle name="標準 2 4 2 4 2 2 3 3 2 2 3" xfId="11175"/>
    <cellStyle name="標準 2 4 2 4 2 2 3 3 2 3" xfId="11176"/>
    <cellStyle name="標準 2 4 2 4 2 2 3 3 2 3 2" xfId="11177"/>
    <cellStyle name="標準 2 4 2 4 2 2 3 3 2 3 3" xfId="11178"/>
    <cellStyle name="標準 2 4 2 4 2 2 3 3 2 4" xfId="11179"/>
    <cellStyle name="標準 2 4 2 4 2 2 3 3 2 5" xfId="11180"/>
    <cellStyle name="標準 2 4 2 4 2 2 3 3 3" xfId="11181"/>
    <cellStyle name="標準 2 4 2 4 2 2 3 3 3 2" xfId="11182"/>
    <cellStyle name="標準 2 4 2 4 2 2 3 3 3 3" xfId="11183"/>
    <cellStyle name="標準 2 4 2 4 2 2 3 3 4" xfId="11184"/>
    <cellStyle name="標準 2 4 2 4 2 2 3 3 4 2" xfId="11185"/>
    <cellStyle name="標準 2 4 2 4 2 2 3 3 4 3" xfId="11186"/>
    <cellStyle name="標準 2 4 2 4 2 2 3 3 5" xfId="11187"/>
    <cellStyle name="標準 2 4 2 4 2 2 3 3 6" xfId="11188"/>
    <cellStyle name="標準 2 4 2 4 2 2 3 4" xfId="11189"/>
    <cellStyle name="標準 2 4 2 4 2 2 3 4 2" xfId="11190"/>
    <cellStyle name="標準 2 4 2 4 2 2 3 4 2 2" xfId="11191"/>
    <cellStyle name="標準 2 4 2 4 2 2 3 4 2 3" xfId="11192"/>
    <cellStyle name="標準 2 4 2 4 2 2 3 4 3" xfId="11193"/>
    <cellStyle name="標準 2 4 2 4 2 2 3 4 3 2" xfId="11194"/>
    <cellStyle name="標準 2 4 2 4 2 2 3 4 3 3" xfId="11195"/>
    <cellStyle name="標準 2 4 2 4 2 2 3 4 4" xfId="11196"/>
    <cellStyle name="標準 2 4 2 4 2 2 3 4 5" xfId="11197"/>
    <cellStyle name="標準 2 4 2 4 2 2 3 5" xfId="11198"/>
    <cellStyle name="標準 2 4 2 4 2 2 3 6" xfId="11199"/>
    <cellStyle name="標準 2 4 2 4 2 2 3 6 2" xfId="11200"/>
    <cellStyle name="標準 2 4 2 4 2 2 3 6 3" xfId="11201"/>
    <cellStyle name="標準 2 4 2 4 2 2 3 7" xfId="11202"/>
    <cellStyle name="標準 2 4 2 4 2 2 3 7 2" xfId="11203"/>
    <cellStyle name="標準 2 4 2 4 2 2 3 7 3" xfId="11204"/>
    <cellStyle name="標準 2 4 2 4 2 2 3 8" xfId="11205"/>
    <cellStyle name="標準 2 4 2 4 2 2 3 9" xfId="11206"/>
    <cellStyle name="標準 2 4 2 4 2 2 4" xfId="11207"/>
    <cellStyle name="標準 2 4 2 4 2 2 4 2" xfId="11208"/>
    <cellStyle name="標準 2 4 2 4 2 2 4 2 2" xfId="11209"/>
    <cellStyle name="標準 2 4 2 4 2 2 4 2 2 2" xfId="11210"/>
    <cellStyle name="標準 2 4 2 4 2 2 4 2 2 2 2" xfId="11211"/>
    <cellStyle name="標準 2 4 2 4 2 2 4 2 2 2 3" xfId="11212"/>
    <cellStyle name="標準 2 4 2 4 2 2 4 2 2 3" xfId="11213"/>
    <cellStyle name="標準 2 4 2 4 2 2 4 2 2 3 2" xfId="11214"/>
    <cellStyle name="標準 2 4 2 4 2 2 4 2 2 3 3" xfId="11215"/>
    <cellStyle name="標準 2 4 2 4 2 2 4 2 2 4" xfId="11216"/>
    <cellStyle name="標準 2 4 2 4 2 2 4 2 2 5" xfId="11217"/>
    <cellStyle name="標準 2 4 2 4 2 2 4 2 3" xfId="11218"/>
    <cellStyle name="標準 2 4 2 4 2 2 4 2 3 2" xfId="11219"/>
    <cellStyle name="標準 2 4 2 4 2 2 4 2 3 3" xfId="11220"/>
    <cellStyle name="標準 2 4 2 4 2 2 4 2 4" xfId="11221"/>
    <cellStyle name="標準 2 4 2 4 2 2 4 2 4 2" xfId="11222"/>
    <cellStyle name="標準 2 4 2 4 2 2 4 2 4 3" xfId="11223"/>
    <cellStyle name="標準 2 4 2 4 2 2 4 2 5" xfId="11224"/>
    <cellStyle name="標準 2 4 2 4 2 2 4 2 6" xfId="11225"/>
    <cellStyle name="標準 2 4 2 4 2 2 4 3" xfId="11226"/>
    <cellStyle name="標準 2 4 2 4 2 2 4 3 2" xfId="11227"/>
    <cellStyle name="標準 2 4 2 4 2 2 4 3 2 2" xfId="11228"/>
    <cellStyle name="標準 2 4 2 4 2 2 4 3 2 3" xfId="11229"/>
    <cellStyle name="標準 2 4 2 4 2 2 4 3 3" xfId="11230"/>
    <cellStyle name="標準 2 4 2 4 2 2 4 3 3 2" xfId="11231"/>
    <cellStyle name="標準 2 4 2 4 2 2 4 3 3 3" xfId="11232"/>
    <cellStyle name="標準 2 4 2 4 2 2 4 3 4" xfId="11233"/>
    <cellStyle name="標準 2 4 2 4 2 2 4 3 5" xfId="11234"/>
    <cellStyle name="標準 2 4 2 4 2 2 4 4" xfId="11235"/>
    <cellStyle name="標準 2 4 2 4 2 2 4 5" xfId="11236"/>
    <cellStyle name="標準 2 4 2 4 2 2 4 5 2" xfId="11237"/>
    <cellStyle name="標準 2 4 2 4 2 2 4 5 3" xfId="11238"/>
    <cellStyle name="標準 2 4 2 4 2 2 4 6" xfId="11239"/>
    <cellStyle name="標準 2 4 2 4 2 2 4 6 2" xfId="11240"/>
    <cellStyle name="標準 2 4 2 4 2 2 4 6 3" xfId="11241"/>
    <cellStyle name="標準 2 4 2 4 2 2 4 7" xfId="11242"/>
    <cellStyle name="標準 2 4 2 4 2 2 4 8" xfId="11243"/>
    <cellStyle name="標準 2 4 2 4 2 2 5" xfId="11244"/>
    <cellStyle name="標準 2 4 2 4 2 2 5 2" xfId="11245"/>
    <cellStyle name="標準 2 4 2 4 2 2 5 2 2" xfId="11246"/>
    <cellStyle name="標準 2 4 2 4 2 2 5 2 2 2" xfId="11247"/>
    <cellStyle name="標準 2 4 2 4 2 2 5 2 2 2 2" xfId="11248"/>
    <cellStyle name="標準 2 4 2 4 2 2 5 2 2 2 3" xfId="11249"/>
    <cellStyle name="標準 2 4 2 4 2 2 5 2 2 3" xfId="11250"/>
    <cellStyle name="標準 2 4 2 4 2 2 5 2 2 3 2" xfId="11251"/>
    <cellStyle name="標準 2 4 2 4 2 2 5 2 2 3 3" xfId="11252"/>
    <cellStyle name="標準 2 4 2 4 2 2 5 2 2 4" xfId="11253"/>
    <cellStyle name="標準 2 4 2 4 2 2 5 2 2 5" xfId="11254"/>
    <cellStyle name="標準 2 4 2 4 2 2 5 2 3" xfId="11255"/>
    <cellStyle name="標準 2 4 2 4 2 2 5 2 3 2" xfId="11256"/>
    <cellStyle name="標準 2 4 2 4 2 2 5 2 3 3" xfId="11257"/>
    <cellStyle name="標準 2 4 2 4 2 2 5 2 4" xfId="11258"/>
    <cellStyle name="標準 2 4 2 4 2 2 5 2 4 2" xfId="11259"/>
    <cellStyle name="標準 2 4 2 4 2 2 5 2 4 3" xfId="11260"/>
    <cellStyle name="標準 2 4 2 4 2 2 5 2 5" xfId="11261"/>
    <cellStyle name="標準 2 4 2 4 2 2 5 2 6" xfId="11262"/>
    <cellStyle name="標準 2 4 2 4 2 2 5 3" xfId="11263"/>
    <cellStyle name="標準 2 4 2 4 2 2 5 3 2" xfId="11264"/>
    <cellStyle name="標準 2 4 2 4 2 2 5 3 2 2" xfId="11265"/>
    <cellStyle name="標準 2 4 2 4 2 2 5 3 2 3" xfId="11266"/>
    <cellStyle name="標準 2 4 2 4 2 2 5 3 3" xfId="11267"/>
    <cellStyle name="標準 2 4 2 4 2 2 5 3 3 2" xfId="11268"/>
    <cellStyle name="標準 2 4 2 4 2 2 5 3 3 3" xfId="11269"/>
    <cellStyle name="標準 2 4 2 4 2 2 5 3 4" xfId="11270"/>
    <cellStyle name="標準 2 4 2 4 2 2 5 3 5" xfId="11271"/>
    <cellStyle name="標準 2 4 2 4 2 2 5 4" xfId="11272"/>
    <cellStyle name="標準 2 4 2 4 2 2 5 5" xfId="11273"/>
    <cellStyle name="標準 2 4 2 4 2 2 5 5 2" xfId="11274"/>
    <cellStyle name="標準 2 4 2 4 2 2 5 5 3" xfId="11275"/>
    <cellStyle name="標準 2 4 2 4 2 2 5 6" xfId="11276"/>
    <cellStyle name="標準 2 4 2 4 2 2 5 6 2" xfId="11277"/>
    <cellStyle name="標準 2 4 2 4 2 2 5 6 3" xfId="11278"/>
    <cellStyle name="標準 2 4 2 4 2 2 5 7" xfId="11279"/>
    <cellStyle name="標準 2 4 2 4 2 2 5 8" xfId="11280"/>
    <cellStyle name="標準 2 4 2 4 2 2 6" xfId="11281"/>
    <cellStyle name="標準 2 4 2 4 2 2 6 2" xfId="11282"/>
    <cellStyle name="標準 2 4 2 4 2 2 6 2 2" xfId="11283"/>
    <cellStyle name="標準 2 4 2 4 2 2 6 2 2 2" xfId="11284"/>
    <cellStyle name="標準 2 4 2 4 2 2 6 2 2 3" xfId="11285"/>
    <cellStyle name="標準 2 4 2 4 2 2 6 2 3" xfId="11286"/>
    <cellStyle name="標準 2 4 2 4 2 2 6 2 3 2" xfId="11287"/>
    <cellStyle name="標準 2 4 2 4 2 2 6 2 3 3" xfId="11288"/>
    <cellStyle name="標準 2 4 2 4 2 2 6 2 4" xfId="11289"/>
    <cellStyle name="標準 2 4 2 4 2 2 6 2 5" xfId="11290"/>
    <cellStyle name="標準 2 4 2 4 2 2 6 3" xfId="11291"/>
    <cellStyle name="標準 2 4 2 4 2 2 6 3 2" xfId="11292"/>
    <cellStyle name="標準 2 4 2 4 2 2 6 3 3" xfId="11293"/>
    <cellStyle name="標準 2 4 2 4 2 2 6 4" xfId="11294"/>
    <cellStyle name="標準 2 4 2 4 2 2 6 4 2" xfId="11295"/>
    <cellStyle name="標準 2 4 2 4 2 2 6 4 3" xfId="11296"/>
    <cellStyle name="標準 2 4 2 4 2 2 6 5" xfId="11297"/>
    <cellStyle name="標準 2 4 2 4 2 2 6 6" xfId="11298"/>
    <cellStyle name="標準 2 4 2 4 2 2 7" xfId="11299"/>
    <cellStyle name="標準 2 4 2 4 2 2 7 2" xfId="11300"/>
    <cellStyle name="標準 2 4 2 4 2 2 7 2 2" xfId="11301"/>
    <cellStyle name="標準 2 4 2 4 2 2 7 2 3" xfId="11302"/>
    <cellStyle name="標準 2 4 2 4 2 2 7 3" xfId="11303"/>
    <cellStyle name="標準 2 4 2 4 2 2 7 3 2" xfId="11304"/>
    <cellStyle name="標準 2 4 2 4 2 2 7 3 3" xfId="11305"/>
    <cellStyle name="標準 2 4 2 4 2 2 7 4" xfId="11306"/>
    <cellStyle name="標準 2 4 2 4 2 2 7 5" xfId="11307"/>
    <cellStyle name="標準 2 4 2 4 2 2 8" xfId="11308"/>
    <cellStyle name="標準 2 4 2 4 2 2 9" xfId="11309"/>
    <cellStyle name="標準 2 4 2 4 2 2 9 2" xfId="11310"/>
    <cellStyle name="標準 2 4 2 4 2 2 9 3" xfId="11311"/>
    <cellStyle name="標準 2 4 2 4 2 3" xfId="11312"/>
    <cellStyle name="標準 2 4 2 4 2 3 10" xfId="11313"/>
    <cellStyle name="標準 2 4 2 4 2 3 11" xfId="11314"/>
    <cellStyle name="標準 2 4 2 4 2 3 2" xfId="11315"/>
    <cellStyle name="標準 2 4 2 4 2 3 2 10" xfId="11316"/>
    <cellStyle name="標準 2 4 2 4 2 3 2 2" xfId="11317"/>
    <cellStyle name="標準 2 4 2 4 2 3 2 2 2" xfId="11318"/>
    <cellStyle name="標準 2 4 2 4 2 3 2 2 2 2" xfId="11319"/>
    <cellStyle name="標準 2 4 2 4 2 3 2 2 2 2 2" xfId="11320"/>
    <cellStyle name="標準 2 4 2 4 2 3 2 2 2 2 2 2" xfId="11321"/>
    <cellStyle name="標準 2 4 2 4 2 3 2 2 2 2 2 3" xfId="11322"/>
    <cellStyle name="標準 2 4 2 4 2 3 2 2 2 2 3" xfId="11323"/>
    <cellStyle name="標準 2 4 2 4 2 3 2 2 2 2 3 2" xfId="11324"/>
    <cellStyle name="標準 2 4 2 4 2 3 2 2 2 2 3 3" xfId="11325"/>
    <cellStyle name="標準 2 4 2 4 2 3 2 2 2 2 4" xfId="11326"/>
    <cellStyle name="標準 2 4 2 4 2 3 2 2 2 2 5" xfId="11327"/>
    <cellStyle name="標準 2 4 2 4 2 3 2 2 2 3" xfId="11328"/>
    <cellStyle name="標準 2 4 2 4 2 3 2 2 2 3 2" xfId="11329"/>
    <cellStyle name="標準 2 4 2 4 2 3 2 2 2 3 3" xfId="11330"/>
    <cellStyle name="標準 2 4 2 4 2 3 2 2 2 4" xfId="11331"/>
    <cellStyle name="標準 2 4 2 4 2 3 2 2 2 4 2" xfId="11332"/>
    <cellStyle name="標準 2 4 2 4 2 3 2 2 2 4 3" xfId="11333"/>
    <cellStyle name="標準 2 4 2 4 2 3 2 2 2 5" xfId="11334"/>
    <cellStyle name="標準 2 4 2 4 2 3 2 2 2 6" xfId="11335"/>
    <cellStyle name="標準 2 4 2 4 2 3 2 2 3" xfId="11336"/>
    <cellStyle name="標準 2 4 2 4 2 3 2 2 3 2" xfId="11337"/>
    <cellStyle name="標準 2 4 2 4 2 3 2 2 3 2 2" xfId="11338"/>
    <cellStyle name="標準 2 4 2 4 2 3 2 2 3 2 3" xfId="11339"/>
    <cellStyle name="標準 2 4 2 4 2 3 2 2 3 3" xfId="11340"/>
    <cellStyle name="標準 2 4 2 4 2 3 2 2 3 3 2" xfId="11341"/>
    <cellStyle name="標準 2 4 2 4 2 3 2 2 3 3 3" xfId="11342"/>
    <cellStyle name="標準 2 4 2 4 2 3 2 2 3 4" xfId="11343"/>
    <cellStyle name="標準 2 4 2 4 2 3 2 2 3 5" xfId="11344"/>
    <cellStyle name="標準 2 4 2 4 2 3 2 2 4" xfId="11345"/>
    <cellStyle name="標準 2 4 2 4 2 3 2 2 5" xfId="11346"/>
    <cellStyle name="標準 2 4 2 4 2 3 2 2 5 2" xfId="11347"/>
    <cellStyle name="標準 2 4 2 4 2 3 2 2 5 3" xfId="11348"/>
    <cellStyle name="標準 2 4 2 4 2 3 2 2 6" xfId="11349"/>
    <cellStyle name="標準 2 4 2 4 2 3 2 2 6 2" xfId="11350"/>
    <cellStyle name="標準 2 4 2 4 2 3 2 2 6 3" xfId="11351"/>
    <cellStyle name="標準 2 4 2 4 2 3 2 2 7" xfId="11352"/>
    <cellStyle name="標準 2 4 2 4 2 3 2 2 8" xfId="11353"/>
    <cellStyle name="標準 2 4 2 4 2 3 2 3" xfId="11354"/>
    <cellStyle name="標準 2 4 2 4 2 3 2 3 2" xfId="11355"/>
    <cellStyle name="標準 2 4 2 4 2 3 2 3 2 2" xfId="11356"/>
    <cellStyle name="標準 2 4 2 4 2 3 2 3 2 2 2" xfId="11357"/>
    <cellStyle name="標準 2 4 2 4 2 3 2 3 2 2 2 2" xfId="11358"/>
    <cellStyle name="標準 2 4 2 4 2 3 2 3 2 2 2 3" xfId="11359"/>
    <cellStyle name="標準 2 4 2 4 2 3 2 3 2 2 3" xfId="11360"/>
    <cellStyle name="標準 2 4 2 4 2 3 2 3 2 2 3 2" xfId="11361"/>
    <cellStyle name="標準 2 4 2 4 2 3 2 3 2 2 3 3" xfId="11362"/>
    <cellStyle name="標準 2 4 2 4 2 3 2 3 2 2 4" xfId="11363"/>
    <cellStyle name="標準 2 4 2 4 2 3 2 3 2 2 5" xfId="11364"/>
    <cellStyle name="標準 2 4 2 4 2 3 2 3 2 3" xfId="11365"/>
    <cellStyle name="標準 2 4 2 4 2 3 2 3 2 3 2" xfId="11366"/>
    <cellStyle name="標準 2 4 2 4 2 3 2 3 2 3 3" xfId="11367"/>
    <cellStyle name="標準 2 4 2 4 2 3 2 3 2 4" xfId="11368"/>
    <cellStyle name="標準 2 4 2 4 2 3 2 3 2 4 2" xfId="11369"/>
    <cellStyle name="標準 2 4 2 4 2 3 2 3 2 4 3" xfId="11370"/>
    <cellStyle name="標準 2 4 2 4 2 3 2 3 2 5" xfId="11371"/>
    <cellStyle name="標準 2 4 2 4 2 3 2 3 2 6" xfId="11372"/>
    <cellStyle name="標準 2 4 2 4 2 3 2 3 3" xfId="11373"/>
    <cellStyle name="標準 2 4 2 4 2 3 2 3 3 2" xfId="11374"/>
    <cellStyle name="標準 2 4 2 4 2 3 2 3 3 2 2" xfId="11375"/>
    <cellStyle name="標準 2 4 2 4 2 3 2 3 3 2 3" xfId="11376"/>
    <cellStyle name="標準 2 4 2 4 2 3 2 3 3 3" xfId="11377"/>
    <cellStyle name="標準 2 4 2 4 2 3 2 3 3 3 2" xfId="11378"/>
    <cellStyle name="標準 2 4 2 4 2 3 2 3 3 3 3" xfId="11379"/>
    <cellStyle name="標準 2 4 2 4 2 3 2 3 3 4" xfId="11380"/>
    <cellStyle name="標準 2 4 2 4 2 3 2 3 3 5" xfId="11381"/>
    <cellStyle name="標準 2 4 2 4 2 3 2 3 4" xfId="11382"/>
    <cellStyle name="標準 2 4 2 4 2 3 2 3 5" xfId="11383"/>
    <cellStyle name="標準 2 4 2 4 2 3 2 3 5 2" xfId="11384"/>
    <cellStyle name="標準 2 4 2 4 2 3 2 3 5 3" xfId="11385"/>
    <cellStyle name="標準 2 4 2 4 2 3 2 3 6" xfId="11386"/>
    <cellStyle name="標準 2 4 2 4 2 3 2 3 6 2" xfId="11387"/>
    <cellStyle name="標準 2 4 2 4 2 3 2 3 6 3" xfId="11388"/>
    <cellStyle name="標準 2 4 2 4 2 3 2 3 7" xfId="11389"/>
    <cellStyle name="標準 2 4 2 4 2 3 2 3 8" xfId="11390"/>
    <cellStyle name="標準 2 4 2 4 2 3 2 4" xfId="11391"/>
    <cellStyle name="標準 2 4 2 4 2 3 2 4 2" xfId="11392"/>
    <cellStyle name="標準 2 4 2 4 2 3 2 4 2 2" xfId="11393"/>
    <cellStyle name="標準 2 4 2 4 2 3 2 4 2 2 2" xfId="11394"/>
    <cellStyle name="標準 2 4 2 4 2 3 2 4 2 2 3" xfId="11395"/>
    <cellStyle name="標準 2 4 2 4 2 3 2 4 2 3" xfId="11396"/>
    <cellStyle name="標準 2 4 2 4 2 3 2 4 2 3 2" xfId="11397"/>
    <cellStyle name="標準 2 4 2 4 2 3 2 4 2 3 3" xfId="11398"/>
    <cellStyle name="標準 2 4 2 4 2 3 2 4 2 4" xfId="11399"/>
    <cellStyle name="標準 2 4 2 4 2 3 2 4 2 5" xfId="11400"/>
    <cellStyle name="標準 2 4 2 4 2 3 2 4 3" xfId="11401"/>
    <cellStyle name="標準 2 4 2 4 2 3 2 4 3 2" xfId="11402"/>
    <cellStyle name="標準 2 4 2 4 2 3 2 4 3 3" xfId="11403"/>
    <cellStyle name="標準 2 4 2 4 2 3 2 4 4" xfId="11404"/>
    <cellStyle name="標準 2 4 2 4 2 3 2 4 4 2" xfId="11405"/>
    <cellStyle name="標準 2 4 2 4 2 3 2 4 4 3" xfId="11406"/>
    <cellStyle name="標準 2 4 2 4 2 3 2 4 5" xfId="11407"/>
    <cellStyle name="標準 2 4 2 4 2 3 2 4 6" xfId="11408"/>
    <cellStyle name="標準 2 4 2 4 2 3 2 5" xfId="11409"/>
    <cellStyle name="標準 2 4 2 4 2 3 2 5 2" xfId="11410"/>
    <cellStyle name="標準 2 4 2 4 2 3 2 5 2 2" xfId="11411"/>
    <cellStyle name="標準 2 4 2 4 2 3 2 5 2 3" xfId="11412"/>
    <cellStyle name="標準 2 4 2 4 2 3 2 5 3" xfId="11413"/>
    <cellStyle name="標準 2 4 2 4 2 3 2 5 3 2" xfId="11414"/>
    <cellStyle name="標準 2 4 2 4 2 3 2 5 3 3" xfId="11415"/>
    <cellStyle name="標準 2 4 2 4 2 3 2 5 4" xfId="11416"/>
    <cellStyle name="標準 2 4 2 4 2 3 2 5 5" xfId="11417"/>
    <cellStyle name="標準 2 4 2 4 2 3 2 6" xfId="11418"/>
    <cellStyle name="標準 2 4 2 4 2 3 2 7" xfId="11419"/>
    <cellStyle name="標準 2 4 2 4 2 3 2 7 2" xfId="11420"/>
    <cellStyle name="標準 2 4 2 4 2 3 2 7 3" xfId="11421"/>
    <cellStyle name="標準 2 4 2 4 2 3 2 8" xfId="11422"/>
    <cellStyle name="標準 2 4 2 4 2 3 2 8 2" xfId="11423"/>
    <cellStyle name="標準 2 4 2 4 2 3 2 8 3" xfId="11424"/>
    <cellStyle name="標準 2 4 2 4 2 3 2 9" xfId="11425"/>
    <cellStyle name="標準 2 4 2 4 2 3 3" xfId="11426"/>
    <cellStyle name="標準 2 4 2 4 2 3 3 2" xfId="11427"/>
    <cellStyle name="標準 2 4 2 4 2 3 3 2 2" xfId="11428"/>
    <cellStyle name="標準 2 4 2 4 2 3 3 2 2 2" xfId="11429"/>
    <cellStyle name="標準 2 4 2 4 2 3 3 2 2 2 2" xfId="11430"/>
    <cellStyle name="標準 2 4 2 4 2 3 3 2 2 2 3" xfId="11431"/>
    <cellStyle name="標準 2 4 2 4 2 3 3 2 2 3" xfId="11432"/>
    <cellStyle name="標準 2 4 2 4 2 3 3 2 2 3 2" xfId="11433"/>
    <cellStyle name="標準 2 4 2 4 2 3 3 2 2 3 3" xfId="11434"/>
    <cellStyle name="標準 2 4 2 4 2 3 3 2 2 4" xfId="11435"/>
    <cellStyle name="標準 2 4 2 4 2 3 3 2 2 5" xfId="11436"/>
    <cellStyle name="標準 2 4 2 4 2 3 3 2 3" xfId="11437"/>
    <cellStyle name="標準 2 4 2 4 2 3 3 2 3 2" xfId="11438"/>
    <cellStyle name="標準 2 4 2 4 2 3 3 2 3 3" xfId="11439"/>
    <cellStyle name="標準 2 4 2 4 2 3 3 2 4" xfId="11440"/>
    <cellStyle name="標準 2 4 2 4 2 3 3 2 4 2" xfId="11441"/>
    <cellStyle name="標準 2 4 2 4 2 3 3 2 4 3" xfId="11442"/>
    <cellStyle name="標準 2 4 2 4 2 3 3 2 5" xfId="11443"/>
    <cellStyle name="標準 2 4 2 4 2 3 3 2 6" xfId="11444"/>
    <cellStyle name="標準 2 4 2 4 2 3 3 3" xfId="11445"/>
    <cellStyle name="標準 2 4 2 4 2 3 3 3 2" xfId="11446"/>
    <cellStyle name="標準 2 4 2 4 2 3 3 3 2 2" xfId="11447"/>
    <cellStyle name="標準 2 4 2 4 2 3 3 3 2 3" xfId="11448"/>
    <cellStyle name="標準 2 4 2 4 2 3 3 3 3" xfId="11449"/>
    <cellStyle name="標準 2 4 2 4 2 3 3 3 3 2" xfId="11450"/>
    <cellStyle name="標準 2 4 2 4 2 3 3 3 3 3" xfId="11451"/>
    <cellStyle name="標準 2 4 2 4 2 3 3 3 4" xfId="11452"/>
    <cellStyle name="標準 2 4 2 4 2 3 3 3 5" xfId="11453"/>
    <cellStyle name="標準 2 4 2 4 2 3 3 4" xfId="11454"/>
    <cellStyle name="標準 2 4 2 4 2 3 3 5" xfId="11455"/>
    <cellStyle name="標準 2 4 2 4 2 3 3 5 2" xfId="11456"/>
    <cellStyle name="標準 2 4 2 4 2 3 3 5 3" xfId="11457"/>
    <cellStyle name="標準 2 4 2 4 2 3 3 6" xfId="11458"/>
    <cellStyle name="標準 2 4 2 4 2 3 3 6 2" xfId="11459"/>
    <cellStyle name="標準 2 4 2 4 2 3 3 6 3" xfId="11460"/>
    <cellStyle name="標準 2 4 2 4 2 3 3 7" xfId="11461"/>
    <cellStyle name="標準 2 4 2 4 2 3 3 8" xfId="11462"/>
    <cellStyle name="標準 2 4 2 4 2 3 4" xfId="11463"/>
    <cellStyle name="標準 2 4 2 4 2 3 4 2" xfId="11464"/>
    <cellStyle name="標準 2 4 2 4 2 3 4 2 2" xfId="11465"/>
    <cellStyle name="標準 2 4 2 4 2 3 4 2 2 2" xfId="11466"/>
    <cellStyle name="標準 2 4 2 4 2 3 4 2 2 2 2" xfId="11467"/>
    <cellStyle name="標準 2 4 2 4 2 3 4 2 2 2 3" xfId="11468"/>
    <cellStyle name="標準 2 4 2 4 2 3 4 2 2 3" xfId="11469"/>
    <cellStyle name="標準 2 4 2 4 2 3 4 2 2 3 2" xfId="11470"/>
    <cellStyle name="標準 2 4 2 4 2 3 4 2 2 3 3" xfId="11471"/>
    <cellStyle name="標準 2 4 2 4 2 3 4 2 2 4" xfId="11472"/>
    <cellStyle name="標準 2 4 2 4 2 3 4 2 2 5" xfId="11473"/>
    <cellStyle name="標準 2 4 2 4 2 3 4 2 3" xfId="11474"/>
    <cellStyle name="標準 2 4 2 4 2 3 4 2 3 2" xfId="11475"/>
    <cellStyle name="標準 2 4 2 4 2 3 4 2 3 3" xfId="11476"/>
    <cellStyle name="標準 2 4 2 4 2 3 4 2 4" xfId="11477"/>
    <cellStyle name="標準 2 4 2 4 2 3 4 2 4 2" xfId="11478"/>
    <cellStyle name="標準 2 4 2 4 2 3 4 2 4 3" xfId="11479"/>
    <cellStyle name="標準 2 4 2 4 2 3 4 2 5" xfId="11480"/>
    <cellStyle name="標準 2 4 2 4 2 3 4 2 6" xfId="11481"/>
    <cellStyle name="標準 2 4 2 4 2 3 4 3" xfId="11482"/>
    <cellStyle name="標準 2 4 2 4 2 3 4 3 2" xfId="11483"/>
    <cellStyle name="標準 2 4 2 4 2 3 4 3 2 2" xfId="11484"/>
    <cellStyle name="標準 2 4 2 4 2 3 4 3 2 3" xfId="11485"/>
    <cellStyle name="標準 2 4 2 4 2 3 4 3 3" xfId="11486"/>
    <cellStyle name="標準 2 4 2 4 2 3 4 3 3 2" xfId="11487"/>
    <cellStyle name="標準 2 4 2 4 2 3 4 3 3 3" xfId="11488"/>
    <cellStyle name="標準 2 4 2 4 2 3 4 3 4" xfId="11489"/>
    <cellStyle name="標準 2 4 2 4 2 3 4 3 5" xfId="11490"/>
    <cellStyle name="標準 2 4 2 4 2 3 4 4" xfId="11491"/>
    <cellStyle name="標準 2 4 2 4 2 3 4 5" xfId="11492"/>
    <cellStyle name="標準 2 4 2 4 2 3 4 5 2" xfId="11493"/>
    <cellStyle name="標準 2 4 2 4 2 3 4 5 3" xfId="11494"/>
    <cellStyle name="標準 2 4 2 4 2 3 4 6" xfId="11495"/>
    <cellStyle name="標準 2 4 2 4 2 3 4 6 2" xfId="11496"/>
    <cellStyle name="標準 2 4 2 4 2 3 4 6 3" xfId="11497"/>
    <cellStyle name="標準 2 4 2 4 2 3 4 7" xfId="11498"/>
    <cellStyle name="標準 2 4 2 4 2 3 4 8" xfId="11499"/>
    <cellStyle name="標準 2 4 2 4 2 3 5" xfId="11500"/>
    <cellStyle name="標準 2 4 2 4 2 3 5 2" xfId="11501"/>
    <cellStyle name="標準 2 4 2 4 2 3 5 2 2" xfId="11502"/>
    <cellStyle name="標準 2 4 2 4 2 3 5 2 2 2" xfId="11503"/>
    <cellStyle name="標準 2 4 2 4 2 3 5 2 2 3" xfId="11504"/>
    <cellStyle name="標準 2 4 2 4 2 3 5 2 3" xfId="11505"/>
    <cellStyle name="標準 2 4 2 4 2 3 5 2 3 2" xfId="11506"/>
    <cellStyle name="標準 2 4 2 4 2 3 5 2 3 3" xfId="11507"/>
    <cellStyle name="標準 2 4 2 4 2 3 5 2 4" xfId="11508"/>
    <cellStyle name="標準 2 4 2 4 2 3 5 2 5" xfId="11509"/>
    <cellStyle name="標準 2 4 2 4 2 3 5 3" xfId="11510"/>
    <cellStyle name="標準 2 4 2 4 2 3 5 3 2" xfId="11511"/>
    <cellStyle name="標準 2 4 2 4 2 3 5 3 3" xfId="11512"/>
    <cellStyle name="標準 2 4 2 4 2 3 5 4" xfId="11513"/>
    <cellStyle name="標準 2 4 2 4 2 3 5 4 2" xfId="11514"/>
    <cellStyle name="標準 2 4 2 4 2 3 5 4 3" xfId="11515"/>
    <cellStyle name="標準 2 4 2 4 2 3 5 5" xfId="11516"/>
    <cellStyle name="標準 2 4 2 4 2 3 5 6" xfId="11517"/>
    <cellStyle name="標準 2 4 2 4 2 3 6" xfId="11518"/>
    <cellStyle name="標準 2 4 2 4 2 3 6 2" xfId="11519"/>
    <cellStyle name="標準 2 4 2 4 2 3 6 2 2" xfId="11520"/>
    <cellStyle name="標準 2 4 2 4 2 3 6 2 3" xfId="11521"/>
    <cellStyle name="標準 2 4 2 4 2 3 6 3" xfId="11522"/>
    <cellStyle name="標準 2 4 2 4 2 3 6 3 2" xfId="11523"/>
    <cellStyle name="標準 2 4 2 4 2 3 6 3 3" xfId="11524"/>
    <cellStyle name="標準 2 4 2 4 2 3 6 4" xfId="11525"/>
    <cellStyle name="標準 2 4 2 4 2 3 6 5" xfId="11526"/>
    <cellStyle name="標準 2 4 2 4 2 3 7" xfId="11527"/>
    <cellStyle name="標準 2 4 2 4 2 3 8" xfId="11528"/>
    <cellStyle name="標準 2 4 2 4 2 3 8 2" xfId="11529"/>
    <cellStyle name="標準 2 4 2 4 2 3 8 3" xfId="11530"/>
    <cellStyle name="標準 2 4 2 4 2 3 9" xfId="11531"/>
    <cellStyle name="標準 2 4 2 4 2 3 9 2" xfId="11532"/>
    <cellStyle name="標準 2 4 2 4 2 3 9 3" xfId="11533"/>
    <cellStyle name="標準 2 4 2 4 2 4" xfId="11534"/>
    <cellStyle name="標準 2 4 2 4 2 4 10" xfId="11535"/>
    <cellStyle name="標準 2 4 2 4 2 4 2" xfId="11536"/>
    <cellStyle name="標準 2 4 2 4 2 4 2 2" xfId="11537"/>
    <cellStyle name="標準 2 4 2 4 2 4 2 2 2" xfId="11538"/>
    <cellStyle name="標準 2 4 2 4 2 4 2 2 2 2" xfId="11539"/>
    <cellStyle name="標準 2 4 2 4 2 4 2 2 2 2 2" xfId="11540"/>
    <cellStyle name="標準 2 4 2 4 2 4 2 2 2 2 3" xfId="11541"/>
    <cellStyle name="標準 2 4 2 4 2 4 2 2 2 3" xfId="11542"/>
    <cellStyle name="標準 2 4 2 4 2 4 2 2 2 3 2" xfId="11543"/>
    <cellStyle name="標準 2 4 2 4 2 4 2 2 2 3 3" xfId="11544"/>
    <cellStyle name="標準 2 4 2 4 2 4 2 2 2 4" xfId="11545"/>
    <cellStyle name="標準 2 4 2 4 2 4 2 2 2 5" xfId="11546"/>
    <cellStyle name="標準 2 4 2 4 2 4 2 2 3" xfId="11547"/>
    <cellStyle name="標準 2 4 2 4 2 4 2 2 3 2" xfId="11548"/>
    <cellStyle name="標準 2 4 2 4 2 4 2 2 3 3" xfId="11549"/>
    <cellStyle name="標準 2 4 2 4 2 4 2 2 4" xfId="11550"/>
    <cellStyle name="標準 2 4 2 4 2 4 2 2 4 2" xfId="11551"/>
    <cellStyle name="標準 2 4 2 4 2 4 2 2 4 3" xfId="11552"/>
    <cellStyle name="標準 2 4 2 4 2 4 2 2 5" xfId="11553"/>
    <cellStyle name="標準 2 4 2 4 2 4 2 2 6" xfId="11554"/>
    <cellStyle name="標準 2 4 2 4 2 4 2 3" xfId="11555"/>
    <cellStyle name="標準 2 4 2 4 2 4 2 3 2" xfId="11556"/>
    <cellStyle name="標準 2 4 2 4 2 4 2 3 2 2" xfId="11557"/>
    <cellStyle name="標準 2 4 2 4 2 4 2 3 2 3" xfId="11558"/>
    <cellStyle name="標準 2 4 2 4 2 4 2 3 3" xfId="11559"/>
    <cellStyle name="標準 2 4 2 4 2 4 2 3 3 2" xfId="11560"/>
    <cellStyle name="標準 2 4 2 4 2 4 2 3 3 3" xfId="11561"/>
    <cellStyle name="標準 2 4 2 4 2 4 2 3 4" xfId="11562"/>
    <cellStyle name="標準 2 4 2 4 2 4 2 3 5" xfId="11563"/>
    <cellStyle name="標準 2 4 2 4 2 4 2 4" xfId="11564"/>
    <cellStyle name="標準 2 4 2 4 2 4 2 5" xfId="11565"/>
    <cellStyle name="標準 2 4 2 4 2 4 2 5 2" xfId="11566"/>
    <cellStyle name="標準 2 4 2 4 2 4 2 5 3" xfId="11567"/>
    <cellStyle name="標準 2 4 2 4 2 4 2 6" xfId="11568"/>
    <cellStyle name="標準 2 4 2 4 2 4 2 6 2" xfId="11569"/>
    <cellStyle name="標準 2 4 2 4 2 4 2 6 3" xfId="11570"/>
    <cellStyle name="標準 2 4 2 4 2 4 2 7" xfId="11571"/>
    <cellStyle name="標準 2 4 2 4 2 4 2 8" xfId="11572"/>
    <cellStyle name="標準 2 4 2 4 2 4 3" xfId="11573"/>
    <cellStyle name="標準 2 4 2 4 2 4 3 2" xfId="11574"/>
    <cellStyle name="標準 2 4 2 4 2 4 3 2 2" xfId="11575"/>
    <cellStyle name="標準 2 4 2 4 2 4 3 2 2 2" xfId="11576"/>
    <cellStyle name="標準 2 4 2 4 2 4 3 2 2 2 2" xfId="11577"/>
    <cellStyle name="標準 2 4 2 4 2 4 3 2 2 2 3" xfId="11578"/>
    <cellStyle name="標準 2 4 2 4 2 4 3 2 2 3" xfId="11579"/>
    <cellStyle name="標準 2 4 2 4 2 4 3 2 2 3 2" xfId="11580"/>
    <cellStyle name="標準 2 4 2 4 2 4 3 2 2 3 3" xfId="11581"/>
    <cellStyle name="標準 2 4 2 4 2 4 3 2 2 4" xfId="11582"/>
    <cellStyle name="標準 2 4 2 4 2 4 3 2 2 5" xfId="11583"/>
    <cellStyle name="標準 2 4 2 4 2 4 3 2 3" xfId="11584"/>
    <cellStyle name="標準 2 4 2 4 2 4 3 2 3 2" xfId="11585"/>
    <cellStyle name="標準 2 4 2 4 2 4 3 2 3 3" xfId="11586"/>
    <cellStyle name="標準 2 4 2 4 2 4 3 2 4" xfId="11587"/>
    <cellStyle name="標準 2 4 2 4 2 4 3 2 4 2" xfId="11588"/>
    <cellStyle name="標準 2 4 2 4 2 4 3 2 4 3" xfId="11589"/>
    <cellStyle name="標準 2 4 2 4 2 4 3 2 5" xfId="11590"/>
    <cellStyle name="標準 2 4 2 4 2 4 3 2 6" xfId="11591"/>
    <cellStyle name="標準 2 4 2 4 2 4 3 3" xfId="11592"/>
    <cellStyle name="標準 2 4 2 4 2 4 3 3 2" xfId="11593"/>
    <cellStyle name="標準 2 4 2 4 2 4 3 3 2 2" xfId="11594"/>
    <cellStyle name="標準 2 4 2 4 2 4 3 3 2 3" xfId="11595"/>
    <cellStyle name="標準 2 4 2 4 2 4 3 3 3" xfId="11596"/>
    <cellStyle name="標準 2 4 2 4 2 4 3 3 3 2" xfId="11597"/>
    <cellStyle name="標準 2 4 2 4 2 4 3 3 3 3" xfId="11598"/>
    <cellStyle name="標準 2 4 2 4 2 4 3 3 4" xfId="11599"/>
    <cellStyle name="標準 2 4 2 4 2 4 3 3 5" xfId="11600"/>
    <cellStyle name="標準 2 4 2 4 2 4 3 4" xfId="11601"/>
    <cellStyle name="標準 2 4 2 4 2 4 3 5" xfId="11602"/>
    <cellStyle name="標準 2 4 2 4 2 4 3 5 2" xfId="11603"/>
    <cellStyle name="標準 2 4 2 4 2 4 3 5 3" xfId="11604"/>
    <cellStyle name="標準 2 4 2 4 2 4 3 6" xfId="11605"/>
    <cellStyle name="標準 2 4 2 4 2 4 3 6 2" xfId="11606"/>
    <cellStyle name="標準 2 4 2 4 2 4 3 6 3" xfId="11607"/>
    <cellStyle name="標準 2 4 2 4 2 4 3 7" xfId="11608"/>
    <cellStyle name="標準 2 4 2 4 2 4 3 8" xfId="11609"/>
    <cellStyle name="標準 2 4 2 4 2 4 4" xfId="11610"/>
    <cellStyle name="標準 2 4 2 4 2 4 4 2" xfId="11611"/>
    <cellStyle name="標準 2 4 2 4 2 4 4 2 2" xfId="11612"/>
    <cellStyle name="標準 2 4 2 4 2 4 4 2 2 2" xfId="11613"/>
    <cellStyle name="標準 2 4 2 4 2 4 4 2 2 3" xfId="11614"/>
    <cellStyle name="標準 2 4 2 4 2 4 4 2 3" xfId="11615"/>
    <cellStyle name="標準 2 4 2 4 2 4 4 2 3 2" xfId="11616"/>
    <cellStyle name="標準 2 4 2 4 2 4 4 2 3 3" xfId="11617"/>
    <cellStyle name="標準 2 4 2 4 2 4 4 2 4" xfId="11618"/>
    <cellStyle name="標準 2 4 2 4 2 4 4 2 5" xfId="11619"/>
    <cellStyle name="標準 2 4 2 4 2 4 4 3" xfId="11620"/>
    <cellStyle name="標準 2 4 2 4 2 4 4 3 2" xfId="11621"/>
    <cellStyle name="標準 2 4 2 4 2 4 4 3 3" xfId="11622"/>
    <cellStyle name="標準 2 4 2 4 2 4 4 4" xfId="11623"/>
    <cellStyle name="標準 2 4 2 4 2 4 4 4 2" xfId="11624"/>
    <cellStyle name="標準 2 4 2 4 2 4 4 4 3" xfId="11625"/>
    <cellStyle name="標準 2 4 2 4 2 4 4 5" xfId="11626"/>
    <cellStyle name="標準 2 4 2 4 2 4 4 6" xfId="11627"/>
    <cellStyle name="標準 2 4 2 4 2 4 5" xfId="11628"/>
    <cellStyle name="標準 2 4 2 4 2 4 5 2" xfId="11629"/>
    <cellStyle name="標準 2 4 2 4 2 4 5 2 2" xfId="11630"/>
    <cellStyle name="標準 2 4 2 4 2 4 5 2 3" xfId="11631"/>
    <cellStyle name="標準 2 4 2 4 2 4 5 3" xfId="11632"/>
    <cellStyle name="標準 2 4 2 4 2 4 5 3 2" xfId="11633"/>
    <cellStyle name="標準 2 4 2 4 2 4 5 3 3" xfId="11634"/>
    <cellStyle name="標準 2 4 2 4 2 4 5 4" xfId="11635"/>
    <cellStyle name="標準 2 4 2 4 2 4 5 5" xfId="11636"/>
    <cellStyle name="標準 2 4 2 4 2 4 6" xfId="11637"/>
    <cellStyle name="標準 2 4 2 4 2 4 7" xfId="11638"/>
    <cellStyle name="標準 2 4 2 4 2 4 7 2" xfId="11639"/>
    <cellStyle name="標準 2 4 2 4 2 4 7 3" xfId="11640"/>
    <cellStyle name="標準 2 4 2 4 2 4 8" xfId="11641"/>
    <cellStyle name="標準 2 4 2 4 2 4 8 2" xfId="11642"/>
    <cellStyle name="標準 2 4 2 4 2 4 8 3" xfId="11643"/>
    <cellStyle name="標準 2 4 2 4 2 4 9" xfId="11644"/>
    <cellStyle name="標準 2 4 2 4 2 5" xfId="11645"/>
    <cellStyle name="標準 2 4 2 4 2 5 2" xfId="11646"/>
    <cellStyle name="標準 2 4 2 4 2 5 2 2" xfId="11647"/>
    <cellStyle name="標準 2 4 2 4 2 5 2 2 2" xfId="11648"/>
    <cellStyle name="標準 2 4 2 4 2 5 2 2 2 2" xfId="11649"/>
    <cellStyle name="標準 2 4 2 4 2 5 2 2 2 2 2" xfId="11650"/>
    <cellStyle name="標準 2 4 2 4 2 5 2 2 2 2 3" xfId="11651"/>
    <cellStyle name="標準 2 4 2 4 2 5 2 2 2 3" xfId="11652"/>
    <cellStyle name="標準 2 4 2 4 2 5 2 2 2 3 2" xfId="11653"/>
    <cellStyle name="標準 2 4 2 4 2 5 2 2 2 3 3" xfId="11654"/>
    <cellStyle name="標準 2 4 2 4 2 5 2 2 2 4" xfId="11655"/>
    <cellStyle name="標準 2 4 2 4 2 5 2 2 2 5" xfId="11656"/>
    <cellStyle name="標準 2 4 2 4 2 5 2 2 3" xfId="11657"/>
    <cellStyle name="標準 2 4 2 4 2 5 2 2 3 2" xfId="11658"/>
    <cellStyle name="標準 2 4 2 4 2 5 2 2 3 3" xfId="11659"/>
    <cellStyle name="標準 2 4 2 4 2 5 2 2 4" xfId="11660"/>
    <cellStyle name="標準 2 4 2 4 2 5 2 2 4 2" xfId="11661"/>
    <cellStyle name="標準 2 4 2 4 2 5 2 2 4 3" xfId="11662"/>
    <cellStyle name="標準 2 4 2 4 2 5 2 2 5" xfId="11663"/>
    <cellStyle name="標準 2 4 2 4 2 5 2 2 6" xfId="11664"/>
    <cellStyle name="標準 2 4 2 4 2 5 2 3" xfId="11665"/>
    <cellStyle name="標準 2 4 2 4 2 5 2 3 2" xfId="11666"/>
    <cellStyle name="標準 2 4 2 4 2 5 2 3 2 2" xfId="11667"/>
    <cellStyle name="標準 2 4 2 4 2 5 2 3 2 3" xfId="11668"/>
    <cellStyle name="標準 2 4 2 4 2 5 2 3 3" xfId="11669"/>
    <cellStyle name="標準 2 4 2 4 2 5 2 3 3 2" xfId="11670"/>
    <cellStyle name="標準 2 4 2 4 2 5 2 3 3 3" xfId="11671"/>
    <cellStyle name="標準 2 4 2 4 2 5 2 3 4" xfId="11672"/>
    <cellStyle name="標準 2 4 2 4 2 5 2 3 5" xfId="11673"/>
    <cellStyle name="標準 2 4 2 4 2 5 2 4" xfId="11674"/>
    <cellStyle name="標準 2 4 2 4 2 5 2 5" xfId="11675"/>
    <cellStyle name="標準 2 4 2 4 2 5 2 5 2" xfId="11676"/>
    <cellStyle name="標準 2 4 2 4 2 5 2 5 3" xfId="11677"/>
    <cellStyle name="標準 2 4 2 4 2 5 2 6" xfId="11678"/>
    <cellStyle name="標準 2 4 2 4 2 5 2 6 2" xfId="11679"/>
    <cellStyle name="標準 2 4 2 4 2 5 2 6 3" xfId="11680"/>
    <cellStyle name="標準 2 4 2 4 2 5 2 7" xfId="11681"/>
    <cellStyle name="標準 2 4 2 4 2 5 2 8" xfId="11682"/>
    <cellStyle name="標準 2 4 2 4 2 5 3" xfId="11683"/>
    <cellStyle name="標準 2 4 2 4 2 5 3 2" xfId="11684"/>
    <cellStyle name="標準 2 4 2 4 2 5 3 2 2" xfId="11685"/>
    <cellStyle name="標準 2 4 2 4 2 5 3 2 2 2" xfId="11686"/>
    <cellStyle name="標準 2 4 2 4 2 5 3 2 2 3" xfId="11687"/>
    <cellStyle name="標準 2 4 2 4 2 5 3 2 3" xfId="11688"/>
    <cellStyle name="標準 2 4 2 4 2 5 3 2 3 2" xfId="11689"/>
    <cellStyle name="標準 2 4 2 4 2 5 3 2 3 3" xfId="11690"/>
    <cellStyle name="標準 2 4 2 4 2 5 3 2 4" xfId="11691"/>
    <cellStyle name="標準 2 4 2 4 2 5 3 2 5" xfId="11692"/>
    <cellStyle name="標準 2 4 2 4 2 5 3 3" xfId="11693"/>
    <cellStyle name="標準 2 4 2 4 2 5 3 3 2" xfId="11694"/>
    <cellStyle name="標準 2 4 2 4 2 5 3 3 3" xfId="11695"/>
    <cellStyle name="標準 2 4 2 4 2 5 3 4" xfId="11696"/>
    <cellStyle name="標準 2 4 2 4 2 5 3 4 2" xfId="11697"/>
    <cellStyle name="標準 2 4 2 4 2 5 3 4 3" xfId="11698"/>
    <cellStyle name="標準 2 4 2 4 2 5 3 5" xfId="11699"/>
    <cellStyle name="標準 2 4 2 4 2 5 3 6" xfId="11700"/>
    <cellStyle name="標準 2 4 2 4 2 5 4" xfId="11701"/>
    <cellStyle name="標準 2 4 2 4 2 5 4 2" xfId="11702"/>
    <cellStyle name="標準 2 4 2 4 2 5 4 2 2" xfId="11703"/>
    <cellStyle name="標準 2 4 2 4 2 5 4 2 3" xfId="11704"/>
    <cellStyle name="標準 2 4 2 4 2 5 4 3" xfId="11705"/>
    <cellStyle name="標準 2 4 2 4 2 5 4 3 2" xfId="11706"/>
    <cellStyle name="標準 2 4 2 4 2 5 4 3 3" xfId="11707"/>
    <cellStyle name="標準 2 4 2 4 2 5 4 4" xfId="11708"/>
    <cellStyle name="標準 2 4 2 4 2 5 4 5" xfId="11709"/>
    <cellStyle name="標準 2 4 2 4 2 5 5" xfId="11710"/>
    <cellStyle name="標準 2 4 2 4 2 5 6" xfId="11711"/>
    <cellStyle name="標準 2 4 2 4 2 5 6 2" xfId="11712"/>
    <cellStyle name="標準 2 4 2 4 2 5 6 3" xfId="11713"/>
    <cellStyle name="標準 2 4 2 4 2 5 7" xfId="11714"/>
    <cellStyle name="標準 2 4 2 4 2 5 7 2" xfId="11715"/>
    <cellStyle name="標準 2 4 2 4 2 5 7 3" xfId="11716"/>
    <cellStyle name="標準 2 4 2 4 2 5 8" xfId="11717"/>
    <cellStyle name="標準 2 4 2 4 2 5 9" xfId="11718"/>
    <cellStyle name="標準 2 4 2 4 2 6" xfId="11719"/>
    <cellStyle name="標準 2 4 2 4 2 6 2" xfId="11720"/>
    <cellStyle name="標準 2 4 2 4 2 6 2 2" xfId="11721"/>
    <cellStyle name="標準 2 4 2 4 2 6 2 2 2" xfId="11722"/>
    <cellStyle name="標準 2 4 2 4 2 6 2 2 2 2" xfId="11723"/>
    <cellStyle name="標準 2 4 2 4 2 6 2 2 2 3" xfId="11724"/>
    <cellStyle name="標準 2 4 2 4 2 6 2 2 3" xfId="11725"/>
    <cellStyle name="標準 2 4 2 4 2 6 2 2 3 2" xfId="11726"/>
    <cellStyle name="標準 2 4 2 4 2 6 2 2 3 3" xfId="11727"/>
    <cellStyle name="標準 2 4 2 4 2 6 2 2 4" xfId="11728"/>
    <cellStyle name="標準 2 4 2 4 2 6 2 2 5" xfId="11729"/>
    <cellStyle name="標準 2 4 2 4 2 6 2 3" xfId="11730"/>
    <cellStyle name="標準 2 4 2 4 2 6 2 3 2" xfId="11731"/>
    <cellStyle name="標準 2 4 2 4 2 6 2 3 3" xfId="11732"/>
    <cellStyle name="標準 2 4 2 4 2 6 2 4" xfId="11733"/>
    <cellStyle name="標準 2 4 2 4 2 6 2 4 2" xfId="11734"/>
    <cellStyle name="標準 2 4 2 4 2 6 2 4 3" xfId="11735"/>
    <cellStyle name="標準 2 4 2 4 2 6 2 5" xfId="11736"/>
    <cellStyle name="標準 2 4 2 4 2 6 2 6" xfId="11737"/>
    <cellStyle name="標準 2 4 2 4 2 6 3" xfId="11738"/>
    <cellStyle name="標準 2 4 2 4 2 6 3 2" xfId="11739"/>
    <cellStyle name="標準 2 4 2 4 2 6 3 2 2" xfId="11740"/>
    <cellStyle name="標準 2 4 2 4 2 6 3 2 3" xfId="11741"/>
    <cellStyle name="標準 2 4 2 4 2 6 3 3" xfId="11742"/>
    <cellStyle name="標準 2 4 2 4 2 6 3 3 2" xfId="11743"/>
    <cellStyle name="標準 2 4 2 4 2 6 3 3 3" xfId="11744"/>
    <cellStyle name="標準 2 4 2 4 2 6 3 4" xfId="11745"/>
    <cellStyle name="標準 2 4 2 4 2 6 3 5" xfId="11746"/>
    <cellStyle name="標準 2 4 2 4 2 6 4" xfId="11747"/>
    <cellStyle name="標準 2 4 2 4 2 6 5" xfId="11748"/>
    <cellStyle name="標準 2 4 2 4 2 6 5 2" xfId="11749"/>
    <cellStyle name="標準 2 4 2 4 2 6 5 3" xfId="11750"/>
    <cellStyle name="標準 2 4 2 4 2 6 6" xfId="11751"/>
    <cellStyle name="標準 2 4 2 4 2 6 6 2" xfId="11752"/>
    <cellStyle name="標準 2 4 2 4 2 6 6 3" xfId="11753"/>
    <cellStyle name="標準 2 4 2 4 2 6 7" xfId="11754"/>
    <cellStyle name="標準 2 4 2 4 2 6 8" xfId="11755"/>
    <cellStyle name="標準 2 4 2 4 2 7" xfId="11756"/>
    <cellStyle name="標準 2 4 2 4 2 7 2" xfId="11757"/>
    <cellStyle name="標準 2 4 2 4 2 7 2 2" xfId="11758"/>
    <cellStyle name="標準 2 4 2 4 2 7 2 2 2" xfId="11759"/>
    <cellStyle name="標準 2 4 2 4 2 7 2 2 2 2" xfId="11760"/>
    <cellStyle name="標準 2 4 2 4 2 7 2 2 2 3" xfId="11761"/>
    <cellStyle name="標準 2 4 2 4 2 7 2 2 3" xfId="11762"/>
    <cellStyle name="標準 2 4 2 4 2 7 2 2 3 2" xfId="11763"/>
    <cellStyle name="標準 2 4 2 4 2 7 2 2 3 3" xfId="11764"/>
    <cellStyle name="標準 2 4 2 4 2 7 2 2 4" xfId="11765"/>
    <cellStyle name="標準 2 4 2 4 2 7 2 2 5" xfId="11766"/>
    <cellStyle name="標準 2 4 2 4 2 7 2 3" xfId="11767"/>
    <cellStyle name="標準 2 4 2 4 2 7 2 3 2" xfId="11768"/>
    <cellStyle name="標準 2 4 2 4 2 7 2 3 3" xfId="11769"/>
    <cellStyle name="標準 2 4 2 4 2 7 2 4" xfId="11770"/>
    <cellStyle name="標準 2 4 2 4 2 7 2 4 2" xfId="11771"/>
    <cellStyle name="標準 2 4 2 4 2 7 2 4 3" xfId="11772"/>
    <cellStyle name="標準 2 4 2 4 2 7 2 5" xfId="11773"/>
    <cellStyle name="標準 2 4 2 4 2 7 2 6" xfId="11774"/>
    <cellStyle name="標準 2 4 2 4 2 7 3" xfId="11775"/>
    <cellStyle name="標準 2 4 2 4 2 7 3 2" xfId="11776"/>
    <cellStyle name="標準 2 4 2 4 2 7 3 2 2" xfId="11777"/>
    <cellStyle name="標準 2 4 2 4 2 7 3 2 3" xfId="11778"/>
    <cellStyle name="標準 2 4 2 4 2 7 3 3" xfId="11779"/>
    <cellStyle name="標準 2 4 2 4 2 7 3 3 2" xfId="11780"/>
    <cellStyle name="標準 2 4 2 4 2 7 3 3 3" xfId="11781"/>
    <cellStyle name="標準 2 4 2 4 2 7 3 4" xfId="11782"/>
    <cellStyle name="標準 2 4 2 4 2 7 3 5" xfId="11783"/>
    <cellStyle name="標準 2 4 2 4 2 7 4" xfId="11784"/>
    <cellStyle name="標準 2 4 2 4 2 7 5" xfId="11785"/>
    <cellStyle name="標準 2 4 2 4 2 7 5 2" xfId="11786"/>
    <cellStyle name="標準 2 4 2 4 2 7 5 3" xfId="11787"/>
    <cellStyle name="標準 2 4 2 4 2 7 6" xfId="11788"/>
    <cellStyle name="標準 2 4 2 4 2 7 6 2" xfId="11789"/>
    <cellStyle name="標準 2 4 2 4 2 7 6 3" xfId="11790"/>
    <cellStyle name="標準 2 4 2 4 2 7 7" xfId="11791"/>
    <cellStyle name="標準 2 4 2 4 2 7 8" xfId="11792"/>
    <cellStyle name="標準 2 4 2 4 2 8" xfId="11793"/>
    <cellStyle name="標準 2 4 2 4 2 8 2" xfId="11794"/>
    <cellStyle name="標準 2 4 2 4 2 8 2 2" xfId="11795"/>
    <cellStyle name="標準 2 4 2 4 2 8 2 2 2" xfId="11796"/>
    <cellStyle name="標準 2 4 2 4 2 8 2 2 3" xfId="11797"/>
    <cellStyle name="標準 2 4 2 4 2 8 2 3" xfId="11798"/>
    <cellStyle name="標準 2 4 2 4 2 8 2 3 2" xfId="11799"/>
    <cellStyle name="標準 2 4 2 4 2 8 2 3 3" xfId="11800"/>
    <cellStyle name="標準 2 4 2 4 2 8 2 4" xfId="11801"/>
    <cellStyle name="標準 2 4 2 4 2 8 2 5" xfId="11802"/>
    <cellStyle name="標準 2 4 2 4 2 8 3" xfId="11803"/>
    <cellStyle name="標準 2 4 2 4 2 8 3 2" xfId="11804"/>
    <cellStyle name="標準 2 4 2 4 2 8 3 3" xfId="11805"/>
    <cellStyle name="標準 2 4 2 4 2 8 4" xfId="11806"/>
    <cellStyle name="標準 2 4 2 4 2 8 4 2" xfId="11807"/>
    <cellStyle name="標準 2 4 2 4 2 8 4 3" xfId="11808"/>
    <cellStyle name="標準 2 4 2 4 2 8 5" xfId="11809"/>
    <cellStyle name="標準 2 4 2 4 2 8 6" xfId="11810"/>
    <cellStyle name="標準 2 4 2 4 2 9" xfId="11811"/>
    <cellStyle name="標準 2 4 2 4 2 9 2" xfId="11812"/>
    <cellStyle name="標準 2 4 2 4 2 9 2 2" xfId="11813"/>
    <cellStyle name="標準 2 4 2 4 2 9 2 3" xfId="11814"/>
    <cellStyle name="標準 2 4 2 4 2 9 3" xfId="11815"/>
    <cellStyle name="標準 2 4 2 4 2 9 3 2" xfId="11816"/>
    <cellStyle name="標準 2 4 2 4 2 9 3 3" xfId="11817"/>
    <cellStyle name="標準 2 4 2 4 2 9 4" xfId="11818"/>
    <cellStyle name="標準 2 4 2 4 2 9 5" xfId="11819"/>
    <cellStyle name="標準 2 4 2 4 3" xfId="11820"/>
    <cellStyle name="標準 2 4 2 4 3 10" xfId="11821"/>
    <cellStyle name="標準 2 4 2 4 3 10 2" xfId="11822"/>
    <cellStyle name="標準 2 4 2 4 3 10 3" xfId="11823"/>
    <cellStyle name="標準 2 4 2 4 3 11" xfId="11824"/>
    <cellStyle name="標準 2 4 2 4 3 12" xfId="11825"/>
    <cellStyle name="標準 2 4 2 4 3 2" xfId="11826"/>
    <cellStyle name="標準 2 4 2 4 3 2 10" xfId="11827"/>
    <cellStyle name="標準 2 4 2 4 3 2 2" xfId="11828"/>
    <cellStyle name="標準 2 4 2 4 3 2 2 2" xfId="11829"/>
    <cellStyle name="標準 2 4 2 4 3 2 2 2 2" xfId="11830"/>
    <cellStyle name="標準 2 4 2 4 3 2 2 2 2 2" xfId="11831"/>
    <cellStyle name="標準 2 4 2 4 3 2 2 2 2 2 2" xfId="11832"/>
    <cellStyle name="標準 2 4 2 4 3 2 2 2 2 2 3" xfId="11833"/>
    <cellStyle name="標準 2 4 2 4 3 2 2 2 2 3" xfId="11834"/>
    <cellStyle name="標準 2 4 2 4 3 2 2 2 2 3 2" xfId="11835"/>
    <cellStyle name="標準 2 4 2 4 3 2 2 2 2 3 3" xfId="11836"/>
    <cellStyle name="標準 2 4 2 4 3 2 2 2 2 4" xfId="11837"/>
    <cellStyle name="標準 2 4 2 4 3 2 2 2 2 5" xfId="11838"/>
    <cellStyle name="標準 2 4 2 4 3 2 2 2 3" xfId="11839"/>
    <cellStyle name="標準 2 4 2 4 3 2 2 2 3 2" xfId="11840"/>
    <cellStyle name="標準 2 4 2 4 3 2 2 2 3 3" xfId="11841"/>
    <cellStyle name="標準 2 4 2 4 3 2 2 2 4" xfId="11842"/>
    <cellStyle name="標準 2 4 2 4 3 2 2 2 4 2" xfId="11843"/>
    <cellStyle name="標準 2 4 2 4 3 2 2 2 4 3" xfId="11844"/>
    <cellStyle name="標準 2 4 2 4 3 2 2 2 5" xfId="11845"/>
    <cellStyle name="標準 2 4 2 4 3 2 2 2 6" xfId="11846"/>
    <cellStyle name="標準 2 4 2 4 3 2 2 3" xfId="11847"/>
    <cellStyle name="標準 2 4 2 4 3 2 2 3 2" xfId="11848"/>
    <cellStyle name="標準 2 4 2 4 3 2 2 3 2 2" xfId="11849"/>
    <cellStyle name="標準 2 4 2 4 3 2 2 3 2 3" xfId="11850"/>
    <cellStyle name="標準 2 4 2 4 3 2 2 3 3" xfId="11851"/>
    <cellStyle name="標準 2 4 2 4 3 2 2 3 3 2" xfId="11852"/>
    <cellStyle name="標準 2 4 2 4 3 2 2 3 3 3" xfId="11853"/>
    <cellStyle name="標準 2 4 2 4 3 2 2 3 4" xfId="11854"/>
    <cellStyle name="標準 2 4 2 4 3 2 2 3 5" xfId="11855"/>
    <cellStyle name="標準 2 4 2 4 3 2 2 4" xfId="11856"/>
    <cellStyle name="標準 2 4 2 4 3 2 2 5" xfId="11857"/>
    <cellStyle name="標準 2 4 2 4 3 2 2 5 2" xfId="11858"/>
    <cellStyle name="標準 2 4 2 4 3 2 2 5 3" xfId="11859"/>
    <cellStyle name="標準 2 4 2 4 3 2 2 6" xfId="11860"/>
    <cellStyle name="標準 2 4 2 4 3 2 2 6 2" xfId="11861"/>
    <cellStyle name="標準 2 4 2 4 3 2 2 6 3" xfId="11862"/>
    <cellStyle name="標準 2 4 2 4 3 2 2 7" xfId="11863"/>
    <cellStyle name="標準 2 4 2 4 3 2 2 8" xfId="11864"/>
    <cellStyle name="標準 2 4 2 4 3 2 3" xfId="11865"/>
    <cellStyle name="標準 2 4 2 4 3 2 3 2" xfId="11866"/>
    <cellStyle name="標準 2 4 2 4 3 2 3 2 2" xfId="11867"/>
    <cellStyle name="標準 2 4 2 4 3 2 3 2 2 2" xfId="11868"/>
    <cellStyle name="標準 2 4 2 4 3 2 3 2 2 2 2" xfId="11869"/>
    <cellStyle name="標準 2 4 2 4 3 2 3 2 2 2 3" xfId="11870"/>
    <cellStyle name="標準 2 4 2 4 3 2 3 2 2 3" xfId="11871"/>
    <cellStyle name="標準 2 4 2 4 3 2 3 2 2 3 2" xfId="11872"/>
    <cellStyle name="標準 2 4 2 4 3 2 3 2 2 3 3" xfId="11873"/>
    <cellStyle name="標準 2 4 2 4 3 2 3 2 2 4" xfId="11874"/>
    <cellStyle name="標準 2 4 2 4 3 2 3 2 2 5" xfId="11875"/>
    <cellStyle name="標準 2 4 2 4 3 2 3 2 3" xfId="11876"/>
    <cellStyle name="標準 2 4 2 4 3 2 3 2 3 2" xfId="11877"/>
    <cellStyle name="標準 2 4 2 4 3 2 3 2 3 3" xfId="11878"/>
    <cellStyle name="標準 2 4 2 4 3 2 3 2 4" xfId="11879"/>
    <cellStyle name="標準 2 4 2 4 3 2 3 2 4 2" xfId="11880"/>
    <cellStyle name="標準 2 4 2 4 3 2 3 2 4 3" xfId="11881"/>
    <cellStyle name="標準 2 4 2 4 3 2 3 2 5" xfId="11882"/>
    <cellStyle name="標準 2 4 2 4 3 2 3 2 6" xfId="11883"/>
    <cellStyle name="標準 2 4 2 4 3 2 3 3" xfId="11884"/>
    <cellStyle name="標準 2 4 2 4 3 2 3 3 2" xfId="11885"/>
    <cellStyle name="標準 2 4 2 4 3 2 3 3 2 2" xfId="11886"/>
    <cellStyle name="標準 2 4 2 4 3 2 3 3 2 3" xfId="11887"/>
    <cellStyle name="標準 2 4 2 4 3 2 3 3 3" xfId="11888"/>
    <cellStyle name="標準 2 4 2 4 3 2 3 3 3 2" xfId="11889"/>
    <cellStyle name="標準 2 4 2 4 3 2 3 3 3 3" xfId="11890"/>
    <cellStyle name="標準 2 4 2 4 3 2 3 3 4" xfId="11891"/>
    <cellStyle name="標準 2 4 2 4 3 2 3 3 5" xfId="11892"/>
    <cellStyle name="標準 2 4 2 4 3 2 3 4" xfId="11893"/>
    <cellStyle name="標準 2 4 2 4 3 2 3 5" xfId="11894"/>
    <cellStyle name="標準 2 4 2 4 3 2 3 5 2" xfId="11895"/>
    <cellStyle name="標準 2 4 2 4 3 2 3 5 3" xfId="11896"/>
    <cellStyle name="標準 2 4 2 4 3 2 3 6" xfId="11897"/>
    <cellStyle name="標準 2 4 2 4 3 2 3 6 2" xfId="11898"/>
    <cellStyle name="標準 2 4 2 4 3 2 3 6 3" xfId="11899"/>
    <cellStyle name="標準 2 4 2 4 3 2 3 7" xfId="11900"/>
    <cellStyle name="標準 2 4 2 4 3 2 3 8" xfId="11901"/>
    <cellStyle name="標準 2 4 2 4 3 2 4" xfId="11902"/>
    <cellStyle name="標準 2 4 2 4 3 2 4 2" xfId="11903"/>
    <cellStyle name="標準 2 4 2 4 3 2 4 2 2" xfId="11904"/>
    <cellStyle name="標準 2 4 2 4 3 2 4 2 2 2" xfId="11905"/>
    <cellStyle name="標準 2 4 2 4 3 2 4 2 2 3" xfId="11906"/>
    <cellStyle name="標準 2 4 2 4 3 2 4 2 3" xfId="11907"/>
    <cellStyle name="標準 2 4 2 4 3 2 4 2 3 2" xfId="11908"/>
    <cellStyle name="標準 2 4 2 4 3 2 4 2 3 3" xfId="11909"/>
    <cellStyle name="標準 2 4 2 4 3 2 4 2 4" xfId="11910"/>
    <cellStyle name="標準 2 4 2 4 3 2 4 2 5" xfId="11911"/>
    <cellStyle name="標準 2 4 2 4 3 2 4 3" xfId="11912"/>
    <cellStyle name="標準 2 4 2 4 3 2 4 3 2" xfId="11913"/>
    <cellStyle name="標準 2 4 2 4 3 2 4 3 3" xfId="11914"/>
    <cellStyle name="標準 2 4 2 4 3 2 4 4" xfId="11915"/>
    <cellStyle name="標準 2 4 2 4 3 2 4 4 2" xfId="11916"/>
    <cellStyle name="標準 2 4 2 4 3 2 4 4 3" xfId="11917"/>
    <cellStyle name="標準 2 4 2 4 3 2 4 5" xfId="11918"/>
    <cellStyle name="標準 2 4 2 4 3 2 4 6" xfId="11919"/>
    <cellStyle name="標準 2 4 2 4 3 2 5" xfId="11920"/>
    <cellStyle name="標準 2 4 2 4 3 2 5 2" xfId="11921"/>
    <cellStyle name="標準 2 4 2 4 3 2 5 2 2" xfId="11922"/>
    <cellStyle name="標準 2 4 2 4 3 2 5 2 3" xfId="11923"/>
    <cellStyle name="標準 2 4 2 4 3 2 5 3" xfId="11924"/>
    <cellStyle name="標準 2 4 2 4 3 2 5 3 2" xfId="11925"/>
    <cellStyle name="標準 2 4 2 4 3 2 5 3 3" xfId="11926"/>
    <cellStyle name="標準 2 4 2 4 3 2 5 4" xfId="11927"/>
    <cellStyle name="標準 2 4 2 4 3 2 5 5" xfId="11928"/>
    <cellStyle name="標準 2 4 2 4 3 2 6" xfId="11929"/>
    <cellStyle name="標準 2 4 2 4 3 2 7" xfId="11930"/>
    <cellStyle name="標準 2 4 2 4 3 2 7 2" xfId="11931"/>
    <cellStyle name="標準 2 4 2 4 3 2 7 3" xfId="11932"/>
    <cellStyle name="標準 2 4 2 4 3 2 8" xfId="11933"/>
    <cellStyle name="標準 2 4 2 4 3 2 8 2" xfId="11934"/>
    <cellStyle name="標準 2 4 2 4 3 2 8 3" xfId="11935"/>
    <cellStyle name="標準 2 4 2 4 3 2 9" xfId="11936"/>
    <cellStyle name="標準 2 4 2 4 3 3" xfId="11937"/>
    <cellStyle name="標準 2 4 2 4 3 3 2" xfId="11938"/>
    <cellStyle name="標準 2 4 2 4 3 3 2 2" xfId="11939"/>
    <cellStyle name="標準 2 4 2 4 3 3 2 2 2" xfId="11940"/>
    <cellStyle name="標準 2 4 2 4 3 3 2 2 2 2" xfId="11941"/>
    <cellStyle name="標準 2 4 2 4 3 3 2 2 2 2 2" xfId="11942"/>
    <cellStyle name="標準 2 4 2 4 3 3 2 2 2 2 3" xfId="11943"/>
    <cellStyle name="標準 2 4 2 4 3 3 2 2 2 3" xfId="11944"/>
    <cellStyle name="標準 2 4 2 4 3 3 2 2 2 3 2" xfId="11945"/>
    <cellStyle name="標準 2 4 2 4 3 3 2 2 2 3 3" xfId="11946"/>
    <cellStyle name="標準 2 4 2 4 3 3 2 2 2 4" xfId="11947"/>
    <cellStyle name="標準 2 4 2 4 3 3 2 2 2 5" xfId="11948"/>
    <cellStyle name="標準 2 4 2 4 3 3 2 2 3" xfId="11949"/>
    <cellStyle name="標準 2 4 2 4 3 3 2 2 3 2" xfId="11950"/>
    <cellStyle name="標準 2 4 2 4 3 3 2 2 3 3" xfId="11951"/>
    <cellStyle name="標準 2 4 2 4 3 3 2 2 4" xfId="11952"/>
    <cellStyle name="標準 2 4 2 4 3 3 2 2 4 2" xfId="11953"/>
    <cellStyle name="標準 2 4 2 4 3 3 2 2 4 3" xfId="11954"/>
    <cellStyle name="標準 2 4 2 4 3 3 2 2 5" xfId="11955"/>
    <cellStyle name="標準 2 4 2 4 3 3 2 2 6" xfId="11956"/>
    <cellStyle name="標準 2 4 2 4 3 3 2 3" xfId="11957"/>
    <cellStyle name="標準 2 4 2 4 3 3 2 3 2" xfId="11958"/>
    <cellStyle name="標準 2 4 2 4 3 3 2 3 2 2" xfId="11959"/>
    <cellStyle name="標準 2 4 2 4 3 3 2 3 2 3" xfId="11960"/>
    <cellStyle name="標準 2 4 2 4 3 3 2 3 3" xfId="11961"/>
    <cellStyle name="標準 2 4 2 4 3 3 2 3 3 2" xfId="11962"/>
    <cellStyle name="標準 2 4 2 4 3 3 2 3 3 3" xfId="11963"/>
    <cellStyle name="標準 2 4 2 4 3 3 2 3 4" xfId="11964"/>
    <cellStyle name="標準 2 4 2 4 3 3 2 3 5" xfId="11965"/>
    <cellStyle name="標準 2 4 2 4 3 3 2 4" xfId="11966"/>
    <cellStyle name="標準 2 4 2 4 3 3 2 5" xfId="11967"/>
    <cellStyle name="標準 2 4 2 4 3 3 2 5 2" xfId="11968"/>
    <cellStyle name="標準 2 4 2 4 3 3 2 5 3" xfId="11969"/>
    <cellStyle name="標準 2 4 2 4 3 3 2 6" xfId="11970"/>
    <cellStyle name="標準 2 4 2 4 3 3 2 6 2" xfId="11971"/>
    <cellStyle name="標準 2 4 2 4 3 3 2 6 3" xfId="11972"/>
    <cellStyle name="標準 2 4 2 4 3 3 2 7" xfId="11973"/>
    <cellStyle name="標準 2 4 2 4 3 3 2 8" xfId="11974"/>
    <cellStyle name="標準 2 4 2 4 3 3 3" xfId="11975"/>
    <cellStyle name="標準 2 4 2 4 3 3 3 2" xfId="11976"/>
    <cellStyle name="標準 2 4 2 4 3 3 3 2 2" xfId="11977"/>
    <cellStyle name="標準 2 4 2 4 3 3 3 2 2 2" xfId="11978"/>
    <cellStyle name="標準 2 4 2 4 3 3 3 2 2 3" xfId="11979"/>
    <cellStyle name="標準 2 4 2 4 3 3 3 2 3" xfId="11980"/>
    <cellStyle name="標準 2 4 2 4 3 3 3 2 3 2" xfId="11981"/>
    <cellStyle name="標準 2 4 2 4 3 3 3 2 3 3" xfId="11982"/>
    <cellStyle name="標準 2 4 2 4 3 3 3 2 4" xfId="11983"/>
    <cellStyle name="標準 2 4 2 4 3 3 3 2 5" xfId="11984"/>
    <cellStyle name="標準 2 4 2 4 3 3 3 3" xfId="11985"/>
    <cellStyle name="標準 2 4 2 4 3 3 3 3 2" xfId="11986"/>
    <cellStyle name="標準 2 4 2 4 3 3 3 3 3" xfId="11987"/>
    <cellStyle name="標準 2 4 2 4 3 3 3 4" xfId="11988"/>
    <cellStyle name="標準 2 4 2 4 3 3 3 4 2" xfId="11989"/>
    <cellStyle name="標準 2 4 2 4 3 3 3 4 3" xfId="11990"/>
    <cellStyle name="標準 2 4 2 4 3 3 3 5" xfId="11991"/>
    <cellStyle name="標準 2 4 2 4 3 3 3 6" xfId="11992"/>
    <cellStyle name="標準 2 4 2 4 3 3 4" xfId="11993"/>
    <cellStyle name="標準 2 4 2 4 3 3 4 2" xfId="11994"/>
    <cellStyle name="標準 2 4 2 4 3 3 4 2 2" xfId="11995"/>
    <cellStyle name="標準 2 4 2 4 3 3 4 2 3" xfId="11996"/>
    <cellStyle name="標準 2 4 2 4 3 3 4 3" xfId="11997"/>
    <cellStyle name="標準 2 4 2 4 3 3 4 3 2" xfId="11998"/>
    <cellStyle name="標準 2 4 2 4 3 3 4 3 3" xfId="11999"/>
    <cellStyle name="標準 2 4 2 4 3 3 4 4" xfId="12000"/>
    <cellStyle name="標準 2 4 2 4 3 3 4 5" xfId="12001"/>
    <cellStyle name="標準 2 4 2 4 3 3 5" xfId="12002"/>
    <cellStyle name="標準 2 4 2 4 3 3 6" xfId="12003"/>
    <cellStyle name="標準 2 4 2 4 3 3 6 2" xfId="12004"/>
    <cellStyle name="標準 2 4 2 4 3 3 6 3" xfId="12005"/>
    <cellStyle name="標準 2 4 2 4 3 3 7" xfId="12006"/>
    <cellStyle name="標準 2 4 2 4 3 3 7 2" xfId="12007"/>
    <cellStyle name="標準 2 4 2 4 3 3 7 3" xfId="12008"/>
    <cellStyle name="標準 2 4 2 4 3 3 8" xfId="12009"/>
    <cellStyle name="標準 2 4 2 4 3 3 9" xfId="12010"/>
    <cellStyle name="標準 2 4 2 4 3 4" xfId="12011"/>
    <cellStyle name="標準 2 4 2 4 3 4 2" xfId="12012"/>
    <cellStyle name="標準 2 4 2 4 3 4 2 2" xfId="12013"/>
    <cellStyle name="標準 2 4 2 4 3 4 2 2 2" xfId="12014"/>
    <cellStyle name="標準 2 4 2 4 3 4 2 2 2 2" xfId="12015"/>
    <cellStyle name="標準 2 4 2 4 3 4 2 2 2 3" xfId="12016"/>
    <cellStyle name="標準 2 4 2 4 3 4 2 2 3" xfId="12017"/>
    <cellStyle name="標準 2 4 2 4 3 4 2 2 3 2" xfId="12018"/>
    <cellStyle name="標準 2 4 2 4 3 4 2 2 3 3" xfId="12019"/>
    <cellStyle name="標準 2 4 2 4 3 4 2 2 4" xfId="12020"/>
    <cellStyle name="標準 2 4 2 4 3 4 2 2 5" xfId="12021"/>
    <cellStyle name="標準 2 4 2 4 3 4 2 3" xfId="12022"/>
    <cellStyle name="標準 2 4 2 4 3 4 2 3 2" xfId="12023"/>
    <cellStyle name="標準 2 4 2 4 3 4 2 3 3" xfId="12024"/>
    <cellStyle name="標準 2 4 2 4 3 4 2 4" xfId="12025"/>
    <cellStyle name="標準 2 4 2 4 3 4 2 4 2" xfId="12026"/>
    <cellStyle name="標準 2 4 2 4 3 4 2 4 3" xfId="12027"/>
    <cellStyle name="標準 2 4 2 4 3 4 2 5" xfId="12028"/>
    <cellStyle name="標準 2 4 2 4 3 4 2 6" xfId="12029"/>
    <cellStyle name="標準 2 4 2 4 3 4 3" xfId="12030"/>
    <cellStyle name="標準 2 4 2 4 3 4 3 2" xfId="12031"/>
    <cellStyle name="標準 2 4 2 4 3 4 3 2 2" xfId="12032"/>
    <cellStyle name="標準 2 4 2 4 3 4 3 2 3" xfId="12033"/>
    <cellStyle name="標準 2 4 2 4 3 4 3 3" xfId="12034"/>
    <cellStyle name="標準 2 4 2 4 3 4 3 3 2" xfId="12035"/>
    <cellStyle name="標準 2 4 2 4 3 4 3 3 3" xfId="12036"/>
    <cellStyle name="標準 2 4 2 4 3 4 3 4" xfId="12037"/>
    <cellStyle name="標準 2 4 2 4 3 4 3 5" xfId="12038"/>
    <cellStyle name="標準 2 4 2 4 3 4 4" xfId="12039"/>
    <cellStyle name="標準 2 4 2 4 3 4 5" xfId="12040"/>
    <cellStyle name="標準 2 4 2 4 3 4 5 2" xfId="12041"/>
    <cellStyle name="標準 2 4 2 4 3 4 5 3" xfId="12042"/>
    <cellStyle name="標準 2 4 2 4 3 4 6" xfId="12043"/>
    <cellStyle name="標準 2 4 2 4 3 4 6 2" xfId="12044"/>
    <cellStyle name="標準 2 4 2 4 3 4 6 3" xfId="12045"/>
    <cellStyle name="標準 2 4 2 4 3 4 7" xfId="12046"/>
    <cellStyle name="標準 2 4 2 4 3 4 8" xfId="12047"/>
    <cellStyle name="標準 2 4 2 4 3 5" xfId="12048"/>
    <cellStyle name="標準 2 4 2 4 3 5 2" xfId="12049"/>
    <cellStyle name="標準 2 4 2 4 3 5 2 2" xfId="12050"/>
    <cellStyle name="標準 2 4 2 4 3 5 2 2 2" xfId="12051"/>
    <cellStyle name="標準 2 4 2 4 3 5 2 2 2 2" xfId="12052"/>
    <cellStyle name="標準 2 4 2 4 3 5 2 2 2 3" xfId="12053"/>
    <cellStyle name="標準 2 4 2 4 3 5 2 2 3" xfId="12054"/>
    <cellStyle name="標準 2 4 2 4 3 5 2 2 3 2" xfId="12055"/>
    <cellStyle name="標準 2 4 2 4 3 5 2 2 3 3" xfId="12056"/>
    <cellStyle name="標準 2 4 2 4 3 5 2 2 4" xfId="12057"/>
    <cellStyle name="標準 2 4 2 4 3 5 2 2 5" xfId="12058"/>
    <cellStyle name="標準 2 4 2 4 3 5 2 3" xfId="12059"/>
    <cellStyle name="標準 2 4 2 4 3 5 2 3 2" xfId="12060"/>
    <cellStyle name="標準 2 4 2 4 3 5 2 3 3" xfId="12061"/>
    <cellStyle name="標準 2 4 2 4 3 5 2 4" xfId="12062"/>
    <cellStyle name="標準 2 4 2 4 3 5 2 4 2" xfId="12063"/>
    <cellStyle name="標準 2 4 2 4 3 5 2 4 3" xfId="12064"/>
    <cellStyle name="標準 2 4 2 4 3 5 2 5" xfId="12065"/>
    <cellStyle name="標準 2 4 2 4 3 5 2 6" xfId="12066"/>
    <cellStyle name="標準 2 4 2 4 3 5 3" xfId="12067"/>
    <cellStyle name="標準 2 4 2 4 3 5 3 2" xfId="12068"/>
    <cellStyle name="標準 2 4 2 4 3 5 3 2 2" xfId="12069"/>
    <cellStyle name="標準 2 4 2 4 3 5 3 2 3" xfId="12070"/>
    <cellStyle name="標準 2 4 2 4 3 5 3 3" xfId="12071"/>
    <cellStyle name="標準 2 4 2 4 3 5 3 3 2" xfId="12072"/>
    <cellStyle name="標準 2 4 2 4 3 5 3 3 3" xfId="12073"/>
    <cellStyle name="標準 2 4 2 4 3 5 3 4" xfId="12074"/>
    <cellStyle name="標準 2 4 2 4 3 5 3 5" xfId="12075"/>
    <cellStyle name="標準 2 4 2 4 3 5 4" xfId="12076"/>
    <cellStyle name="標準 2 4 2 4 3 5 5" xfId="12077"/>
    <cellStyle name="標準 2 4 2 4 3 5 5 2" xfId="12078"/>
    <cellStyle name="標準 2 4 2 4 3 5 5 3" xfId="12079"/>
    <cellStyle name="標準 2 4 2 4 3 5 6" xfId="12080"/>
    <cellStyle name="標準 2 4 2 4 3 5 6 2" xfId="12081"/>
    <cellStyle name="標準 2 4 2 4 3 5 6 3" xfId="12082"/>
    <cellStyle name="標準 2 4 2 4 3 5 7" xfId="12083"/>
    <cellStyle name="標準 2 4 2 4 3 5 8" xfId="12084"/>
    <cellStyle name="標準 2 4 2 4 3 6" xfId="12085"/>
    <cellStyle name="標準 2 4 2 4 3 6 2" xfId="12086"/>
    <cellStyle name="標準 2 4 2 4 3 6 2 2" xfId="12087"/>
    <cellStyle name="標準 2 4 2 4 3 6 2 2 2" xfId="12088"/>
    <cellStyle name="標準 2 4 2 4 3 6 2 2 3" xfId="12089"/>
    <cellStyle name="標準 2 4 2 4 3 6 2 3" xfId="12090"/>
    <cellStyle name="標準 2 4 2 4 3 6 2 3 2" xfId="12091"/>
    <cellStyle name="標準 2 4 2 4 3 6 2 3 3" xfId="12092"/>
    <cellStyle name="標準 2 4 2 4 3 6 2 4" xfId="12093"/>
    <cellStyle name="標準 2 4 2 4 3 6 2 5" xfId="12094"/>
    <cellStyle name="標準 2 4 2 4 3 6 3" xfId="12095"/>
    <cellStyle name="標準 2 4 2 4 3 6 3 2" xfId="12096"/>
    <cellStyle name="標準 2 4 2 4 3 6 3 3" xfId="12097"/>
    <cellStyle name="標準 2 4 2 4 3 6 4" xfId="12098"/>
    <cellStyle name="標準 2 4 2 4 3 6 4 2" xfId="12099"/>
    <cellStyle name="標準 2 4 2 4 3 6 4 3" xfId="12100"/>
    <cellStyle name="標準 2 4 2 4 3 6 5" xfId="12101"/>
    <cellStyle name="標準 2 4 2 4 3 6 6" xfId="12102"/>
    <cellStyle name="標準 2 4 2 4 3 7" xfId="12103"/>
    <cellStyle name="標準 2 4 2 4 3 7 2" xfId="12104"/>
    <cellStyle name="標準 2 4 2 4 3 7 2 2" xfId="12105"/>
    <cellStyle name="標準 2 4 2 4 3 7 2 3" xfId="12106"/>
    <cellStyle name="標準 2 4 2 4 3 7 3" xfId="12107"/>
    <cellStyle name="標準 2 4 2 4 3 7 3 2" xfId="12108"/>
    <cellStyle name="標準 2 4 2 4 3 7 3 3" xfId="12109"/>
    <cellStyle name="標準 2 4 2 4 3 7 4" xfId="12110"/>
    <cellStyle name="標準 2 4 2 4 3 7 5" xfId="12111"/>
    <cellStyle name="標準 2 4 2 4 3 8" xfId="12112"/>
    <cellStyle name="標準 2 4 2 4 3 9" xfId="12113"/>
    <cellStyle name="標準 2 4 2 4 3 9 2" xfId="12114"/>
    <cellStyle name="標準 2 4 2 4 3 9 3" xfId="12115"/>
    <cellStyle name="標準 2 4 2 4 4" xfId="12116"/>
    <cellStyle name="標準 2 4 2 4 4 10" xfId="12117"/>
    <cellStyle name="標準 2 4 2 4 4 11" xfId="12118"/>
    <cellStyle name="標準 2 4 2 4 4 2" xfId="12119"/>
    <cellStyle name="標準 2 4 2 4 4 2 10" xfId="12120"/>
    <cellStyle name="標準 2 4 2 4 4 2 2" xfId="12121"/>
    <cellStyle name="標準 2 4 2 4 4 2 2 2" xfId="12122"/>
    <cellStyle name="標準 2 4 2 4 4 2 2 2 2" xfId="12123"/>
    <cellStyle name="標準 2 4 2 4 4 2 2 2 2 2" xfId="12124"/>
    <cellStyle name="標準 2 4 2 4 4 2 2 2 2 2 2" xfId="12125"/>
    <cellStyle name="標準 2 4 2 4 4 2 2 2 2 2 3" xfId="12126"/>
    <cellStyle name="標準 2 4 2 4 4 2 2 2 2 3" xfId="12127"/>
    <cellStyle name="標準 2 4 2 4 4 2 2 2 2 3 2" xfId="12128"/>
    <cellStyle name="標準 2 4 2 4 4 2 2 2 2 3 3" xfId="12129"/>
    <cellStyle name="標準 2 4 2 4 4 2 2 2 2 4" xfId="12130"/>
    <cellStyle name="標準 2 4 2 4 4 2 2 2 2 5" xfId="12131"/>
    <cellStyle name="標準 2 4 2 4 4 2 2 2 3" xfId="12132"/>
    <cellStyle name="標準 2 4 2 4 4 2 2 2 3 2" xfId="12133"/>
    <cellStyle name="標準 2 4 2 4 4 2 2 2 3 3" xfId="12134"/>
    <cellStyle name="標準 2 4 2 4 4 2 2 2 4" xfId="12135"/>
    <cellStyle name="標準 2 4 2 4 4 2 2 2 4 2" xfId="12136"/>
    <cellStyle name="標準 2 4 2 4 4 2 2 2 4 3" xfId="12137"/>
    <cellStyle name="標準 2 4 2 4 4 2 2 2 5" xfId="12138"/>
    <cellStyle name="標準 2 4 2 4 4 2 2 2 6" xfId="12139"/>
    <cellStyle name="標準 2 4 2 4 4 2 2 3" xfId="12140"/>
    <cellStyle name="標準 2 4 2 4 4 2 2 3 2" xfId="12141"/>
    <cellStyle name="標準 2 4 2 4 4 2 2 3 2 2" xfId="12142"/>
    <cellStyle name="標準 2 4 2 4 4 2 2 3 2 3" xfId="12143"/>
    <cellStyle name="標準 2 4 2 4 4 2 2 3 3" xfId="12144"/>
    <cellStyle name="標準 2 4 2 4 4 2 2 3 3 2" xfId="12145"/>
    <cellStyle name="標準 2 4 2 4 4 2 2 3 3 3" xfId="12146"/>
    <cellStyle name="標準 2 4 2 4 4 2 2 3 4" xfId="12147"/>
    <cellStyle name="標準 2 4 2 4 4 2 2 3 5" xfId="12148"/>
    <cellStyle name="標準 2 4 2 4 4 2 2 4" xfId="12149"/>
    <cellStyle name="標準 2 4 2 4 4 2 2 5" xfId="12150"/>
    <cellStyle name="標準 2 4 2 4 4 2 2 5 2" xfId="12151"/>
    <cellStyle name="標準 2 4 2 4 4 2 2 5 3" xfId="12152"/>
    <cellStyle name="標準 2 4 2 4 4 2 2 6" xfId="12153"/>
    <cellStyle name="標準 2 4 2 4 4 2 2 6 2" xfId="12154"/>
    <cellStyle name="標準 2 4 2 4 4 2 2 6 3" xfId="12155"/>
    <cellStyle name="標準 2 4 2 4 4 2 2 7" xfId="12156"/>
    <cellStyle name="標準 2 4 2 4 4 2 2 8" xfId="12157"/>
    <cellStyle name="標準 2 4 2 4 4 2 3" xfId="12158"/>
    <cellStyle name="標準 2 4 2 4 4 2 3 2" xfId="12159"/>
    <cellStyle name="標準 2 4 2 4 4 2 3 2 2" xfId="12160"/>
    <cellStyle name="標準 2 4 2 4 4 2 3 2 2 2" xfId="12161"/>
    <cellStyle name="標準 2 4 2 4 4 2 3 2 2 2 2" xfId="12162"/>
    <cellStyle name="標準 2 4 2 4 4 2 3 2 2 2 3" xfId="12163"/>
    <cellStyle name="標準 2 4 2 4 4 2 3 2 2 3" xfId="12164"/>
    <cellStyle name="標準 2 4 2 4 4 2 3 2 2 3 2" xfId="12165"/>
    <cellStyle name="標準 2 4 2 4 4 2 3 2 2 3 3" xfId="12166"/>
    <cellStyle name="標準 2 4 2 4 4 2 3 2 2 4" xfId="12167"/>
    <cellStyle name="標準 2 4 2 4 4 2 3 2 2 5" xfId="12168"/>
    <cellStyle name="標準 2 4 2 4 4 2 3 2 3" xfId="12169"/>
    <cellStyle name="標準 2 4 2 4 4 2 3 2 3 2" xfId="12170"/>
    <cellStyle name="標準 2 4 2 4 4 2 3 2 3 3" xfId="12171"/>
    <cellStyle name="標準 2 4 2 4 4 2 3 2 4" xfId="12172"/>
    <cellStyle name="標準 2 4 2 4 4 2 3 2 4 2" xfId="12173"/>
    <cellStyle name="標準 2 4 2 4 4 2 3 2 4 3" xfId="12174"/>
    <cellStyle name="標準 2 4 2 4 4 2 3 2 5" xfId="12175"/>
    <cellStyle name="標準 2 4 2 4 4 2 3 2 6" xfId="12176"/>
    <cellStyle name="標準 2 4 2 4 4 2 3 3" xfId="12177"/>
    <cellStyle name="標準 2 4 2 4 4 2 3 3 2" xfId="12178"/>
    <cellStyle name="標準 2 4 2 4 4 2 3 3 2 2" xfId="12179"/>
    <cellStyle name="標準 2 4 2 4 4 2 3 3 2 3" xfId="12180"/>
    <cellStyle name="標準 2 4 2 4 4 2 3 3 3" xfId="12181"/>
    <cellStyle name="標準 2 4 2 4 4 2 3 3 3 2" xfId="12182"/>
    <cellStyle name="標準 2 4 2 4 4 2 3 3 3 3" xfId="12183"/>
    <cellStyle name="標準 2 4 2 4 4 2 3 3 4" xfId="12184"/>
    <cellStyle name="標準 2 4 2 4 4 2 3 3 5" xfId="12185"/>
    <cellStyle name="標準 2 4 2 4 4 2 3 4" xfId="12186"/>
    <cellStyle name="標準 2 4 2 4 4 2 3 5" xfId="12187"/>
    <cellStyle name="標準 2 4 2 4 4 2 3 5 2" xfId="12188"/>
    <cellStyle name="標準 2 4 2 4 4 2 3 5 3" xfId="12189"/>
    <cellStyle name="標準 2 4 2 4 4 2 3 6" xfId="12190"/>
    <cellStyle name="標準 2 4 2 4 4 2 3 6 2" xfId="12191"/>
    <cellStyle name="標準 2 4 2 4 4 2 3 6 3" xfId="12192"/>
    <cellStyle name="標準 2 4 2 4 4 2 3 7" xfId="12193"/>
    <cellStyle name="標準 2 4 2 4 4 2 3 8" xfId="12194"/>
    <cellStyle name="標準 2 4 2 4 4 2 4" xfId="12195"/>
    <cellStyle name="標準 2 4 2 4 4 2 4 2" xfId="12196"/>
    <cellStyle name="標準 2 4 2 4 4 2 4 2 2" xfId="12197"/>
    <cellStyle name="標準 2 4 2 4 4 2 4 2 2 2" xfId="12198"/>
    <cellStyle name="標準 2 4 2 4 4 2 4 2 2 3" xfId="12199"/>
    <cellStyle name="標準 2 4 2 4 4 2 4 2 3" xfId="12200"/>
    <cellStyle name="標準 2 4 2 4 4 2 4 2 3 2" xfId="12201"/>
    <cellStyle name="標準 2 4 2 4 4 2 4 2 3 3" xfId="12202"/>
    <cellStyle name="標準 2 4 2 4 4 2 4 2 4" xfId="12203"/>
    <cellStyle name="標準 2 4 2 4 4 2 4 2 5" xfId="12204"/>
    <cellStyle name="標準 2 4 2 4 4 2 4 3" xfId="12205"/>
    <cellStyle name="標準 2 4 2 4 4 2 4 3 2" xfId="12206"/>
    <cellStyle name="標準 2 4 2 4 4 2 4 3 3" xfId="12207"/>
    <cellStyle name="標準 2 4 2 4 4 2 4 4" xfId="12208"/>
    <cellStyle name="標準 2 4 2 4 4 2 4 4 2" xfId="12209"/>
    <cellStyle name="標準 2 4 2 4 4 2 4 4 3" xfId="12210"/>
    <cellStyle name="標準 2 4 2 4 4 2 4 5" xfId="12211"/>
    <cellStyle name="標準 2 4 2 4 4 2 4 6" xfId="12212"/>
    <cellStyle name="標準 2 4 2 4 4 2 5" xfId="12213"/>
    <cellStyle name="標準 2 4 2 4 4 2 5 2" xfId="12214"/>
    <cellStyle name="標準 2 4 2 4 4 2 5 2 2" xfId="12215"/>
    <cellStyle name="標準 2 4 2 4 4 2 5 2 3" xfId="12216"/>
    <cellStyle name="標準 2 4 2 4 4 2 5 3" xfId="12217"/>
    <cellStyle name="標準 2 4 2 4 4 2 5 3 2" xfId="12218"/>
    <cellStyle name="標準 2 4 2 4 4 2 5 3 3" xfId="12219"/>
    <cellStyle name="標準 2 4 2 4 4 2 5 4" xfId="12220"/>
    <cellStyle name="標準 2 4 2 4 4 2 5 5" xfId="12221"/>
    <cellStyle name="標準 2 4 2 4 4 2 6" xfId="12222"/>
    <cellStyle name="標準 2 4 2 4 4 2 7" xfId="12223"/>
    <cellStyle name="標準 2 4 2 4 4 2 7 2" xfId="12224"/>
    <cellStyle name="標準 2 4 2 4 4 2 7 3" xfId="12225"/>
    <cellStyle name="標準 2 4 2 4 4 2 8" xfId="12226"/>
    <cellStyle name="標準 2 4 2 4 4 2 8 2" xfId="12227"/>
    <cellStyle name="標準 2 4 2 4 4 2 8 3" xfId="12228"/>
    <cellStyle name="標準 2 4 2 4 4 2 9" xfId="12229"/>
    <cellStyle name="標準 2 4 2 4 4 3" xfId="12230"/>
    <cellStyle name="標準 2 4 2 4 4 3 2" xfId="12231"/>
    <cellStyle name="標準 2 4 2 4 4 3 2 2" xfId="12232"/>
    <cellStyle name="標準 2 4 2 4 4 3 2 2 2" xfId="12233"/>
    <cellStyle name="標準 2 4 2 4 4 3 2 2 2 2" xfId="12234"/>
    <cellStyle name="標準 2 4 2 4 4 3 2 2 2 3" xfId="12235"/>
    <cellStyle name="標準 2 4 2 4 4 3 2 2 3" xfId="12236"/>
    <cellStyle name="標準 2 4 2 4 4 3 2 2 3 2" xfId="12237"/>
    <cellStyle name="標準 2 4 2 4 4 3 2 2 3 3" xfId="12238"/>
    <cellStyle name="標準 2 4 2 4 4 3 2 2 4" xfId="12239"/>
    <cellStyle name="標準 2 4 2 4 4 3 2 2 5" xfId="12240"/>
    <cellStyle name="標準 2 4 2 4 4 3 2 3" xfId="12241"/>
    <cellStyle name="標準 2 4 2 4 4 3 2 3 2" xfId="12242"/>
    <cellStyle name="標準 2 4 2 4 4 3 2 3 3" xfId="12243"/>
    <cellStyle name="標準 2 4 2 4 4 3 2 4" xfId="12244"/>
    <cellStyle name="標準 2 4 2 4 4 3 2 4 2" xfId="12245"/>
    <cellStyle name="標準 2 4 2 4 4 3 2 4 3" xfId="12246"/>
    <cellStyle name="標準 2 4 2 4 4 3 2 5" xfId="12247"/>
    <cellStyle name="標準 2 4 2 4 4 3 2 6" xfId="12248"/>
    <cellStyle name="標準 2 4 2 4 4 3 3" xfId="12249"/>
    <cellStyle name="標準 2 4 2 4 4 3 3 2" xfId="12250"/>
    <cellStyle name="標準 2 4 2 4 4 3 3 2 2" xfId="12251"/>
    <cellStyle name="標準 2 4 2 4 4 3 3 2 3" xfId="12252"/>
    <cellStyle name="標準 2 4 2 4 4 3 3 3" xfId="12253"/>
    <cellStyle name="標準 2 4 2 4 4 3 3 3 2" xfId="12254"/>
    <cellStyle name="標準 2 4 2 4 4 3 3 3 3" xfId="12255"/>
    <cellStyle name="標準 2 4 2 4 4 3 3 4" xfId="12256"/>
    <cellStyle name="標準 2 4 2 4 4 3 3 5" xfId="12257"/>
    <cellStyle name="標準 2 4 2 4 4 3 4" xfId="12258"/>
    <cellStyle name="標準 2 4 2 4 4 3 5" xfId="12259"/>
    <cellStyle name="標準 2 4 2 4 4 3 5 2" xfId="12260"/>
    <cellStyle name="標準 2 4 2 4 4 3 5 3" xfId="12261"/>
    <cellStyle name="標準 2 4 2 4 4 3 6" xfId="12262"/>
    <cellStyle name="標準 2 4 2 4 4 3 6 2" xfId="12263"/>
    <cellStyle name="標準 2 4 2 4 4 3 6 3" xfId="12264"/>
    <cellStyle name="標準 2 4 2 4 4 3 7" xfId="12265"/>
    <cellStyle name="標準 2 4 2 4 4 3 8" xfId="12266"/>
    <cellStyle name="標準 2 4 2 4 4 4" xfId="12267"/>
    <cellStyle name="標準 2 4 2 4 4 4 2" xfId="12268"/>
    <cellStyle name="標準 2 4 2 4 4 4 2 2" xfId="12269"/>
    <cellStyle name="標準 2 4 2 4 4 4 2 2 2" xfId="12270"/>
    <cellStyle name="標準 2 4 2 4 4 4 2 2 2 2" xfId="12271"/>
    <cellStyle name="標準 2 4 2 4 4 4 2 2 2 3" xfId="12272"/>
    <cellStyle name="標準 2 4 2 4 4 4 2 2 3" xfId="12273"/>
    <cellStyle name="標準 2 4 2 4 4 4 2 2 3 2" xfId="12274"/>
    <cellStyle name="標準 2 4 2 4 4 4 2 2 3 3" xfId="12275"/>
    <cellStyle name="標準 2 4 2 4 4 4 2 2 4" xfId="12276"/>
    <cellStyle name="標準 2 4 2 4 4 4 2 2 5" xfId="12277"/>
    <cellStyle name="標準 2 4 2 4 4 4 2 3" xfId="12278"/>
    <cellStyle name="標準 2 4 2 4 4 4 2 3 2" xfId="12279"/>
    <cellStyle name="標準 2 4 2 4 4 4 2 3 3" xfId="12280"/>
    <cellStyle name="標準 2 4 2 4 4 4 2 4" xfId="12281"/>
    <cellStyle name="標準 2 4 2 4 4 4 2 4 2" xfId="12282"/>
    <cellStyle name="標準 2 4 2 4 4 4 2 4 3" xfId="12283"/>
    <cellStyle name="標準 2 4 2 4 4 4 2 5" xfId="12284"/>
    <cellStyle name="標準 2 4 2 4 4 4 2 6" xfId="12285"/>
    <cellStyle name="標準 2 4 2 4 4 4 3" xfId="12286"/>
    <cellStyle name="標準 2 4 2 4 4 4 3 2" xfId="12287"/>
    <cellStyle name="標準 2 4 2 4 4 4 3 2 2" xfId="12288"/>
    <cellStyle name="標準 2 4 2 4 4 4 3 2 3" xfId="12289"/>
    <cellStyle name="標準 2 4 2 4 4 4 3 3" xfId="12290"/>
    <cellStyle name="標準 2 4 2 4 4 4 3 3 2" xfId="12291"/>
    <cellStyle name="標準 2 4 2 4 4 4 3 3 3" xfId="12292"/>
    <cellStyle name="標準 2 4 2 4 4 4 3 4" xfId="12293"/>
    <cellStyle name="標準 2 4 2 4 4 4 3 5" xfId="12294"/>
    <cellStyle name="標準 2 4 2 4 4 4 4" xfId="12295"/>
    <cellStyle name="標準 2 4 2 4 4 4 5" xfId="12296"/>
    <cellStyle name="標準 2 4 2 4 4 4 5 2" xfId="12297"/>
    <cellStyle name="標準 2 4 2 4 4 4 5 3" xfId="12298"/>
    <cellStyle name="標準 2 4 2 4 4 4 6" xfId="12299"/>
    <cellStyle name="標準 2 4 2 4 4 4 6 2" xfId="12300"/>
    <cellStyle name="標準 2 4 2 4 4 4 6 3" xfId="12301"/>
    <cellStyle name="標準 2 4 2 4 4 4 7" xfId="12302"/>
    <cellStyle name="標準 2 4 2 4 4 4 8" xfId="12303"/>
    <cellStyle name="標準 2 4 2 4 4 5" xfId="12304"/>
    <cellStyle name="標準 2 4 2 4 4 5 2" xfId="12305"/>
    <cellStyle name="標準 2 4 2 4 4 5 2 2" xfId="12306"/>
    <cellStyle name="標準 2 4 2 4 4 5 2 2 2" xfId="12307"/>
    <cellStyle name="標準 2 4 2 4 4 5 2 2 3" xfId="12308"/>
    <cellStyle name="標準 2 4 2 4 4 5 2 3" xfId="12309"/>
    <cellStyle name="標準 2 4 2 4 4 5 2 3 2" xfId="12310"/>
    <cellStyle name="標準 2 4 2 4 4 5 2 3 3" xfId="12311"/>
    <cellStyle name="標準 2 4 2 4 4 5 2 4" xfId="12312"/>
    <cellStyle name="標準 2 4 2 4 4 5 2 5" xfId="12313"/>
    <cellStyle name="標準 2 4 2 4 4 5 3" xfId="12314"/>
    <cellStyle name="標準 2 4 2 4 4 5 3 2" xfId="12315"/>
    <cellStyle name="標準 2 4 2 4 4 5 3 3" xfId="12316"/>
    <cellStyle name="標準 2 4 2 4 4 5 4" xfId="12317"/>
    <cellStyle name="標準 2 4 2 4 4 5 4 2" xfId="12318"/>
    <cellStyle name="標準 2 4 2 4 4 5 4 3" xfId="12319"/>
    <cellStyle name="標準 2 4 2 4 4 5 5" xfId="12320"/>
    <cellStyle name="標準 2 4 2 4 4 5 6" xfId="12321"/>
    <cellStyle name="標準 2 4 2 4 4 6" xfId="12322"/>
    <cellStyle name="標準 2 4 2 4 4 6 2" xfId="12323"/>
    <cellStyle name="標準 2 4 2 4 4 6 2 2" xfId="12324"/>
    <cellStyle name="標準 2 4 2 4 4 6 2 3" xfId="12325"/>
    <cellStyle name="標準 2 4 2 4 4 6 3" xfId="12326"/>
    <cellStyle name="標準 2 4 2 4 4 6 3 2" xfId="12327"/>
    <cellStyle name="標準 2 4 2 4 4 6 3 3" xfId="12328"/>
    <cellStyle name="標準 2 4 2 4 4 6 4" xfId="12329"/>
    <cellStyle name="標準 2 4 2 4 4 6 5" xfId="12330"/>
    <cellStyle name="標準 2 4 2 4 4 7" xfId="12331"/>
    <cellStyle name="標準 2 4 2 4 4 8" xfId="12332"/>
    <cellStyle name="標準 2 4 2 4 4 8 2" xfId="12333"/>
    <cellStyle name="標準 2 4 2 4 4 8 3" xfId="12334"/>
    <cellStyle name="標準 2 4 2 4 4 9" xfId="12335"/>
    <cellStyle name="標準 2 4 2 4 4 9 2" xfId="12336"/>
    <cellStyle name="標準 2 4 2 4 4 9 3" xfId="12337"/>
    <cellStyle name="標準 2 4 2 4 5" xfId="12338"/>
    <cellStyle name="標準 2 4 2 4 5 10" xfId="12339"/>
    <cellStyle name="標準 2 4 2 4 5 2" xfId="12340"/>
    <cellStyle name="標準 2 4 2 4 5 2 2" xfId="12341"/>
    <cellStyle name="標準 2 4 2 4 5 2 2 2" xfId="12342"/>
    <cellStyle name="標準 2 4 2 4 5 2 2 2 2" xfId="12343"/>
    <cellStyle name="標準 2 4 2 4 5 2 2 2 2 2" xfId="12344"/>
    <cellStyle name="標準 2 4 2 4 5 2 2 2 2 3" xfId="12345"/>
    <cellStyle name="標準 2 4 2 4 5 2 2 2 3" xfId="12346"/>
    <cellStyle name="標準 2 4 2 4 5 2 2 2 3 2" xfId="12347"/>
    <cellStyle name="標準 2 4 2 4 5 2 2 2 3 3" xfId="12348"/>
    <cellStyle name="標準 2 4 2 4 5 2 2 2 4" xfId="12349"/>
    <cellStyle name="標準 2 4 2 4 5 2 2 2 5" xfId="12350"/>
    <cellStyle name="標準 2 4 2 4 5 2 2 3" xfId="12351"/>
    <cellStyle name="標準 2 4 2 4 5 2 2 3 2" xfId="12352"/>
    <cellStyle name="標準 2 4 2 4 5 2 2 3 3" xfId="12353"/>
    <cellStyle name="標準 2 4 2 4 5 2 2 4" xfId="12354"/>
    <cellStyle name="標準 2 4 2 4 5 2 2 4 2" xfId="12355"/>
    <cellStyle name="標準 2 4 2 4 5 2 2 4 3" xfId="12356"/>
    <cellStyle name="標準 2 4 2 4 5 2 2 5" xfId="12357"/>
    <cellStyle name="標準 2 4 2 4 5 2 2 6" xfId="12358"/>
    <cellStyle name="標準 2 4 2 4 5 2 3" xfId="12359"/>
    <cellStyle name="標準 2 4 2 4 5 2 3 2" xfId="12360"/>
    <cellStyle name="標準 2 4 2 4 5 2 3 2 2" xfId="12361"/>
    <cellStyle name="標準 2 4 2 4 5 2 3 2 3" xfId="12362"/>
    <cellStyle name="標準 2 4 2 4 5 2 3 3" xfId="12363"/>
    <cellStyle name="標準 2 4 2 4 5 2 3 3 2" xfId="12364"/>
    <cellStyle name="標準 2 4 2 4 5 2 3 3 3" xfId="12365"/>
    <cellStyle name="標準 2 4 2 4 5 2 3 4" xfId="12366"/>
    <cellStyle name="標準 2 4 2 4 5 2 3 5" xfId="12367"/>
    <cellStyle name="標準 2 4 2 4 5 2 4" xfId="12368"/>
    <cellStyle name="標準 2 4 2 4 5 2 5" xfId="12369"/>
    <cellStyle name="標準 2 4 2 4 5 2 5 2" xfId="12370"/>
    <cellStyle name="標準 2 4 2 4 5 2 5 3" xfId="12371"/>
    <cellStyle name="標準 2 4 2 4 5 2 6" xfId="12372"/>
    <cellStyle name="標準 2 4 2 4 5 2 6 2" xfId="12373"/>
    <cellStyle name="標準 2 4 2 4 5 2 6 3" xfId="12374"/>
    <cellStyle name="標準 2 4 2 4 5 2 7" xfId="12375"/>
    <cellStyle name="標準 2 4 2 4 5 2 8" xfId="12376"/>
    <cellStyle name="標準 2 4 2 4 5 3" xfId="12377"/>
    <cellStyle name="標準 2 4 2 4 5 3 2" xfId="12378"/>
    <cellStyle name="標準 2 4 2 4 5 3 2 2" xfId="12379"/>
    <cellStyle name="標準 2 4 2 4 5 3 2 2 2" xfId="12380"/>
    <cellStyle name="標準 2 4 2 4 5 3 2 2 2 2" xfId="12381"/>
    <cellStyle name="標準 2 4 2 4 5 3 2 2 2 3" xfId="12382"/>
    <cellStyle name="標準 2 4 2 4 5 3 2 2 3" xfId="12383"/>
    <cellStyle name="標準 2 4 2 4 5 3 2 2 3 2" xfId="12384"/>
    <cellStyle name="標準 2 4 2 4 5 3 2 2 3 3" xfId="12385"/>
    <cellStyle name="標準 2 4 2 4 5 3 2 2 4" xfId="12386"/>
    <cellStyle name="標準 2 4 2 4 5 3 2 2 5" xfId="12387"/>
    <cellStyle name="標準 2 4 2 4 5 3 2 3" xfId="12388"/>
    <cellStyle name="標準 2 4 2 4 5 3 2 3 2" xfId="12389"/>
    <cellStyle name="標準 2 4 2 4 5 3 2 3 3" xfId="12390"/>
    <cellStyle name="標準 2 4 2 4 5 3 2 4" xfId="12391"/>
    <cellStyle name="標準 2 4 2 4 5 3 2 4 2" xfId="12392"/>
    <cellStyle name="標準 2 4 2 4 5 3 2 4 3" xfId="12393"/>
    <cellStyle name="標準 2 4 2 4 5 3 2 5" xfId="12394"/>
    <cellStyle name="標準 2 4 2 4 5 3 2 6" xfId="12395"/>
    <cellStyle name="標準 2 4 2 4 5 3 3" xfId="12396"/>
    <cellStyle name="標準 2 4 2 4 5 3 3 2" xfId="12397"/>
    <cellStyle name="標準 2 4 2 4 5 3 3 2 2" xfId="12398"/>
    <cellStyle name="標準 2 4 2 4 5 3 3 2 3" xfId="12399"/>
    <cellStyle name="標準 2 4 2 4 5 3 3 3" xfId="12400"/>
    <cellStyle name="標準 2 4 2 4 5 3 3 3 2" xfId="12401"/>
    <cellStyle name="標準 2 4 2 4 5 3 3 3 3" xfId="12402"/>
    <cellStyle name="標準 2 4 2 4 5 3 3 4" xfId="12403"/>
    <cellStyle name="標準 2 4 2 4 5 3 3 5" xfId="12404"/>
    <cellStyle name="標準 2 4 2 4 5 3 4" xfId="12405"/>
    <cellStyle name="標準 2 4 2 4 5 3 5" xfId="12406"/>
    <cellStyle name="標準 2 4 2 4 5 3 5 2" xfId="12407"/>
    <cellStyle name="標準 2 4 2 4 5 3 5 3" xfId="12408"/>
    <cellStyle name="標準 2 4 2 4 5 3 6" xfId="12409"/>
    <cellStyle name="標準 2 4 2 4 5 3 6 2" xfId="12410"/>
    <cellStyle name="標準 2 4 2 4 5 3 6 3" xfId="12411"/>
    <cellStyle name="標準 2 4 2 4 5 3 7" xfId="12412"/>
    <cellStyle name="標準 2 4 2 4 5 3 8" xfId="12413"/>
    <cellStyle name="標準 2 4 2 4 5 4" xfId="12414"/>
    <cellStyle name="標準 2 4 2 4 5 4 2" xfId="12415"/>
    <cellStyle name="標準 2 4 2 4 5 4 2 2" xfId="12416"/>
    <cellStyle name="標準 2 4 2 4 5 4 2 2 2" xfId="12417"/>
    <cellStyle name="標準 2 4 2 4 5 4 2 2 3" xfId="12418"/>
    <cellStyle name="標準 2 4 2 4 5 4 2 3" xfId="12419"/>
    <cellStyle name="標準 2 4 2 4 5 4 2 3 2" xfId="12420"/>
    <cellStyle name="標準 2 4 2 4 5 4 2 3 3" xfId="12421"/>
    <cellStyle name="標準 2 4 2 4 5 4 2 4" xfId="12422"/>
    <cellStyle name="標準 2 4 2 4 5 4 2 5" xfId="12423"/>
    <cellStyle name="標準 2 4 2 4 5 4 3" xfId="12424"/>
    <cellStyle name="標準 2 4 2 4 5 4 3 2" xfId="12425"/>
    <cellStyle name="標準 2 4 2 4 5 4 3 3" xfId="12426"/>
    <cellStyle name="標準 2 4 2 4 5 4 4" xfId="12427"/>
    <cellStyle name="標準 2 4 2 4 5 4 4 2" xfId="12428"/>
    <cellStyle name="標準 2 4 2 4 5 4 4 3" xfId="12429"/>
    <cellStyle name="標準 2 4 2 4 5 4 5" xfId="12430"/>
    <cellStyle name="標準 2 4 2 4 5 4 6" xfId="12431"/>
    <cellStyle name="標準 2 4 2 4 5 5" xfId="12432"/>
    <cellStyle name="標準 2 4 2 4 5 5 2" xfId="12433"/>
    <cellStyle name="標準 2 4 2 4 5 5 2 2" xfId="12434"/>
    <cellStyle name="標準 2 4 2 4 5 5 2 3" xfId="12435"/>
    <cellStyle name="標準 2 4 2 4 5 5 3" xfId="12436"/>
    <cellStyle name="標準 2 4 2 4 5 5 3 2" xfId="12437"/>
    <cellStyle name="標準 2 4 2 4 5 5 3 3" xfId="12438"/>
    <cellStyle name="標準 2 4 2 4 5 5 4" xfId="12439"/>
    <cellStyle name="標準 2 4 2 4 5 5 5" xfId="12440"/>
    <cellStyle name="標準 2 4 2 4 5 6" xfId="12441"/>
    <cellStyle name="標準 2 4 2 4 5 7" xfId="12442"/>
    <cellStyle name="標準 2 4 2 4 5 7 2" xfId="12443"/>
    <cellStyle name="標準 2 4 2 4 5 7 3" xfId="12444"/>
    <cellStyle name="標準 2 4 2 4 5 8" xfId="12445"/>
    <cellStyle name="標準 2 4 2 4 5 8 2" xfId="12446"/>
    <cellStyle name="標準 2 4 2 4 5 8 3" xfId="12447"/>
    <cellStyle name="標準 2 4 2 4 5 9" xfId="12448"/>
    <cellStyle name="標準 2 4 2 4 6" xfId="12449"/>
    <cellStyle name="標準 2 4 2 4 6 2" xfId="12450"/>
    <cellStyle name="標準 2 4 2 4 6 2 2" xfId="12451"/>
    <cellStyle name="標準 2 4 2 4 6 2 2 2" xfId="12452"/>
    <cellStyle name="標準 2 4 2 4 6 2 2 2 2" xfId="12453"/>
    <cellStyle name="標準 2 4 2 4 6 2 2 2 2 2" xfId="12454"/>
    <cellStyle name="標準 2 4 2 4 6 2 2 2 2 3" xfId="12455"/>
    <cellStyle name="標準 2 4 2 4 6 2 2 2 3" xfId="12456"/>
    <cellStyle name="標準 2 4 2 4 6 2 2 2 3 2" xfId="12457"/>
    <cellStyle name="標準 2 4 2 4 6 2 2 2 3 3" xfId="12458"/>
    <cellStyle name="標準 2 4 2 4 6 2 2 2 4" xfId="12459"/>
    <cellStyle name="標準 2 4 2 4 6 2 2 2 5" xfId="12460"/>
    <cellStyle name="標準 2 4 2 4 6 2 2 3" xfId="12461"/>
    <cellStyle name="標準 2 4 2 4 6 2 2 3 2" xfId="12462"/>
    <cellStyle name="標準 2 4 2 4 6 2 2 3 3" xfId="12463"/>
    <cellStyle name="標準 2 4 2 4 6 2 2 4" xfId="12464"/>
    <cellStyle name="標準 2 4 2 4 6 2 2 4 2" xfId="12465"/>
    <cellStyle name="標準 2 4 2 4 6 2 2 4 3" xfId="12466"/>
    <cellStyle name="標準 2 4 2 4 6 2 2 5" xfId="12467"/>
    <cellStyle name="標準 2 4 2 4 6 2 2 6" xfId="12468"/>
    <cellStyle name="標準 2 4 2 4 6 2 3" xfId="12469"/>
    <cellStyle name="標準 2 4 2 4 6 2 3 2" xfId="12470"/>
    <cellStyle name="標準 2 4 2 4 6 2 3 2 2" xfId="12471"/>
    <cellStyle name="標準 2 4 2 4 6 2 3 2 3" xfId="12472"/>
    <cellStyle name="標準 2 4 2 4 6 2 3 3" xfId="12473"/>
    <cellStyle name="標準 2 4 2 4 6 2 3 3 2" xfId="12474"/>
    <cellStyle name="標準 2 4 2 4 6 2 3 3 3" xfId="12475"/>
    <cellStyle name="標準 2 4 2 4 6 2 3 4" xfId="12476"/>
    <cellStyle name="標準 2 4 2 4 6 2 3 5" xfId="12477"/>
    <cellStyle name="標準 2 4 2 4 6 2 4" xfId="12478"/>
    <cellStyle name="標準 2 4 2 4 6 2 5" xfId="12479"/>
    <cellStyle name="標準 2 4 2 4 6 2 5 2" xfId="12480"/>
    <cellStyle name="標準 2 4 2 4 6 2 5 3" xfId="12481"/>
    <cellStyle name="標準 2 4 2 4 6 2 6" xfId="12482"/>
    <cellStyle name="標準 2 4 2 4 6 2 6 2" xfId="12483"/>
    <cellStyle name="標準 2 4 2 4 6 2 6 3" xfId="12484"/>
    <cellStyle name="標準 2 4 2 4 6 2 7" xfId="12485"/>
    <cellStyle name="標準 2 4 2 4 6 2 8" xfId="12486"/>
    <cellStyle name="標準 2 4 2 4 6 3" xfId="12487"/>
    <cellStyle name="標準 2 4 2 4 6 3 2" xfId="12488"/>
    <cellStyle name="標準 2 4 2 4 6 3 2 2" xfId="12489"/>
    <cellStyle name="標準 2 4 2 4 6 3 2 2 2" xfId="12490"/>
    <cellStyle name="標準 2 4 2 4 6 3 2 2 3" xfId="12491"/>
    <cellStyle name="標準 2 4 2 4 6 3 2 3" xfId="12492"/>
    <cellStyle name="標準 2 4 2 4 6 3 2 3 2" xfId="12493"/>
    <cellStyle name="標準 2 4 2 4 6 3 2 3 3" xfId="12494"/>
    <cellStyle name="標準 2 4 2 4 6 3 2 4" xfId="12495"/>
    <cellStyle name="標準 2 4 2 4 6 3 2 5" xfId="12496"/>
    <cellStyle name="標準 2 4 2 4 6 3 3" xfId="12497"/>
    <cellStyle name="標準 2 4 2 4 6 3 3 2" xfId="12498"/>
    <cellStyle name="標準 2 4 2 4 6 3 3 3" xfId="12499"/>
    <cellStyle name="標準 2 4 2 4 6 3 4" xfId="12500"/>
    <cellStyle name="標準 2 4 2 4 6 3 4 2" xfId="12501"/>
    <cellStyle name="標準 2 4 2 4 6 3 4 3" xfId="12502"/>
    <cellStyle name="標準 2 4 2 4 6 3 5" xfId="12503"/>
    <cellStyle name="標準 2 4 2 4 6 3 6" xfId="12504"/>
    <cellStyle name="標準 2 4 2 4 6 4" xfId="12505"/>
    <cellStyle name="標準 2 4 2 4 6 4 2" xfId="12506"/>
    <cellStyle name="標準 2 4 2 4 6 4 2 2" xfId="12507"/>
    <cellStyle name="標準 2 4 2 4 6 4 2 3" xfId="12508"/>
    <cellStyle name="標準 2 4 2 4 6 4 3" xfId="12509"/>
    <cellStyle name="標準 2 4 2 4 6 4 3 2" xfId="12510"/>
    <cellStyle name="標準 2 4 2 4 6 4 3 3" xfId="12511"/>
    <cellStyle name="標準 2 4 2 4 6 4 4" xfId="12512"/>
    <cellStyle name="標準 2 4 2 4 6 4 5" xfId="12513"/>
    <cellStyle name="標準 2 4 2 4 6 5" xfId="12514"/>
    <cellStyle name="標準 2 4 2 4 6 6" xfId="12515"/>
    <cellStyle name="標準 2 4 2 4 6 6 2" xfId="12516"/>
    <cellStyle name="標準 2 4 2 4 6 6 3" xfId="12517"/>
    <cellStyle name="標準 2 4 2 4 6 7" xfId="12518"/>
    <cellStyle name="標準 2 4 2 4 6 7 2" xfId="12519"/>
    <cellStyle name="標準 2 4 2 4 6 7 3" xfId="12520"/>
    <cellStyle name="標準 2 4 2 4 6 8" xfId="12521"/>
    <cellStyle name="標準 2 4 2 4 6 9" xfId="12522"/>
    <cellStyle name="標準 2 4 2 4 7" xfId="12523"/>
    <cellStyle name="標準 2 4 2 4 7 2" xfId="12524"/>
    <cellStyle name="標準 2 4 2 4 7 2 2" xfId="12525"/>
    <cellStyle name="標準 2 4 2 4 7 2 2 2" xfId="12526"/>
    <cellStyle name="標準 2 4 2 4 7 2 2 2 2" xfId="12527"/>
    <cellStyle name="標準 2 4 2 4 7 2 2 2 3" xfId="12528"/>
    <cellStyle name="標準 2 4 2 4 7 2 2 3" xfId="12529"/>
    <cellStyle name="標準 2 4 2 4 7 2 2 3 2" xfId="12530"/>
    <cellStyle name="標準 2 4 2 4 7 2 2 3 3" xfId="12531"/>
    <cellStyle name="標準 2 4 2 4 7 2 2 4" xfId="12532"/>
    <cellStyle name="標準 2 4 2 4 7 2 2 5" xfId="12533"/>
    <cellStyle name="標準 2 4 2 4 7 2 3" xfId="12534"/>
    <cellStyle name="標準 2 4 2 4 7 2 3 2" xfId="12535"/>
    <cellStyle name="標準 2 4 2 4 7 2 3 3" xfId="12536"/>
    <cellStyle name="標準 2 4 2 4 7 2 4" xfId="12537"/>
    <cellStyle name="標準 2 4 2 4 7 2 4 2" xfId="12538"/>
    <cellStyle name="標準 2 4 2 4 7 2 4 3" xfId="12539"/>
    <cellStyle name="標準 2 4 2 4 7 2 5" xfId="12540"/>
    <cellStyle name="標準 2 4 2 4 7 2 6" xfId="12541"/>
    <cellStyle name="標準 2 4 2 4 7 3" xfId="12542"/>
    <cellStyle name="標準 2 4 2 4 7 3 2" xfId="12543"/>
    <cellStyle name="標準 2 4 2 4 7 3 2 2" xfId="12544"/>
    <cellStyle name="標準 2 4 2 4 7 3 2 3" xfId="12545"/>
    <cellStyle name="標準 2 4 2 4 7 3 3" xfId="12546"/>
    <cellStyle name="標準 2 4 2 4 7 3 3 2" xfId="12547"/>
    <cellStyle name="標準 2 4 2 4 7 3 3 3" xfId="12548"/>
    <cellStyle name="標準 2 4 2 4 7 3 4" xfId="12549"/>
    <cellStyle name="標準 2 4 2 4 7 3 5" xfId="12550"/>
    <cellStyle name="標準 2 4 2 4 7 4" xfId="12551"/>
    <cellStyle name="標準 2 4 2 4 7 5" xfId="12552"/>
    <cellStyle name="標準 2 4 2 4 7 5 2" xfId="12553"/>
    <cellStyle name="標準 2 4 2 4 7 5 3" xfId="12554"/>
    <cellStyle name="標準 2 4 2 4 7 6" xfId="12555"/>
    <cellStyle name="標準 2 4 2 4 7 6 2" xfId="12556"/>
    <cellStyle name="標準 2 4 2 4 7 6 3" xfId="12557"/>
    <cellStyle name="標準 2 4 2 4 7 7" xfId="12558"/>
    <cellStyle name="標準 2 4 2 4 7 8" xfId="12559"/>
    <cellStyle name="標準 2 4 2 4 8" xfId="12560"/>
    <cellStyle name="標準 2 4 2 4 8 2" xfId="12561"/>
    <cellStyle name="標準 2 4 2 4 8 2 2" xfId="12562"/>
    <cellStyle name="標準 2 4 2 4 8 2 2 2" xfId="12563"/>
    <cellStyle name="標準 2 4 2 4 8 2 2 2 2" xfId="12564"/>
    <cellStyle name="標準 2 4 2 4 8 2 2 2 3" xfId="12565"/>
    <cellStyle name="標準 2 4 2 4 8 2 2 3" xfId="12566"/>
    <cellStyle name="標準 2 4 2 4 8 2 2 3 2" xfId="12567"/>
    <cellStyle name="標準 2 4 2 4 8 2 2 3 3" xfId="12568"/>
    <cellStyle name="標準 2 4 2 4 8 2 2 4" xfId="12569"/>
    <cellStyle name="標準 2 4 2 4 8 2 2 5" xfId="12570"/>
    <cellStyle name="標準 2 4 2 4 8 2 3" xfId="12571"/>
    <cellStyle name="標準 2 4 2 4 8 2 3 2" xfId="12572"/>
    <cellStyle name="標準 2 4 2 4 8 2 3 3" xfId="12573"/>
    <cellStyle name="標準 2 4 2 4 8 2 4" xfId="12574"/>
    <cellStyle name="標準 2 4 2 4 8 2 4 2" xfId="12575"/>
    <cellStyle name="標準 2 4 2 4 8 2 4 3" xfId="12576"/>
    <cellStyle name="標準 2 4 2 4 8 2 5" xfId="12577"/>
    <cellStyle name="標準 2 4 2 4 8 2 6" xfId="12578"/>
    <cellStyle name="標準 2 4 2 4 8 3" xfId="12579"/>
    <cellStyle name="標準 2 4 2 4 8 3 2" xfId="12580"/>
    <cellStyle name="標準 2 4 2 4 8 3 2 2" xfId="12581"/>
    <cellStyle name="標準 2 4 2 4 8 3 2 3" xfId="12582"/>
    <cellStyle name="標準 2 4 2 4 8 3 3" xfId="12583"/>
    <cellStyle name="標準 2 4 2 4 8 3 3 2" xfId="12584"/>
    <cellStyle name="標準 2 4 2 4 8 3 3 3" xfId="12585"/>
    <cellStyle name="標準 2 4 2 4 8 3 4" xfId="12586"/>
    <cellStyle name="標準 2 4 2 4 8 3 5" xfId="12587"/>
    <cellStyle name="標準 2 4 2 4 8 4" xfId="12588"/>
    <cellStyle name="標準 2 4 2 4 8 5" xfId="12589"/>
    <cellStyle name="標準 2 4 2 4 8 5 2" xfId="12590"/>
    <cellStyle name="標準 2 4 2 4 8 5 3" xfId="12591"/>
    <cellStyle name="標準 2 4 2 4 8 6" xfId="12592"/>
    <cellStyle name="標準 2 4 2 4 8 6 2" xfId="12593"/>
    <cellStyle name="標準 2 4 2 4 8 6 3" xfId="12594"/>
    <cellStyle name="標準 2 4 2 4 8 7" xfId="12595"/>
    <cellStyle name="標準 2 4 2 4 8 8" xfId="12596"/>
    <cellStyle name="標準 2 4 2 4 9" xfId="12597"/>
    <cellStyle name="標準 2 4 2 4 9 2" xfId="12598"/>
    <cellStyle name="標準 2 4 2 4 9 2 2" xfId="12599"/>
    <cellStyle name="標準 2 4 2 4 9 2 2 2" xfId="12600"/>
    <cellStyle name="標準 2 4 2 4 9 2 2 3" xfId="12601"/>
    <cellStyle name="標準 2 4 2 4 9 2 3" xfId="12602"/>
    <cellStyle name="標準 2 4 2 4 9 2 3 2" xfId="12603"/>
    <cellStyle name="標準 2 4 2 4 9 2 3 3" xfId="12604"/>
    <cellStyle name="標準 2 4 2 4 9 2 4" xfId="12605"/>
    <cellStyle name="標準 2 4 2 4 9 2 5" xfId="12606"/>
    <cellStyle name="標準 2 4 2 4 9 3" xfId="12607"/>
    <cellStyle name="標準 2 4 2 4 9 3 2" xfId="12608"/>
    <cellStyle name="標準 2 4 2 4 9 3 3" xfId="12609"/>
    <cellStyle name="標準 2 4 2 4 9 4" xfId="12610"/>
    <cellStyle name="標準 2 4 2 4 9 4 2" xfId="12611"/>
    <cellStyle name="標準 2 4 2 4 9 4 3" xfId="12612"/>
    <cellStyle name="標準 2 4 2 4 9 5" xfId="12613"/>
    <cellStyle name="標準 2 4 2 4 9 6" xfId="12614"/>
    <cellStyle name="標準 2 4 2 5" xfId="12615"/>
    <cellStyle name="標準 2 4 2 5 10" xfId="12616"/>
    <cellStyle name="標準 2 4 2 5 11" xfId="12617"/>
    <cellStyle name="標準 2 4 2 5 11 2" xfId="12618"/>
    <cellStyle name="標準 2 4 2 5 11 3" xfId="12619"/>
    <cellStyle name="標準 2 4 2 5 12" xfId="12620"/>
    <cellStyle name="標準 2 4 2 5 12 2" xfId="12621"/>
    <cellStyle name="標準 2 4 2 5 12 3" xfId="12622"/>
    <cellStyle name="標準 2 4 2 5 13" xfId="12623"/>
    <cellStyle name="標準 2 4 2 5 14" xfId="12624"/>
    <cellStyle name="標準 2 4 2 5 2" xfId="12625"/>
    <cellStyle name="標準 2 4 2 5 2 10" xfId="12626"/>
    <cellStyle name="標準 2 4 2 5 2 10 2" xfId="12627"/>
    <cellStyle name="標準 2 4 2 5 2 10 3" xfId="12628"/>
    <cellStyle name="標準 2 4 2 5 2 11" xfId="12629"/>
    <cellStyle name="標準 2 4 2 5 2 12" xfId="12630"/>
    <cellStyle name="標準 2 4 2 5 2 2" xfId="12631"/>
    <cellStyle name="標準 2 4 2 5 2 2 10" xfId="12632"/>
    <cellStyle name="標準 2 4 2 5 2 2 2" xfId="12633"/>
    <cellStyle name="標準 2 4 2 5 2 2 2 2" xfId="12634"/>
    <cellStyle name="標準 2 4 2 5 2 2 2 2 2" xfId="12635"/>
    <cellStyle name="標準 2 4 2 5 2 2 2 2 2 2" xfId="12636"/>
    <cellStyle name="標準 2 4 2 5 2 2 2 2 2 2 2" xfId="12637"/>
    <cellStyle name="標準 2 4 2 5 2 2 2 2 2 2 3" xfId="12638"/>
    <cellStyle name="標準 2 4 2 5 2 2 2 2 2 3" xfId="12639"/>
    <cellStyle name="標準 2 4 2 5 2 2 2 2 2 3 2" xfId="12640"/>
    <cellStyle name="標準 2 4 2 5 2 2 2 2 2 3 3" xfId="12641"/>
    <cellStyle name="標準 2 4 2 5 2 2 2 2 2 4" xfId="12642"/>
    <cellStyle name="標準 2 4 2 5 2 2 2 2 2 5" xfId="12643"/>
    <cellStyle name="標準 2 4 2 5 2 2 2 2 3" xfId="12644"/>
    <cellStyle name="標準 2 4 2 5 2 2 2 2 3 2" xfId="12645"/>
    <cellStyle name="標準 2 4 2 5 2 2 2 2 3 3" xfId="12646"/>
    <cellStyle name="標準 2 4 2 5 2 2 2 2 4" xfId="12647"/>
    <cellStyle name="標準 2 4 2 5 2 2 2 2 4 2" xfId="12648"/>
    <cellStyle name="標準 2 4 2 5 2 2 2 2 4 3" xfId="12649"/>
    <cellStyle name="標準 2 4 2 5 2 2 2 2 5" xfId="12650"/>
    <cellStyle name="標準 2 4 2 5 2 2 2 2 6" xfId="12651"/>
    <cellStyle name="標準 2 4 2 5 2 2 2 3" xfId="12652"/>
    <cellStyle name="標準 2 4 2 5 2 2 2 3 2" xfId="12653"/>
    <cellStyle name="標準 2 4 2 5 2 2 2 3 2 2" xfId="12654"/>
    <cellStyle name="標準 2 4 2 5 2 2 2 3 2 3" xfId="12655"/>
    <cellStyle name="標準 2 4 2 5 2 2 2 3 3" xfId="12656"/>
    <cellStyle name="標準 2 4 2 5 2 2 2 3 3 2" xfId="12657"/>
    <cellStyle name="標準 2 4 2 5 2 2 2 3 3 3" xfId="12658"/>
    <cellStyle name="標準 2 4 2 5 2 2 2 3 4" xfId="12659"/>
    <cellStyle name="標準 2 4 2 5 2 2 2 3 5" xfId="12660"/>
    <cellStyle name="標準 2 4 2 5 2 2 2 4" xfId="12661"/>
    <cellStyle name="標準 2 4 2 5 2 2 2 5" xfId="12662"/>
    <cellStyle name="標準 2 4 2 5 2 2 2 5 2" xfId="12663"/>
    <cellStyle name="標準 2 4 2 5 2 2 2 5 3" xfId="12664"/>
    <cellStyle name="標準 2 4 2 5 2 2 2 6" xfId="12665"/>
    <cellStyle name="標準 2 4 2 5 2 2 2 6 2" xfId="12666"/>
    <cellStyle name="標準 2 4 2 5 2 2 2 6 3" xfId="12667"/>
    <cellStyle name="標準 2 4 2 5 2 2 2 7" xfId="12668"/>
    <cellStyle name="標準 2 4 2 5 2 2 2 8" xfId="12669"/>
    <cellStyle name="標準 2 4 2 5 2 2 3" xfId="12670"/>
    <cellStyle name="標準 2 4 2 5 2 2 3 2" xfId="12671"/>
    <cellStyle name="標準 2 4 2 5 2 2 3 2 2" xfId="12672"/>
    <cellStyle name="標準 2 4 2 5 2 2 3 2 2 2" xfId="12673"/>
    <cellStyle name="標準 2 4 2 5 2 2 3 2 2 2 2" xfId="12674"/>
    <cellStyle name="標準 2 4 2 5 2 2 3 2 2 2 3" xfId="12675"/>
    <cellStyle name="標準 2 4 2 5 2 2 3 2 2 3" xfId="12676"/>
    <cellStyle name="標準 2 4 2 5 2 2 3 2 2 3 2" xfId="12677"/>
    <cellStyle name="標準 2 4 2 5 2 2 3 2 2 3 3" xfId="12678"/>
    <cellStyle name="標準 2 4 2 5 2 2 3 2 2 4" xfId="12679"/>
    <cellStyle name="標準 2 4 2 5 2 2 3 2 2 5" xfId="12680"/>
    <cellStyle name="標準 2 4 2 5 2 2 3 2 3" xfId="12681"/>
    <cellStyle name="標準 2 4 2 5 2 2 3 2 3 2" xfId="12682"/>
    <cellStyle name="標準 2 4 2 5 2 2 3 2 3 3" xfId="12683"/>
    <cellStyle name="標準 2 4 2 5 2 2 3 2 4" xfId="12684"/>
    <cellStyle name="標準 2 4 2 5 2 2 3 2 4 2" xfId="12685"/>
    <cellStyle name="標準 2 4 2 5 2 2 3 2 4 3" xfId="12686"/>
    <cellStyle name="標準 2 4 2 5 2 2 3 2 5" xfId="12687"/>
    <cellStyle name="標準 2 4 2 5 2 2 3 2 6" xfId="12688"/>
    <cellStyle name="標準 2 4 2 5 2 2 3 3" xfId="12689"/>
    <cellStyle name="標準 2 4 2 5 2 2 3 3 2" xfId="12690"/>
    <cellStyle name="標準 2 4 2 5 2 2 3 3 2 2" xfId="12691"/>
    <cellStyle name="標準 2 4 2 5 2 2 3 3 2 3" xfId="12692"/>
    <cellStyle name="標準 2 4 2 5 2 2 3 3 3" xfId="12693"/>
    <cellStyle name="標準 2 4 2 5 2 2 3 3 3 2" xfId="12694"/>
    <cellStyle name="標準 2 4 2 5 2 2 3 3 3 3" xfId="12695"/>
    <cellStyle name="標準 2 4 2 5 2 2 3 3 4" xfId="12696"/>
    <cellStyle name="標準 2 4 2 5 2 2 3 3 5" xfId="12697"/>
    <cellStyle name="標準 2 4 2 5 2 2 3 4" xfId="12698"/>
    <cellStyle name="標準 2 4 2 5 2 2 3 5" xfId="12699"/>
    <cellStyle name="標準 2 4 2 5 2 2 3 5 2" xfId="12700"/>
    <cellStyle name="標準 2 4 2 5 2 2 3 5 3" xfId="12701"/>
    <cellStyle name="標準 2 4 2 5 2 2 3 6" xfId="12702"/>
    <cellStyle name="標準 2 4 2 5 2 2 3 6 2" xfId="12703"/>
    <cellStyle name="標準 2 4 2 5 2 2 3 6 3" xfId="12704"/>
    <cellStyle name="標準 2 4 2 5 2 2 3 7" xfId="12705"/>
    <cellStyle name="標準 2 4 2 5 2 2 3 8" xfId="12706"/>
    <cellStyle name="標準 2 4 2 5 2 2 4" xfId="12707"/>
    <cellStyle name="標準 2 4 2 5 2 2 4 2" xfId="12708"/>
    <cellStyle name="標準 2 4 2 5 2 2 4 2 2" xfId="12709"/>
    <cellStyle name="標準 2 4 2 5 2 2 4 2 2 2" xfId="12710"/>
    <cellStyle name="標準 2 4 2 5 2 2 4 2 2 3" xfId="12711"/>
    <cellStyle name="標準 2 4 2 5 2 2 4 2 3" xfId="12712"/>
    <cellStyle name="標準 2 4 2 5 2 2 4 2 3 2" xfId="12713"/>
    <cellStyle name="標準 2 4 2 5 2 2 4 2 3 3" xfId="12714"/>
    <cellStyle name="標準 2 4 2 5 2 2 4 2 4" xfId="12715"/>
    <cellStyle name="標準 2 4 2 5 2 2 4 2 5" xfId="12716"/>
    <cellStyle name="標準 2 4 2 5 2 2 4 3" xfId="12717"/>
    <cellStyle name="標準 2 4 2 5 2 2 4 3 2" xfId="12718"/>
    <cellStyle name="標準 2 4 2 5 2 2 4 3 3" xfId="12719"/>
    <cellStyle name="標準 2 4 2 5 2 2 4 4" xfId="12720"/>
    <cellStyle name="標準 2 4 2 5 2 2 4 4 2" xfId="12721"/>
    <cellStyle name="標準 2 4 2 5 2 2 4 4 3" xfId="12722"/>
    <cellStyle name="標準 2 4 2 5 2 2 4 5" xfId="12723"/>
    <cellStyle name="標準 2 4 2 5 2 2 4 6" xfId="12724"/>
    <cellStyle name="標準 2 4 2 5 2 2 5" xfId="12725"/>
    <cellStyle name="標準 2 4 2 5 2 2 5 2" xfId="12726"/>
    <cellStyle name="標準 2 4 2 5 2 2 5 2 2" xfId="12727"/>
    <cellStyle name="標準 2 4 2 5 2 2 5 2 3" xfId="12728"/>
    <cellStyle name="標準 2 4 2 5 2 2 5 3" xfId="12729"/>
    <cellStyle name="標準 2 4 2 5 2 2 5 3 2" xfId="12730"/>
    <cellStyle name="標準 2 4 2 5 2 2 5 3 3" xfId="12731"/>
    <cellStyle name="標準 2 4 2 5 2 2 5 4" xfId="12732"/>
    <cellStyle name="標準 2 4 2 5 2 2 5 5" xfId="12733"/>
    <cellStyle name="標準 2 4 2 5 2 2 6" xfId="12734"/>
    <cellStyle name="標準 2 4 2 5 2 2 7" xfId="12735"/>
    <cellStyle name="標準 2 4 2 5 2 2 7 2" xfId="12736"/>
    <cellStyle name="標準 2 4 2 5 2 2 7 3" xfId="12737"/>
    <cellStyle name="標準 2 4 2 5 2 2 8" xfId="12738"/>
    <cellStyle name="標準 2 4 2 5 2 2 8 2" xfId="12739"/>
    <cellStyle name="標準 2 4 2 5 2 2 8 3" xfId="12740"/>
    <cellStyle name="標準 2 4 2 5 2 2 9" xfId="12741"/>
    <cellStyle name="標準 2 4 2 5 2 3" xfId="12742"/>
    <cellStyle name="標準 2 4 2 5 2 3 2" xfId="12743"/>
    <cellStyle name="標準 2 4 2 5 2 3 2 2" xfId="12744"/>
    <cellStyle name="標準 2 4 2 5 2 3 2 2 2" xfId="12745"/>
    <cellStyle name="標準 2 4 2 5 2 3 2 2 2 2" xfId="12746"/>
    <cellStyle name="標準 2 4 2 5 2 3 2 2 2 2 2" xfId="12747"/>
    <cellStyle name="標準 2 4 2 5 2 3 2 2 2 2 3" xfId="12748"/>
    <cellStyle name="標準 2 4 2 5 2 3 2 2 2 3" xfId="12749"/>
    <cellStyle name="標準 2 4 2 5 2 3 2 2 2 3 2" xfId="12750"/>
    <cellStyle name="標準 2 4 2 5 2 3 2 2 2 3 3" xfId="12751"/>
    <cellStyle name="標準 2 4 2 5 2 3 2 2 2 4" xfId="12752"/>
    <cellStyle name="標準 2 4 2 5 2 3 2 2 2 5" xfId="12753"/>
    <cellStyle name="標準 2 4 2 5 2 3 2 2 3" xfId="12754"/>
    <cellStyle name="標準 2 4 2 5 2 3 2 2 3 2" xfId="12755"/>
    <cellStyle name="標準 2 4 2 5 2 3 2 2 3 3" xfId="12756"/>
    <cellStyle name="標準 2 4 2 5 2 3 2 2 4" xfId="12757"/>
    <cellStyle name="標準 2 4 2 5 2 3 2 2 4 2" xfId="12758"/>
    <cellStyle name="標準 2 4 2 5 2 3 2 2 4 3" xfId="12759"/>
    <cellStyle name="標準 2 4 2 5 2 3 2 2 5" xfId="12760"/>
    <cellStyle name="標準 2 4 2 5 2 3 2 2 6" xfId="12761"/>
    <cellStyle name="標準 2 4 2 5 2 3 2 3" xfId="12762"/>
    <cellStyle name="標準 2 4 2 5 2 3 2 3 2" xfId="12763"/>
    <cellStyle name="標準 2 4 2 5 2 3 2 3 2 2" xfId="12764"/>
    <cellStyle name="標準 2 4 2 5 2 3 2 3 2 3" xfId="12765"/>
    <cellStyle name="標準 2 4 2 5 2 3 2 3 3" xfId="12766"/>
    <cellStyle name="標準 2 4 2 5 2 3 2 3 3 2" xfId="12767"/>
    <cellStyle name="標準 2 4 2 5 2 3 2 3 3 3" xfId="12768"/>
    <cellStyle name="標準 2 4 2 5 2 3 2 3 4" xfId="12769"/>
    <cellStyle name="標準 2 4 2 5 2 3 2 3 5" xfId="12770"/>
    <cellStyle name="標準 2 4 2 5 2 3 2 4" xfId="12771"/>
    <cellStyle name="標準 2 4 2 5 2 3 2 5" xfId="12772"/>
    <cellStyle name="標準 2 4 2 5 2 3 2 5 2" xfId="12773"/>
    <cellStyle name="標準 2 4 2 5 2 3 2 5 3" xfId="12774"/>
    <cellStyle name="標準 2 4 2 5 2 3 2 6" xfId="12775"/>
    <cellStyle name="標準 2 4 2 5 2 3 2 6 2" xfId="12776"/>
    <cellStyle name="標準 2 4 2 5 2 3 2 6 3" xfId="12777"/>
    <cellStyle name="標準 2 4 2 5 2 3 2 7" xfId="12778"/>
    <cellStyle name="標準 2 4 2 5 2 3 2 8" xfId="12779"/>
    <cellStyle name="標準 2 4 2 5 2 3 3" xfId="12780"/>
    <cellStyle name="標準 2 4 2 5 2 3 3 2" xfId="12781"/>
    <cellStyle name="標準 2 4 2 5 2 3 3 2 2" xfId="12782"/>
    <cellStyle name="標準 2 4 2 5 2 3 3 2 2 2" xfId="12783"/>
    <cellStyle name="標準 2 4 2 5 2 3 3 2 2 3" xfId="12784"/>
    <cellStyle name="標準 2 4 2 5 2 3 3 2 3" xfId="12785"/>
    <cellStyle name="標準 2 4 2 5 2 3 3 2 3 2" xfId="12786"/>
    <cellStyle name="標準 2 4 2 5 2 3 3 2 3 3" xfId="12787"/>
    <cellStyle name="標準 2 4 2 5 2 3 3 2 4" xfId="12788"/>
    <cellStyle name="標準 2 4 2 5 2 3 3 2 5" xfId="12789"/>
    <cellStyle name="標準 2 4 2 5 2 3 3 3" xfId="12790"/>
    <cellStyle name="標準 2 4 2 5 2 3 3 3 2" xfId="12791"/>
    <cellStyle name="標準 2 4 2 5 2 3 3 3 3" xfId="12792"/>
    <cellStyle name="標準 2 4 2 5 2 3 3 4" xfId="12793"/>
    <cellStyle name="標準 2 4 2 5 2 3 3 4 2" xfId="12794"/>
    <cellStyle name="標準 2 4 2 5 2 3 3 4 3" xfId="12795"/>
    <cellStyle name="標準 2 4 2 5 2 3 3 5" xfId="12796"/>
    <cellStyle name="標準 2 4 2 5 2 3 3 6" xfId="12797"/>
    <cellStyle name="標準 2 4 2 5 2 3 4" xfId="12798"/>
    <cellStyle name="標準 2 4 2 5 2 3 4 2" xfId="12799"/>
    <cellStyle name="標準 2 4 2 5 2 3 4 2 2" xfId="12800"/>
    <cellStyle name="標準 2 4 2 5 2 3 4 2 3" xfId="12801"/>
    <cellStyle name="標準 2 4 2 5 2 3 4 3" xfId="12802"/>
    <cellStyle name="標準 2 4 2 5 2 3 4 3 2" xfId="12803"/>
    <cellStyle name="標準 2 4 2 5 2 3 4 3 3" xfId="12804"/>
    <cellStyle name="標準 2 4 2 5 2 3 4 4" xfId="12805"/>
    <cellStyle name="標準 2 4 2 5 2 3 4 5" xfId="12806"/>
    <cellStyle name="標準 2 4 2 5 2 3 5" xfId="12807"/>
    <cellStyle name="標準 2 4 2 5 2 3 6" xfId="12808"/>
    <cellStyle name="標準 2 4 2 5 2 3 6 2" xfId="12809"/>
    <cellStyle name="標準 2 4 2 5 2 3 6 3" xfId="12810"/>
    <cellStyle name="標準 2 4 2 5 2 3 7" xfId="12811"/>
    <cellStyle name="標準 2 4 2 5 2 3 7 2" xfId="12812"/>
    <cellStyle name="標準 2 4 2 5 2 3 7 3" xfId="12813"/>
    <cellStyle name="標準 2 4 2 5 2 3 8" xfId="12814"/>
    <cellStyle name="標準 2 4 2 5 2 3 9" xfId="12815"/>
    <cellStyle name="標準 2 4 2 5 2 4" xfId="12816"/>
    <cellStyle name="標準 2 4 2 5 2 4 2" xfId="12817"/>
    <cellStyle name="標準 2 4 2 5 2 4 2 2" xfId="12818"/>
    <cellStyle name="標準 2 4 2 5 2 4 2 2 2" xfId="12819"/>
    <cellStyle name="標準 2 4 2 5 2 4 2 2 2 2" xfId="12820"/>
    <cellStyle name="標準 2 4 2 5 2 4 2 2 2 3" xfId="12821"/>
    <cellStyle name="標準 2 4 2 5 2 4 2 2 3" xfId="12822"/>
    <cellStyle name="標準 2 4 2 5 2 4 2 2 3 2" xfId="12823"/>
    <cellStyle name="標準 2 4 2 5 2 4 2 2 3 3" xfId="12824"/>
    <cellStyle name="標準 2 4 2 5 2 4 2 2 4" xfId="12825"/>
    <cellStyle name="標準 2 4 2 5 2 4 2 2 5" xfId="12826"/>
    <cellStyle name="標準 2 4 2 5 2 4 2 3" xfId="12827"/>
    <cellStyle name="標準 2 4 2 5 2 4 2 3 2" xfId="12828"/>
    <cellStyle name="標準 2 4 2 5 2 4 2 3 3" xfId="12829"/>
    <cellStyle name="標準 2 4 2 5 2 4 2 4" xfId="12830"/>
    <cellStyle name="標準 2 4 2 5 2 4 2 4 2" xfId="12831"/>
    <cellStyle name="標準 2 4 2 5 2 4 2 4 3" xfId="12832"/>
    <cellStyle name="標準 2 4 2 5 2 4 2 5" xfId="12833"/>
    <cellStyle name="標準 2 4 2 5 2 4 2 6" xfId="12834"/>
    <cellStyle name="標準 2 4 2 5 2 4 3" xfId="12835"/>
    <cellStyle name="標準 2 4 2 5 2 4 3 2" xfId="12836"/>
    <cellStyle name="標準 2 4 2 5 2 4 3 2 2" xfId="12837"/>
    <cellStyle name="標準 2 4 2 5 2 4 3 2 3" xfId="12838"/>
    <cellStyle name="標準 2 4 2 5 2 4 3 3" xfId="12839"/>
    <cellStyle name="標準 2 4 2 5 2 4 3 3 2" xfId="12840"/>
    <cellStyle name="標準 2 4 2 5 2 4 3 3 3" xfId="12841"/>
    <cellStyle name="標準 2 4 2 5 2 4 3 4" xfId="12842"/>
    <cellStyle name="標準 2 4 2 5 2 4 3 5" xfId="12843"/>
    <cellStyle name="標準 2 4 2 5 2 4 4" xfId="12844"/>
    <cellStyle name="標準 2 4 2 5 2 4 5" xfId="12845"/>
    <cellStyle name="標準 2 4 2 5 2 4 5 2" xfId="12846"/>
    <cellStyle name="標準 2 4 2 5 2 4 5 3" xfId="12847"/>
    <cellStyle name="標準 2 4 2 5 2 4 6" xfId="12848"/>
    <cellStyle name="標準 2 4 2 5 2 4 6 2" xfId="12849"/>
    <cellStyle name="標準 2 4 2 5 2 4 6 3" xfId="12850"/>
    <cellStyle name="標準 2 4 2 5 2 4 7" xfId="12851"/>
    <cellStyle name="標準 2 4 2 5 2 4 8" xfId="12852"/>
    <cellStyle name="標準 2 4 2 5 2 5" xfId="12853"/>
    <cellStyle name="標準 2 4 2 5 2 5 2" xfId="12854"/>
    <cellStyle name="標準 2 4 2 5 2 5 2 2" xfId="12855"/>
    <cellStyle name="標準 2 4 2 5 2 5 2 2 2" xfId="12856"/>
    <cellStyle name="標準 2 4 2 5 2 5 2 2 2 2" xfId="12857"/>
    <cellStyle name="標準 2 4 2 5 2 5 2 2 2 3" xfId="12858"/>
    <cellStyle name="標準 2 4 2 5 2 5 2 2 3" xfId="12859"/>
    <cellStyle name="標準 2 4 2 5 2 5 2 2 3 2" xfId="12860"/>
    <cellStyle name="標準 2 4 2 5 2 5 2 2 3 3" xfId="12861"/>
    <cellStyle name="標準 2 4 2 5 2 5 2 2 4" xfId="12862"/>
    <cellStyle name="標準 2 4 2 5 2 5 2 2 5" xfId="12863"/>
    <cellStyle name="標準 2 4 2 5 2 5 2 3" xfId="12864"/>
    <cellStyle name="標準 2 4 2 5 2 5 2 3 2" xfId="12865"/>
    <cellStyle name="標準 2 4 2 5 2 5 2 3 3" xfId="12866"/>
    <cellStyle name="標準 2 4 2 5 2 5 2 4" xfId="12867"/>
    <cellStyle name="標準 2 4 2 5 2 5 2 4 2" xfId="12868"/>
    <cellStyle name="標準 2 4 2 5 2 5 2 4 3" xfId="12869"/>
    <cellStyle name="標準 2 4 2 5 2 5 2 5" xfId="12870"/>
    <cellStyle name="標準 2 4 2 5 2 5 2 6" xfId="12871"/>
    <cellStyle name="標準 2 4 2 5 2 5 3" xfId="12872"/>
    <cellStyle name="標準 2 4 2 5 2 5 3 2" xfId="12873"/>
    <cellStyle name="標準 2 4 2 5 2 5 3 2 2" xfId="12874"/>
    <cellStyle name="標準 2 4 2 5 2 5 3 2 3" xfId="12875"/>
    <cellStyle name="標準 2 4 2 5 2 5 3 3" xfId="12876"/>
    <cellStyle name="標準 2 4 2 5 2 5 3 3 2" xfId="12877"/>
    <cellStyle name="標準 2 4 2 5 2 5 3 3 3" xfId="12878"/>
    <cellStyle name="標準 2 4 2 5 2 5 3 4" xfId="12879"/>
    <cellStyle name="標準 2 4 2 5 2 5 3 5" xfId="12880"/>
    <cellStyle name="標準 2 4 2 5 2 5 4" xfId="12881"/>
    <cellStyle name="標準 2 4 2 5 2 5 5" xfId="12882"/>
    <cellStyle name="標準 2 4 2 5 2 5 5 2" xfId="12883"/>
    <cellStyle name="標準 2 4 2 5 2 5 5 3" xfId="12884"/>
    <cellStyle name="標準 2 4 2 5 2 5 6" xfId="12885"/>
    <cellStyle name="標準 2 4 2 5 2 5 6 2" xfId="12886"/>
    <cellStyle name="標準 2 4 2 5 2 5 6 3" xfId="12887"/>
    <cellStyle name="標準 2 4 2 5 2 5 7" xfId="12888"/>
    <cellStyle name="標準 2 4 2 5 2 5 8" xfId="12889"/>
    <cellStyle name="標準 2 4 2 5 2 6" xfId="12890"/>
    <cellStyle name="標準 2 4 2 5 2 6 2" xfId="12891"/>
    <cellStyle name="標準 2 4 2 5 2 6 2 2" xfId="12892"/>
    <cellStyle name="標準 2 4 2 5 2 6 2 2 2" xfId="12893"/>
    <cellStyle name="標準 2 4 2 5 2 6 2 2 3" xfId="12894"/>
    <cellStyle name="標準 2 4 2 5 2 6 2 3" xfId="12895"/>
    <cellStyle name="標準 2 4 2 5 2 6 2 3 2" xfId="12896"/>
    <cellStyle name="標準 2 4 2 5 2 6 2 3 3" xfId="12897"/>
    <cellStyle name="標準 2 4 2 5 2 6 2 4" xfId="12898"/>
    <cellStyle name="標準 2 4 2 5 2 6 2 5" xfId="12899"/>
    <cellStyle name="標準 2 4 2 5 2 6 3" xfId="12900"/>
    <cellStyle name="標準 2 4 2 5 2 6 3 2" xfId="12901"/>
    <cellStyle name="標準 2 4 2 5 2 6 3 3" xfId="12902"/>
    <cellStyle name="標準 2 4 2 5 2 6 4" xfId="12903"/>
    <cellStyle name="標準 2 4 2 5 2 6 4 2" xfId="12904"/>
    <cellStyle name="標準 2 4 2 5 2 6 4 3" xfId="12905"/>
    <cellStyle name="標準 2 4 2 5 2 6 5" xfId="12906"/>
    <cellStyle name="標準 2 4 2 5 2 6 6" xfId="12907"/>
    <cellStyle name="標準 2 4 2 5 2 7" xfId="12908"/>
    <cellStyle name="標準 2 4 2 5 2 7 2" xfId="12909"/>
    <cellStyle name="標準 2 4 2 5 2 7 2 2" xfId="12910"/>
    <cellStyle name="標準 2 4 2 5 2 7 2 3" xfId="12911"/>
    <cellStyle name="標準 2 4 2 5 2 7 3" xfId="12912"/>
    <cellStyle name="標準 2 4 2 5 2 7 3 2" xfId="12913"/>
    <cellStyle name="標準 2 4 2 5 2 7 3 3" xfId="12914"/>
    <cellStyle name="標準 2 4 2 5 2 7 4" xfId="12915"/>
    <cellStyle name="標準 2 4 2 5 2 7 5" xfId="12916"/>
    <cellStyle name="標準 2 4 2 5 2 8" xfId="12917"/>
    <cellStyle name="標準 2 4 2 5 2 9" xfId="12918"/>
    <cellStyle name="標準 2 4 2 5 2 9 2" xfId="12919"/>
    <cellStyle name="標準 2 4 2 5 2 9 3" xfId="12920"/>
    <cellStyle name="標準 2 4 2 5 3" xfId="12921"/>
    <cellStyle name="標準 2 4 2 5 3 10" xfId="12922"/>
    <cellStyle name="標準 2 4 2 5 3 11" xfId="12923"/>
    <cellStyle name="標準 2 4 2 5 3 2" xfId="12924"/>
    <cellStyle name="標準 2 4 2 5 3 2 10" xfId="12925"/>
    <cellStyle name="標準 2 4 2 5 3 2 2" xfId="12926"/>
    <cellStyle name="標準 2 4 2 5 3 2 2 2" xfId="12927"/>
    <cellStyle name="標準 2 4 2 5 3 2 2 2 2" xfId="12928"/>
    <cellStyle name="標準 2 4 2 5 3 2 2 2 2 2" xfId="12929"/>
    <cellStyle name="標準 2 4 2 5 3 2 2 2 2 2 2" xfId="12930"/>
    <cellStyle name="標準 2 4 2 5 3 2 2 2 2 2 3" xfId="12931"/>
    <cellStyle name="標準 2 4 2 5 3 2 2 2 2 3" xfId="12932"/>
    <cellStyle name="標準 2 4 2 5 3 2 2 2 2 3 2" xfId="12933"/>
    <cellStyle name="標準 2 4 2 5 3 2 2 2 2 3 3" xfId="12934"/>
    <cellStyle name="標準 2 4 2 5 3 2 2 2 2 4" xfId="12935"/>
    <cellStyle name="標準 2 4 2 5 3 2 2 2 2 5" xfId="12936"/>
    <cellStyle name="標準 2 4 2 5 3 2 2 2 3" xfId="12937"/>
    <cellStyle name="標準 2 4 2 5 3 2 2 2 3 2" xfId="12938"/>
    <cellStyle name="標準 2 4 2 5 3 2 2 2 3 3" xfId="12939"/>
    <cellStyle name="標準 2 4 2 5 3 2 2 2 4" xfId="12940"/>
    <cellStyle name="標準 2 4 2 5 3 2 2 2 4 2" xfId="12941"/>
    <cellStyle name="標準 2 4 2 5 3 2 2 2 4 3" xfId="12942"/>
    <cellStyle name="標準 2 4 2 5 3 2 2 2 5" xfId="12943"/>
    <cellStyle name="標準 2 4 2 5 3 2 2 2 6" xfId="12944"/>
    <cellStyle name="標準 2 4 2 5 3 2 2 3" xfId="12945"/>
    <cellStyle name="標準 2 4 2 5 3 2 2 3 2" xfId="12946"/>
    <cellStyle name="標準 2 4 2 5 3 2 2 3 2 2" xfId="12947"/>
    <cellStyle name="標準 2 4 2 5 3 2 2 3 2 3" xfId="12948"/>
    <cellStyle name="標準 2 4 2 5 3 2 2 3 3" xfId="12949"/>
    <cellStyle name="標準 2 4 2 5 3 2 2 3 3 2" xfId="12950"/>
    <cellStyle name="標準 2 4 2 5 3 2 2 3 3 3" xfId="12951"/>
    <cellStyle name="標準 2 4 2 5 3 2 2 3 4" xfId="12952"/>
    <cellStyle name="標準 2 4 2 5 3 2 2 3 5" xfId="12953"/>
    <cellStyle name="標準 2 4 2 5 3 2 2 4" xfId="12954"/>
    <cellStyle name="標準 2 4 2 5 3 2 2 5" xfId="12955"/>
    <cellStyle name="標準 2 4 2 5 3 2 2 5 2" xfId="12956"/>
    <cellStyle name="標準 2 4 2 5 3 2 2 5 3" xfId="12957"/>
    <cellStyle name="標準 2 4 2 5 3 2 2 6" xfId="12958"/>
    <cellStyle name="標準 2 4 2 5 3 2 2 6 2" xfId="12959"/>
    <cellStyle name="標準 2 4 2 5 3 2 2 6 3" xfId="12960"/>
    <cellStyle name="標準 2 4 2 5 3 2 2 7" xfId="12961"/>
    <cellStyle name="標準 2 4 2 5 3 2 2 8" xfId="12962"/>
    <cellStyle name="標準 2 4 2 5 3 2 3" xfId="12963"/>
    <cellStyle name="標準 2 4 2 5 3 2 3 2" xfId="12964"/>
    <cellStyle name="標準 2 4 2 5 3 2 3 2 2" xfId="12965"/>
    <cellStyle name="標準 2 4 2 5 3 2 3 2 2 2" xfId="12966"/>
    <cellStyle name="標準 2 4 2 5 3 2 3 2 2 2 2" xfId="12967"/>
    <cellStyle name="標準 2 4 2 5 3 2 3 2 2 2 3" xfId="12968"/>
    <cellStyle name="標準 2 4 2 5 3 2 3 2 2 3" xfId="12969"/>
    <cellStyle name="標準 2 4 2 5 3 2 3 2 2 3 2" xfId="12970"/>
    <cellStyle name="標準 2 4 2 5 3 2 3 2 2 3 3" xfId="12971"/>
    <cellStyle name="標準 2 4 2 5 3 2 3 2 2 4" xfId="12972"/>
    <cellStyle name="標準 2 4 2 5 3 2 3 2 2 5" xfId="12973"/>
    <cellStyle name="標準 2 4 2 5 3 2 3 2 3" xfId="12974"/>
    <cellStyle name="標準 2 4 2 5 3 2 3 2 3 2" xfId="12975"/>
    <cellStyle name="標準 2 4 2 5 3 2 3 2 3 3" xfId="12976"/>
    <cellStyle name="標準 2 4 2 5 3 2 3 2 4" xfId="12977"/>
    <cellStyle name="標準 2 4 2 5 3 2 3 2 4 2" xfId="12978"/>
    <cellStyle name="標準 2 4 2 5 3 2 3 2 4 3" xfId="12979"/>
    <cellStyle name="標準 2 4 2 5 3 2 3 2 5" xfId="12980"/>
    <cellStyle name="標準 2 4 2 5 3 2 3 2 6" xfId="12981"/>
    <cellStyle name="標準 2 4 2 5 3 2 3 3" xfId="12982"/>
    <cellStyle name="標準 2 4 2 5 3 2 3 3 2" xfId="12983"/>
    <cellStyle name="標準 2 4 2 5 3 2 3 3 2 2" xfId="12984"/>
    <cellStyle name="標準 2 4 2 5 3 2 3 3 2 3" xfId="12985"/>
    <cellStyle name="標準 2 4 2 5 3 2 3 3 3" xfId="12986"/>
    <cellStyle name="標準 2 4 2 5 3 2 3 3 3 2" xfId="12987"/>
    <cellStyle name="標準 2 4 2 5 3 2 3 3 3 3" xfId="12988"/>
    <cellStyle name="標準 2 4 2 5 3 2 3 3 4" xfId="12989"/>
    <cellStyle name="標準 2 4 2 5 3 2 3 3 5" xfId="12990"/>
    <cellStyle name="標準 2 4 2 5 3 2 3 4" xfId="12991"/>
    <cellStyle name="標準 2 4 2 5 3 2 3 5" xfId="12992"/>
    <cellStyle name="標準 2 4 2 5 3 2 3 5 2" xfId="12993"/>
    <cellStyle name="標準 2 4 2 5 3 2 3 5 3" xfId="12994"/>
    <cellStyle name="標準 2 4 2 5 3 2 3 6" xfId="12995"/>
    <cellStyle name="標準 2 4 2 5 3 2 3 6 2" xfId="12996"/>
    <cellStyle name="標準 2 4 2 5 3 2 3 6 3" xfId="12997"/>
    <cellStyle name="標準 2 4 2 5 3 2 3 7" xfId="12998"/>
    <cellStyle name="標準 2 4 2 5 3 2 3 8" xfId="12999"/>
    <cellStyle name="標準 2 4 2 5 3 2 4" xfId="13000"/>
    <cellStyle name="標準 2 4 2 5 3 2 4 2" xfId="13001"/>
    <cellStyle name="標準 2 4 2 5 3 2 4 2 2" xfId="13002"/>
    <cellStyle name="標準 2 4 2 5 3 2 4 2 2 2" xfId="13003"/>
    <cellStyle name="標準 2 4 2 5 3 2 4 2 2 3" xfId="13004"/>
    <cellStyle name="標準 2 4 2 5 3 2 4 2 3" xfId="13005"/>
    <cellStyle name="標準 2 4 2 5 3 2 4 2 3 2" xfId="13006"/>
    <cellStyle name="標準 2 4 2 5 3 2 4 2 3 3" xfId="13007"/>
    <cellStyle name="標準 2 4 2 5 3 2 4 2 4" xfId="13008"/>
    <cellStyle name="標準 2 4 2 5 3 2 4 2 5" xfId="13009"/>
    <cellStyle name="標準 2 4 2 5 3 2 4 3" xfId="13010"/>
    <cellStyle name="標準 2 4 2 5 3 2 4 3 2" xfId="13011"/>
    <cellStyle name="標準 2 4 2 5 3 2 4 3 3" xfId="13012"/>
    <cellStyle name="標準 2 4 2 5 3 2 4 4" xfId="13013"/>
    <cellStyle name="標準 2 4 2 5 3 2 4 4 2" xfId="13014"/>
    <cellStyle name="標準 2 4 2 5 3 2 4 4 3" xfId="13015"/>
    <cellStyle name="標準 2 4 2 5 3 2 4 5" xfId="13016"/>
    <cellStyle name="標準 2 4 2 5 3 2 4 6" xfId="13017"/>
    <cellStyle name="標準 2 4 2 5 3 2 5" xfId="13018"/>
    <cellStyle name="標準 2 4 2 5 3 2 5 2" xfId="13019"/>
    <cellStyle name="標準 2 4 2 5 3 2 5 2 2" xfId="13020"/>
    <cellStyle name="標準 2 4 2 5 3 2 5 2 3" xfId="13021"/>
    <cellStyle name="標準 2 4 2 5 3 2 5 3" xfId="13022"/>
    <cellStyle name="標準 2 4 2 5 3 2 5 3 2" xfId="13023"/>
    <cellStyle name="標準 2 4 2 5 3 2 5 3 3" xfId="13024"/>
    <cellStyle name="標準 2 4 2 5 3 2 5 4" xfId="13025"/>
    <cellStyle name="標準 2 4 2 5 3 2 5 5" xfId="13026"/>
    <cellStyle name="標準 2 4 2 5 3 2 6" xfId="13027"/>
    <cellStyle name="標準 2 4 2 5 3 2 7" xfId="13028"/>
    <cellStyle name="標準 2 4 2 5 3 2 7 2" xfId="13029"/>
    <cellStyle name="標準 2 4 2 5 3 2 7 3" xfId="13030"/>
    <cellStyle name="標準 2 4 2 5 3 2 8" xfId="13031"/>
    <cellStyle name="標準 2 4 2 5 3 2 8 2" xfId="13032"/>
    <cellStyle name="標準 2 4 2 5 3 2 8 3" xfId="13033"/>
    <cellStyle name="標準 2 4 2 5 3 2 9" xfId="13034"/>
    <cellStyle name="標準 2 4 2 5 3 3" xfId="13035"/>
    <cellStyle name="標準 2 4 2 5 3 3 2" xfId="13036"/>
    <cellStyle name="標準 2 4 2 5 3 3 2 2" xfId="13037"/>
    <cellStyle name="標準 2 4 2 5 3 3 2 2 2" xfId="13038"/>
    <cellStyle name="標準 2 4 2 5 3 3 2 2 2 2" xfId="13039"/>
    <cellStyle name="標準 2 4 2 5 3 3 2 2 2 3" xfId="13040"/>
    <cellStyle name="標準 2 4 2 5 3 3 2 2 3" xfId="13041"/>
    <cellStyle name="標準 2 4 2 5 3 3 2 2 3 2" xfId="13042"/>
    <cellStyle name="標準 2 4 2 5 3 3 2 2 3 3" xfId="13043"/>
    <cellStyle name="標準 2 4 2 5 3 3 2 2 4" xfId="13044"/>
    <cellStyle name="標準 2 4 2 5 3 3 2 2 5" xfId="13045"/>
    <cellStyle name="標準 2 4 2 5 3 3 2 3" xfId="13046"/>
    <cellStyle name="標準 2 4 2 5 3 3 2 3 2" xfId="13047"/>
    <cellStyle name="標準 2 4 2 5 3 3 2 3 3" xfId="13048"/>
    <cellStyle name="標準 2 4 2 5 3 3 2 4" xfId="13049"/>
    <cellStyle name="標準 2 4 2 5 3 3 2 4 2" xfId="13050"/>
    <cellStyle name="標準 2 4 2 5 3 3 2 4 3" xfId="13051"/>
    <cellStyle name="標準 2 4 2 5 3 3 2 5" xfId="13052"/>
    <cellStyle name="標準 2 4 2 5 3 3 2 6" xfId="13053"/>
    <cellStyle name="標準 2 4 2 5 3 3 3" xfId="13054"/>
    <cellStyle name="標準 2 4 2 5 3 3 3 2" xfId="13055"/>
    <cellStyle name="標準 2 4 2 5 3 3 3 2 2" xfId="13056"/>
    <cellStyle name="標準 2 4 2 5 3 3 3 2 3" xfId="13057"/>
    <cellStyle name="標準 2 4 2 5 3 3 3 3" xfId="13058"/>
    <cellStyle name="標準 2 4 2 5 3 3 3 3 2" xfId="13059"/>
    <cellStyle name="標準 2 4 2 5 3 3 3 3 3" xfId="13060"/>
    <cellStyle name="標準 2 4 2 5 3 3 3 4" xfId="13061"/>
    <cellStyle name="標準 2 4 2 5 3 3 3 5" xfId="13062"/>
    <cellStyle name="標準 2 4 2 5 3 3 4" xfId="13063"/>
    <cellStyle name="標準 2 4 2 5 3 3 5" xfId="13064"/>
    <cellStyle name="標準 2 4 2 5 3 3 5 2" xfId="13065"/>
    <cellStyle name="標準 2 4 2 5 3 3 5 3" xfId="13066"/>
    <cellStyle name="標準 2 4 2 5 3 3 6" xfId="13067"/>
    <cellStyle name="標準 2 4 2 5 3 3 6 2" xfId="13068"/>
    <cellStyle name="標準 2 4 2 5 3 3 6 3" xfId="13069"/>
    <cellStyle name="標準 2 4 2 5 3 3 7" xfId="13070"/>
    <cellStyle name="標準 2 4 2 5 3 3 8" xfId="13071"/>
    <cellStyle name="標準 2 4 2 5 3 4" xfId="13072"/>
    <cellStyle name="標準 2 4 2 5 3 4 2" xfId="13073"/>
    <cellStyle name="標準 2 4 2 5 3 4 2 2" xfId="13074"/>
    <cellStyle name="標準 2 4 2 5 3 4 2 2 2" xfId="13075"/>
    <cellStyle name="標準 2 4 2 5 3 4 2 2 2 2" xfId="13076"/>
    <cellStyle name="標準 2 4 2 5 3 4 2 2 2 3" xfId="13077"/>
    <cellStyle name="標準 2 4 2 5 3 4 2 2 3" xfId="13078"/>
    <cellStyle name="標準 2 4 2 5 3 4 2 2 3 2" xfId="13079"/>
    <cellStyle name="標準 2 4 2 5 3 4 2 2 3 3" xfId="13080"/>
    <cellStyle name="標準 2 4 2 5 3 4 2 2 4" xfId="13081"/>
    <cellStyle name="標準 2 4 2 5 3 4 2 2 5" xfId="13082"/>
    <cellStyle name="標準 2 4 2 5 3 4 2 3" xfId="13083"/>
    <cellStyle name="標準 2 4 2 5 3 4 2 3 2" xfId="13084"/>
    <cellStyle name="標準 2 4 2 5 3 4 2 3 3" xfId="13085"/>
    <cellStyle name="標準 2 4 2 5 3 4 2 4" xfId="13086"/>
    <cellStyle name="標準 2 4 2 5 3 4 2 4 2" xfId="13087"/>
    <cellStyle name="標準 2 4 2 5 3 4 2 4 3" xfId="13088"/>
    <cellStyle name="標準 2 4 2 5 3 4 2 5" xfId="13089"/>
    <cellStyle name="標準 2 4 2 5 3 4 2 6" xfId="13090"/>
    <cellStyle name="標準 2 4 2 5 3 4 3" xfId="13091"/>
    <cellStyle name="標準 2 4 2 5 3 4 3 2" xfId="13092"/>
    <cellStyle name="標準 2 4 2 5 3 4 3 2 2" xfId="13093"/>
    <cellStyle name="標準 2 4 2 5 3 4 3 2 3" xfId="13094"/>
    <cellStyle name="標準 2 4 2 5 3 4 3 3" xfId="13095"/>
    <cellStyle name="標準 2 4 2 5 3 4 3 3 2" xfId="13096"/>
    <cellStyle name="標準 2 4 2 5 3 4 3 3 3" xfId="13097"/>
    <cellStyle name="標準 2 4 2 5 3 4 3 4" xfId="13098"/>
    <cellStyle name="標準 2 4 2 5 3 4 3 5" xfId="13099"/>
    <cellStyle name="標準 2 4 2 5 3 4 4" xfId="13100"/>
    <cellStyle name="標準 2 4 2 5 3 4 5" xfId="13101"/>
    <cellStyle name="標準 2 4 2 5 3 4 5 2" xfId="13102"/>
    <cellStyle name="標準 2 4 2 5 3 4 5 3" xfId="13103"/>
    <cellStyle name="標準 2 4 2 5 3 4 6" xfId="13104"/>
    <cellStyle name="標準 2 4 2 5 3 4 6 2" xfId="13105"/>
    <cellStyle name="標準 2 4 2 5 3 4 6 3" xfId="13106"/>
    <cellStyle name="標準 2 4 2 5 3 4 7" xfId="13107"/>
    <cellStyle name="標準 2 4 2 5 3 4 8" xfId="13108"/>
    <cellStyle name="標準 2 4 2 5 3 5" xfId="13109"/>
    <cellStyle name="標準 2 4 2 5 3 5 2" xfId="13110"/>
    <cellStyle name="標準 2 4 2 5 3 5 2 2" xfId="13111"/>
    <cellStyle name="標準 2 4 2 5 3 5 2 2 2" xfId="13112"/>
    <cellStyle name="標準 2 4 2 5 3 5 2 2 3" xfId="13113"/>
    <cellStyle name="標準 2 4 2 5 3 5 2 3" xfId="13114"/>
    <cellStyle name="標準 2 4 2 5 3 5 2 3 2" xfId="13115"/>
    <cellStyle name="標準 2 4 2 5 3 5 2 3 3" xfId="13116"/>
    <cellStyle name="標準 2 4 2 5 3 5 2 4" xfId="13117"/>
    <cellStyle name="標準 2 4 2 5 3 5 2 5" xfId="13118"/>
    <cellStyle name="標準 2 4 2 5 3 5 3" xfId="13119"/>
    <cellStyle name="標準 2 4 2 5 3 5 3 2" xfId="13120"/>
    <cellStyle name="標準 2 4 2 5 3 5 3 3" xfId="13121"/>
    <cellStyle name="標準 2 4 2 5 3 5 4" xfId="13122"/>
    <cellStyle name="標準 2 4 2 5 3 5 4 2" xfId="13123"/>
    <cellStyle name="標準 2 4 2 5 3 5 4 3" xfId="13124"/>
    <cellStyle name="標準 2 4 2 5 3 5 5" xfId="13125"/>
    <cellStyle name="標準 2 4 2 5 3 5 6" xfId="13126"/>
    <cellStyle name="標準 2 4 2 5 3 6" xfId="13127"/>
    <cellStyle name="標準 2 4 2 5 3 6 2" xfId="13128"/>
    <cellStyle name="標準 2 4 2 5 3 6 2 2" xfId="13129"/>
    <cellStyle name="標準 2 4 2 5 3 6 2 3" xfId="13130"/>
    <cellStyle name="標準 2 4 2 5 3 6 3" xfId="13131"/>
    <cellStyle name="標準 2 4 2 5 3 6 3 2" xfId="13132"/>
    <cellStyle name="標準 2 4 2 5 3 6 3 3" xfId="13133"/>
    <cellStyle name="標準 2 4 2 5 3 6 4" xfId="13134"/>
    <cellStyle name="標準 2 4 2 5 3 6 5" xfId="13135"/>
    <cellStyle name="標準 2 4 2 5 3 7" xfId="13136"/>
    <cellStyle name="標準 2 4 2 5 3 8" xfId="13137"/>
    <cellStyle name="標準 2 4 2 5 3 8 2" xfId="13138"/>
    <cellStyle name="標準 2 4 2 5 3 8 3" xfId="13139"/>
    <cellStyle name="標準 2 4 2 5 3 9" xfId="13140"/>
    <cellStyle name="標準 2 4 2 5 3 9 2" xfId="13141"/>
    <cellStyle name="標準 2 4 2 5 3 9 3" xfId="13142"/>
    <cellStyle name="標準 2 4 2 5 4" xfId="13143"/>
    <cellStyle name="標準 2 4 2 5 4 10" xfId="13144"/>
    <cellStyle name="標準 2 4 2 5 4 2" xfId="13145"/>
    <cellStyle name="標準 2 4 2 5 4 2 2" xfId="13146"/>
    <cellStyle name="標準 2 4 2 5 4 2 2 2" xfId="13147"/>
    <cellStyle name="標準 2 4 2 5 4 2 2 2 2" xfId="13148"/>
    <cellStyle name="標準 2 4 2 5 4 2 2 2 2 2" xfId="13149"/>
    <cellStyle name="標準 2 4 2 5 4 2 2 2 2 3" xfId="13150"/>
    <cellStyle name="標準 2 4 2 5 4 2 2 2 3" xfId="13151"/>
    <cellStyle name="標準 2 4 2 5 4 2 2 2 3 2" xfId="13152"/>
    <cellStyle name="標準 2 4 2 5 4 2 2 2 3 3" xfId="13153"/>
    <cellStyle name="標準 2 4 2 5 4 2 2 2 4" xfId="13154"/>
    <cellStyle name="標準 2 4 2 5 4 2 2 2 5" xfId="13155"/>
    <cellStyle name="標準 2 4 2 5 4 2 2 3" xfId="13156"/>
    <cellStyle name="標準 2 4 2 5 4 2 2 3 2" xfId="13157"/>
    <cellStyle name="標準 2 4 2 5 4 2 2 3 3" xfId="13158"/>
    <cellStyle name="標準 2 4 2 5 4 2 2 4" xfId="13159"/>
    <cellStyle name="標準 2 4 2 5 4 2 2 4 2" xfId="13160"/>
    <cellStyle name="標準 2 4 2 5 4 2 2 4 3" xfId="13161"/>
    <cellStyle name="標準 2 4 2 5 4 2 2 5" xfId="13162"/>
    <cellStyle name="標準 2 4 2 5 4 2 2 6" xfId="13163"/>
    <cellStyle name="標準 2 4 2 5 4 2 3" xfId="13164"/>
    <cellStyle name="標準 2 4 2 5 4 2 3 2" xfId="13165"/>
    <cellStyle name="標準 2 4 2 5 4 2 3 2 2" xfId="13166"/>
    <cellStyle name="標準 2 4 2 5 4 2 3 2 3" xfId="13167"/>
    <cellStyle name="標準 2 4 2 5 4 2 3 3" xfId="13168"/>
    <cellStyle name="標準 2 4 2 5 4 2 3 3 2" xfId="13169"/>
    <cellStyle name="標準 2 4 2 5 4 2 3 3 3" xfId="13170"/>
    <cellStyle name="標準 2 4 2 5 4 2 3 4" xfId="13171"/>
    <cellStyle name="標準 2 4 2 5 4 2 3 5" xfId="13172"/>
    <cellStyle name="標準 2 4 2 5 4 2 4" xfId="13173"/>
    <cellStyle name="標準 2 4 2 5 4 2 5" xfId="13174"/>
    <cellStyle name="標準 2 4 2 5 4 2 5 2" xfId="13175"/>
    <cellStyle name="標準 2 4 2 5 4 2 5 3" xfId="13176"/>
    <cellStyle name="標準 2 4 2 5 4 2 6" xfId="13177"/>
    <cellStyle name="標準 2 4 2 5 4 2 6 2" xfId="13178"/>
    <cellStyle name="標準 2 4 2 5 4 2 6 3" xfId="13179"/>
    <cellStyle name="標準 2 4 2 5 4 2 7" xfId="13180"/>
    <cellStyle name="標準 2 4 2 5 4 2 8" xfId="13181"/>
    <cellStyle name="標準 2 4 2 5 4 3" xfId="13182"/>
    <cellStyle name="標準 2 4 2 5 4 3 2" xfId="13183"/>
    <cellStyle name="標準 2 4 2 5 4 3 2 2" xfId="13184"/>
    <cellStyle name="標準 2 4 2 5 4 3 2 2 2" xfId="13185"/>
    <cellStyle name="標準 2 4 2 5 4 3 2 2 2 2" xfId="13186"/>
    <cellStyle name="標準 2 4 2 5 4 3 2 2 2 3" xfId="13187"/>
    <cellStyle name="標準 2 4 2 5 4 3 2 2 3" xfId="13188"/>
    <cellStyle name="標準 2 4 2 5 4 3 2 2 3 2" xfId="13189"/>
    <cellStyle name="標準 2 4 2 5 4 3 2 2 3 3" xfId="13190"/>
    <cellStyle name="標準 2 4 2 5 4 3 2 2 4" xfId="13191"/>
    <cellStyle name="標準 2 4 2 5 4 3 2 2 5" xfId="13192"/>
    <cellStyle name="標準 2 4 2 5 4 3 2 3" xfId="13193"/>
    <cellStyle name="標準 2 4 2 5 4 3 2 3 2" xfId="13194"/>
    <cellStyle name="標準 2 4 2 5 4 3 2 3 3" xfId="13195"/>
    <cellStyle name="標準 2 4 2 5 4 3 2 4" xfId="13196"/>
    <cellStyle name="標準 2 4 2 5 4 3 2 4 2" xfId="13197"/>
    <cellStyle name="標準 2 4 2 5 4 3 2 4 3" xfId="13198"/>
    <cellStyle name="標準 2 4 2 5 4 3 2 5" xfId="13199"/>
    <cellStyle name="標準 2 4 2 5 4 3 2 6" xfId="13200"/>
    <cellStyle name="標準 2 4 2 5 4 3 3" xfId="13201"/>
    <cellStyle name="標準 2 4 2 5 4 3 3 2" xfId="13202"/>
    <cellStyle name="標準 2 4 2 5 4 3 3 2 2" xfId="13203"/>
    <cellStyle name="標準 2 4 2 5 4 3 3 2 3" xfId="13204"/>
    <cellStyle name="標準 2 4 2 5 4 3 3 3" xfId="13205"/>
    <cellStyle name="標準 2 4 2 5 4 3 3 3 2" xfId="13206"/>
    <cellStyle name="標準 2 4 2 5 4 3 3 3 3" xfId="13207"/>
    <cellStyle name="標準 2 4 2 5 4 3 3 4" xfId="13208"/>
    <cellStyle name="標準 2 4 2 5 4 3 3 5" xfId="13209"/>
    <cellStyle name="標準 2 4 2 5 4 3 4" xfId="13210"/>
    <cellStyle name="標準 2 4 2 5 4 3 5" xfId="13211"/>
    <cellStyle name="標準 2 4 2 5 4 3 5 2" xfId="13212"/>
    <cellStyle name="標準 2 4 2 5 4 3 5 3" xfId="13213"/>
    <cellStyle name="標準 2 4 2 5 4 3 6" xfId="13214"/>
    <cellStyle name="標準 2 4 2 5 4 3 6 2" xfId="13215"/>
    <cellStyle name="標準 2 4 2 5 4 3 6 3" xfId="13216"/>
    <cellStyle name="標準 2 4 2 5 4 3 7" xfId="13217"/>
    <cellStyle name="標準 2 4 2 5 4 3 8" xfId="13218"/>
    <cellStyle name="標準 2 4 2 5 4 4" xfId="13219"/>
    <cellStyle name="標準 2 4 2 5 4 4 2" xfId="13220"/>
    <cellStyle name="標準 2 4 2 5 4 4 2 2" xfId="13221"/>
    <cellStyle name="標準 2 4 2 5 4 4 2 2 2" xfId="13222"/>
    <cellStyle name="標準 2 4 2 5 4 4 2 2 3" xfId="13223"/>
    <cellStyle name="標準 2 4 2 5 4 4 2 3" xfId="13224"/>
    <cellStyle name="標準 2 4 2 5 4 4 2 3 2" xfId="13225"/>
    <cellStyle name="標準 2 4 2 5 4 4 2 3 3" xfId="13226"/>
    <cellStyle name="標準 2 4 2 5 4 4 2 4" xfId="13227"/>
    <cellStyle name="標準 2 4 2 5 4 4 2 5" xfId="13228"/>
    <cellStyle name="標準 2 4 2 5 4 4 3" xfId="13229"/>
    <cellStyle name="標準 2 4 2 5 4 4 3 2" xfId="13230"/>
    <cellStyle name="標準 2 4 2 5 4 4 3 3" xfId="13231"/>
    <cellStyle name="標準 2 4 2 5 4 4 4" xfId="13232"/>
    <cellStyle name="標準 2 4 2 5 4 4 4 2" xfId="13233"/>
    <cellStyle name="標準 2 4 2 5 4 4 4 3" xfId="13234"/>
    <cellStyle name="標準 2 4 2 5 4 4 5" xfId="13235"/>
    <cellStyle name="標準 2 4 2 5 4 4 6" xfId="13236"/>
    <cellStyle name="標準 2 4 2 5 4 5" xfId="13237"/>
    <cellStyle name="標準 2 4 2 5 4 5 2" xfId="13238"/>
    <cellStyle name="標準 2 4 2 5 4 5 2 2" xfId="13239"/>
    <cellStyle name="標準 2 4 2 5 4 5 2 3" xfId="13240"/>
    <cellStyle name="標準 2 4 2 5 4 5 3" xfId="13241"/>
    <cellStyle name="標準 2 4 2 5 4 5 3 2" xfId="13242"/>
    <cellStyle name="標準 2 4 2 5 4 5 3 3" xfId="13243"/>
    <cellStyle name="標準 2 4 2 5 4 5 4" xfId="13244"/>
    <cellStyle name="標準 2 4 2 5 4 5 5" xfId="13245"/>
    <cellStyle name="標準 2 4 2 5 4 6" xfId="13246"/>
    <cellStyle name="標準 2 4 2 5 4 7" xfId="13247"/>
    <cellStyle name="標準 2 4 2 5 4 7 2" xfId="13248"/>
    <cellStyle name="標準 2 4 2 5 4 7 3" xfId="13249"/>
    <cellStyle name="標準 2 4 2 5 4 8" xfId="13250"/>
    <cellStyle name="標準 2 4 2 5 4 8 2" xfId="13251"/>
    <cellStyle name="標準 2 4 2 5 4 8 3" xfId="13252"/>
    <cellStyle name="標準 2 4 2 5 4 9" xfId="13253"/>
    <cellStyle name="標準 2 4 2 5 5" xfId="13254"/>
    <cellStyle name="標準 2 4 2 5 5 2" xfId="13255"/>
    <cellStyle name="標準 2 4 2 5 5 2 2" xfId="13256"/>
    <cellStyle name="標準 2 4 2 5 5 2 2 2" xfId="13257"/>
    <cellStyle name="標準 2 4 2 5 5 2 2 2 2" xfId="13258"/>
    <cellStyle name="標準 2 4 2 5 5 2 2 2 2 2" xfId="13259"/>
    <cellStyle name="標準 2 4 2 5 5 2 2 2 2 3" xfId="13260"/>
    <cellStyle name="標準 2 4 2 5 5 2 2 2 3" xfId="13261"/>
    <cellStyle name="標準 2 4 2 5 5 2 2 2 3 2" xfId="13262"/>
    <cellStyle name="標準 2 4 2 5 5 2 2 2 3 3" xfId="13263"/>
    <cellStyle name="標準 2 4 2 5 5 2 2 2 4" xfId="13264"/>
    <cellStyle name="標準 2 4 2 5 5 2 2 2 5" xfId="13265"/>
    <cellStyle name="標準 2 4 2 5 5 2 2 3" xfId="13266"/>
    <cellStyle name="標準 2 4 2 5 5 2 2 3 2" xfId="13267"/>
    <cellStyle name="標準 2 4 2 5 5 2 2 3 3" xfId="13268"/>
    <cellStyle name="標準 2 4 2 5 5 2 2 4" xfId="13269"/>
    <cellStyle name="標準 2 4 2 5 5 2 2 4 2" xfId="13270"/>
    <cellStyle name="標準 2 4 2 5 5 2 2 4 3" xfId="13271"/>
    <cellStyle name="標準 2 4 2 5 5 2 2 5" xfId="13272"/>
    <cellStyle name="標準 2 4 2 5 5 2 2 6" xfId="13273"/>
    <cellStyle name="標準 2 4 2 5 5 2 3" xfId="13274"/>
    <cellStyle name="標準 2 4 2 5 5 2 3 2" xfId="13275"/>
    <cellStyle name="標準 2 4 2 5 5 2 3 2 2" xfId="13276"/>
    <cellStyle name="標準 2 4 2 5 5 2 3 2 3" xfId="13277"/>
    <cellStyle name="標準 2 4 2 5 5 2 3 3" xfId="13278"/>
    <cellStyle name="標準 2 4 2 5 5 2 3 3 2" xfId="13279"/>
    <cellStyle name="標準 2 4 2 5 5 2 3 3 3" xfId="13280"/>
    <cellStyle name="標準 2 4 2 5 5 2 3 4" xfId="13281"/>
    <cellStyle name="標準 2 4 2 5 5 2 3 5" xfId="13282"/>
    <cellStyle name="標準 2 4 2 5 5 2 4" xfId="13283"/>
    <cellStyle name="標準 2 4 2 5 5 2 5" xfId="13284"/>
    <cellStyle name="標準 2 4 2 5 5 2 5 2" xfId="13285"/>
    <cellStyle name="標準 2 4 2 5 5 2 5 3" xfId="13286"/>
    <cellStyle name="標準 2 4 2 5 5 2 6" xfId="13287"/>
    <cellStyle name="標準 2 4 2 5 5 2 6 2" xfId="13288"/>
    <cellStyle name="標準 2 4 2 5 5 2 6 3" xfId="13289"/>
    <cellStyle name="標準 2 4 2 5 5 2 7" xfId="13290"/>
    <cellStyle name="標準 2 4 2 5 5 2 8" xfId="13291"/>
    <cellStyle name="標準 2 4 2 5 5 3" xfId="13292"/>
    <cellStyle name="標準 2 4 2 5 5 3 2" xfId="13293"/>
    <cellStyle name="標準 2 4 2 5 5 3 2 2" xfId="13294"/>
    <cellStyle name="標準 2 4 2 5 5 3 2 2 2" xfId="13295"/>
    <cellStyle name="標準 2 4 2 5 5 3 2 2 3" xfId="13296"/>
    <cellStyle name="標準 2 4 2 5 5 3 2 3" xfId="13297"/>
    <cellStyle name="標準 2 4 2 5 5 3 2 3 2" xfId="13298"/>
    <cellStyle name="標準 2 4 2 5 5 3 2 3 3" xfId="13299"/>
    <cellStyle name="標準 2 4 2 5 5 3 2 4" xfId="13300"/>
    <cellStyle name="標準 2 4 2 5 5 3 2 5" xfId="13301"/>
    <cellStyle name="標準 2 4 2 5 5 3 3" xfId="13302"/>
    <cellStyle name="標準 2 4 2 5 5 3 3 2" xfId="13303"/>
    <cellStyle name="標準 2 4 2 5 5 3 3 3" xfId="13304"/>
    <cellStyle name="標準 2 4 2 5 5 3 4" xfId="13305"/>
    <cellStyle name="標準 2 4 2 5 5 3 4 2" xfId="13306"/>
    <cellStyle name="標準 2 4 2 5 5 3 4 3" xfId="13307"/>
    <cellStyle name="標準 2 4 2 5 5 3 5" xfId="13308"/>
    <cellStyle name="標準 2 4 2 5 5 3 6" xfId="13309"/>
    <cellStyle name="標準 2 4 2 5 5 4" xfId="13310"/>
    <cellStyle name="標準 2 4 2 5 5 4 2" xfId="13311"/>
    <cellStyle name="標準 2 4 2 5 5 4 2 2" xfId="13312"/>
    <cellStyle name="標準 2 4 2 5 5 4 2 3" xfId="13313"/>
    <cellStyle name="標準 2 4 2 5 5 4 3" xfId="13314"/>
    <cellStyle name="標準 2 4 2 5 5 4 3 2" xfId="13315"/>
    <cellStyle name="標準 2 4 2 5 5 4 3 3" xfId="13316"/>
    <cellStyle name="標準 2 4 2 5 5 4 4" xfId="13317"/>
    <cellStyle name="標準 2 4 2 5 5 4 5" xfId="13318"/>
    <cellStyle name="標準 2 4 2 5 5 5" xfId="13319"/>
    <cellStyle name="標準 2 4 2 5 5 6" xfId="13320"/>
    <cellStyle name="標準 2 4 2 5 5 6 2" xfId="13321"/>
    <cellStyle name="標準 2 4 2 5 5 6 3" xfId="13322"/>
    <cellStyle name="標準 2 4 2 5 5 7" xfId="13323"/>
    <cellStyle name="標準 2 4 2 5 5 7 2" xfId="13324"/>
    <cellStyle name="標準 2 4 2 5 5 7 3" xfId="13325"/>
    <cellStyle name="標準 2 4 2 5 5 8" xfId="13326"/>
    <cellStyle name="標準 2 4 2 5 5 9" xfId="13327"/>
    <cellStyle name="標準 2 4 2 5 6" xfId="13328"/>
    <cellStyle name="標準 2 4 2 5 6 2" xfId="13329"/>
    <cellStyle name="標準 2 4 2 5 6 2 2" xfId="13330"/>
    <cellStyle name="標準 2 4 2 5 6 2 2 2" xfId="13331"/>
    <cellStyle name="標準 2 4 2 5 6 2 2 2 2" xfId="13332"/>
    <cellStyle name="標準 2 4 2 5 6 2 2 2 3" xfId="13333"/>
    <cellStyle name="標準 2 4 2 5 6 2 2 3" xfId="13334"/>
    <cellStyle name="標準 2 4 2 5 6 2 2 3 2" xfId="13335"/>
    <cellStyle name="標準 2 4 2 5 6 2 2 3 3" xfId="13336"/>
    <cellStyle name="標準 2 4 2 5 6 2 2 4" xfId="13337"/>
    <cellStyle name="標準 2 4 2 5 6 2 2 5" xfId="13338"/>
    <cellStyle name="標準 2 4 2 5 6 2 3" xfId="13339"/>
    <cellStyle name="標準 2 4 2 5 6 2 3 2" xfId="13340"/>
    <cellStyle name="標準 2 4 2 5 6 2 3 3" xfId="13341"/>
    <cellStyle name="標準 2 4 2 5 6 2 4" xfId="13342"/>
    <cellStyle name="標準 2 4 2 5 6 2 4 2" xfId="13343"/>
    <cellStyle name="標準 2 4 2 5 6 2 4 3" xfId="13344"/>
    <cellStyle name="標準 2 4 2 5 6 2 5" xfId="13345"/>
    <cellStyle name="標準 2 4 2 5 6 2 6" xfId="13346"/>
    <cellStyle name="標準 2 4 2 5 6 3" xfId="13347"/>
    <cellStyle name="標準 2 4 2 5 6 3 2" xfId="13348"/>
    <cellStyle name="標準 2 4 2 5 6 3 2 2" xfId="13349"/>
    <cellStyle name="標準 2 4 2 5 6 3 2 3" xfId="13350"/>
    <cellStyle name="標準 2 4 2 5 6 3 3" xfId="13351"/>
    <cellStyle name="標準 2 4 2 5 6 3 3 2" xfId="13352"/>
    <cellStyle name="標準 2 4 2 5 6 3 3 3" xfId="13353"/>
    <cellStyle name="標準 2 4 2 5 6 3 4" xfId="13354"/>
    <cellStyle name="標準 2 4 2 5 6 3 5" xfId="13355"/>
    <cellStyle name="標準 2 4 2 5 6 4" xfId="13356"/>
    <cellStyle name="標準 2 4 2 5 6 5" xfId="13357"/>
    <cellStyle name="標準 2 4 2 5 6 5 2" xfId="13358"/>
    <cellStyle name="標準 2 4 2 5 6 5 3" xfId="13359"/>
    <cellStyle name="標準 2 4 2 5 6 6" xfId="13360"/>
    <cellStyle name="標準 2 4 2 5 6 6 2" xfId="13361"/>
    <cellStyle name="標準 2 4 2 5 6 6 3" xfId="13362"/>
    <cellStyle name="標準 2 4 2 5 6 7" xfId="13363"/>
    <cellStyle name="標準 2 4 2 5 6 8" xfId="13364"/>
    <cellStyle name="標準 2 4 2 5 7" xfId="13365"/>
    <cellStyle name="標準 2 4 2 5 7 2" xfId="13366"/>
    <cellStyle name="標準 2 4 2 5 7 2 2" xfId="13367"/>
    <cellStyle name="標準 2 4 2 5 7 2 2 2" xfId="13368"/>
    <cellStyle name="標準 2 4 2 5 7 2 2 2 2" xfId="13369"/>
    <cellStyle name="標準 2 4 2 5 7 2 2 2 3" xfId="13370"/>
    <cellStyle name="標準 2 4 2 5 7 2 2 3" xfId="13371"/>
    <cellStyle name="標準 2 4 2 5 7 2 2 3 2" xfId="13372"/>
    <cellStyle name="標準 2 4 2 5 7 2 2 3 3" xfId="13373"/>
    <cellStyle name="標準 2 4 2 5 7 2 2 4" xfId="13374"/>
    <cellStyle name="標準 2 4 2 5 7 2 2 5" xfId="13375"/>
    <cellStyle name="標準 2 4 2 5 7 2 3" xfId="13376"/>
    <cellStyle name="標準 2 4 2 5 7 2 3 2" xfId="13377"/>
    <cellStyle name="標準 2 4 2 5 7 2 3 3" xfId="13378"/>
    <cellStyle name="標準 2 4 2 5 7 2 4" xfId="13379"/>
    <cellStyle name="標準 2 4 2 5 7 2 4 2" xfId="13380"/>
    <cellStyle name="標準 2 4 2 5 7 2 4 3" xfId="13381"/>
    <cellStyle name="標準 2 4 2 5 7 2 5" xfId="13382"/>
    <cellStyle name="標準 2 4 2 5 7 2 6" xfId="13383"/>
    <cellStyle name="標準 2 4 2 5 7 3" xfId="13384"/>
    <cellStyle name="標準 2 4 2 5 7 3 2" xfId="13385"/>
    <cellStyle name="標準 2 4 2 5 7 3 2 2" xfId="13386"/>
    <cellStyle name="標準 2 4 2 5 7 3 2 3" xfId="13387"/>
    <cellStyle name="標準 2 4 2 5 7 3 3" xfId="13388"/>
    <cellStyle name="標準 2 4 2 5 7 3 3 2" xfId="13389"/>
    <cellStyle name="標準 2 4 2 5 7 3 3 3" xfId="13390"/>
    <cellStyle name="標準 2 4 2 5 7 3 4" xfId="13391"/>
    <cellStyle name="標準 2 4 2 5 7 3 5" xfId="13392"/>
    <cellStyle name="標準 2 4 2 5 7 4" xfId="13393"/>
    <cellStyle name="標準 2 4 2 5 7 5" xfId="13394"/>
    <cellStyle name="標準 2 4 2 5 7 5 2" xfId="13395"/>
    <cellStyle name="標準 2 4 2 5 7 5 3" xfId="13396"/>
    <cellStyle name="標準 2 4 2 5 7 6" xfId="13397"/>
    <cellStyle name="標準 2 4 2 5 7 6 2" xfId="13398"/>
    <cellStyle name="標準 2 4 2 5 7 6 3" xfId="13399"/>
    <cellStyle name="標準 2 4 2 5 7 7" xfId="13400"/>
    <cellStyle name="標準 2 4 2 5 7 8" xfId="13401"/>
    <cellStyle name="標準 2 4 2 5 8" xfId="13402"/>
    <cellStyle name="標準 2 4 2 5 8 2" xfId="13403"/>
    <cellStyle name="標準 2 4 2 5 8 2 2" xfId="13404"/>
    <cellStyle name="標準 2 4 2 5 8 2 2 2" xfId="13405"/>
    <cellStyle name="標準 2 4 2 5 8 2 2 3" xfId="13406"/>
    <cellStyle name="標準 2 4 2 5 8 2 3" xfId="13407"/>
    <cellStyle name="標準 2 4 2 5 8 2 3 2" xfId="13408"/>
    <cellStyle name="標準 2 4 2 5 8 2 3 3" xfId="13409"/>
    <cellStyle name="標準 2 4 2 5 8 2 4" xfId="13410"/>
    <cellStyle name="標準 2 4 2 5 8 2 5" xfId="13411"/>
    <cellStyle name="標準 2 4 2 5 8 3" xfId="13412"/>
    <cellStyle name="標準 2 4 2 5 8 3 2" xfId="13413"/>
    <cellStyle name="標準 2 4 2 5 8 3 3" xfId="13414"/>
    <cellStyle name="標準 2 4 2 5 8 4" xfId="13415"/>
    <cellStyle name="標準 2 4 2 5 8 4 2" xfId="13416"/>
    <cellStyle name="標準 2 4 2 5 8 4 3" xfId="13417"/>
    <cellStyle name="標準 2 4 2 5 8 5" xfId="13418"/>
    <cellStyle name="標準 2 4 2 5 8 6" xfId="13419"/>
    <cellStyle name="標準 2 4 2 5 9" xfId="13420"/>
    <cellStyle name="標準 2 4 2 5 9 2" xfId="13421"/>
    <cellStyle name="標準 2 4 2 5 9 2 2" xfId="13422"/>
    <cellStyle name="標準 2 4 2 5 9 2 3" xfId="13423"/>
    <cellStyle name="標準 2 4 2 5 9 3" xfId="13424"/>
    <cellStyle name="標準 2 4 2 5 9 3 2" xfId="13425"/>
    <cellStyle name="標準 2 4 2 5 9 3 3" xfId="13426"/>
    <cellStyle name="標準 2 4 2 5 9 4" xfId="13427"/>
    <cellStyle name="標準 2 4 2 5 9 5" xfId="13428"/>
    <cellStyle name="標準 2 4 2 6" xfId="13429"/>
    <cellStyle name="標準 2 4 2 6 10" xfId="13430"/>
    <cellStyle name="標準 2 4 2 6 11" xfId="13431"/>
    <cellStyle name="標準 2 4 2 6 11 2" xfId="13432"/>
    <cellStyle name="標準 2 4 2 6 11 3" xfId="13433"/>
    <cellStyle name="標準 2 4 2 6 12" xfId="13434"/>
    <cellStyle name="標準 2 4 2 6 12 2" xfId="13435"/>
    <cellStyle name="標準 2 4 2 6 12 3" xfId="13436"/>
    <cellStyle name="標準 2 4 2 6 13" xfId="13437"/>
    <cellStyle name="標準 2 4 2 6 14" xfId="13438"/>
    <cellStyle name="標準 2 4 2 6 2" xfId="13439"/>
    <cellStyle name="標準 2 4 2 6 2 10" xfId="13440"/>
    <cellStyle name="標準 2 4 2 6 2 10 2" xfId="13441"/>
    <cellStyle name="標準 2 4 2 6 2 10 3" xfId="13442"/>
    <cellStyle name="標準 2 4 2 6 2 11" xfId="13443"/>
    <cellStyle name="標準 2 4 2 6 2 12" xfId="13444"/>
    <cellStyle name="標準 2 4 2 6 2 2" xfId="13445"/>
    <cellStyle name="標準 2 4 2 6 2 2 10" xfId="13446"/>
    <cellStyle name="標準 2 4 2 6 2 2 2" xfId="13447"/>
    <cellStyle name="標準 2 4 2 6 2 2 2 2" xfId="13448"/>
    <cellStyle name="標準 2 4 2 6 2 2 2 2 2" xfId="13449"/>
    <cellStyle name="標準 2 4 2 6 2 2 2 2 2 2" xfId="13450"/>
    <cellStyle name="標準 2 4 2 6 2 2 2 2 2 2 2" xfId="13451"/>
    <cellStyle name="標準 2 4 2 6 2 2 2 2 2 2 3" xfId="13452"/>
    <cellStyle name="標準 2 4 2 6 2 2 2 2 2 3" xfId="13453"/>
    <cellStyle name="標準 2 4 2 6 2 2 2 2 2 3 2" xfId="13454"/>
    <cellStyle name="標準 2 4 2 6 2 2 2 2 2 3 3" xfId="13455"/>
    <cellStyle name="標準 2 4 2 6 2 2 2 2 2 4" xfId="13456"/>
    <cellStyle name="標準 2 4 2 6 2 2 2 2 2 5" xfId="13457"/>
    <cellStyle name="標準 2 4 2 6 2 2 2 2 3" xfId="13458"/>
    <cellStyle name="標準 2 4 2 6 2 2 2 2 3 2" xfId="13459"/>
    <cellStyle name="標準 2 4 2 6 2 2 2 2 3 3" xfId="13460"/>
    <cellStyle name="標準 2 4 2 6 2 2 2 2 4" xfId="13461"/>
    <cellStyle name="標準 2 4 2 6 2 2 2 2 4 2" xfId="13462"/>
    <cellStyle name="標準 2 4 2 6 2 2 2 2 4 3" xfId="13463"/>
    <cellStyle name="標準 2 4 2 6 2 2 2 2 5" xfId="13464"/>
    <cellStyle name="標準 2 4 2 6 2 2 2 2 6" xfId="13465"/>
    <cellStyle name="標準 2 4 2 6 2 2 2 3" xfId="13466"/>
    <cellStyle name="標準 2 4 2 6 2 2 2 3 2" xfId="13467"/>
    <cellStyle name="標準 2 4 2 6 2 2 2 3 2 2" xfId="13468"/>
    <cellStyle name="標準 2 4 2 6 2 2 2 3 2 3" xfId="13469"/>
    <cellStyle name="標準 2 4 2 6 2 2 2 3 3" xfId="13470"/>
    <cellStyle name="標準 2 4 2 6 2 2 2 3 3 2" xfId="13471"/>
    <cellStyle name="標準 2 4 2 6 2 2 2 3 3 3" xfId="13472"/>
    <cellStyle name="標準 2 4 2 6 2 2 2 3 4" xfId="13473"/>
    <cellStyle name="標準 2 4 2 6 2 2 2 3 5" xfId="13474"/>
    <cellStyle name="標準 2 4 2 6 2 2 2 4" xfId="13475"/>
    <cellStyle name="標準 2 4 2 6 2 2 2 5" xfId="13476"/>
    <cellStyle name="標準 2 4 2 6 2 2 2 5 2" xfId="13477"/>
    <cellStyle name="標準 2 4 2 6 2 2 2 5 3" xfId="13478"/>
    <cellStyle name="標準 2 4 2 6 2 2 2 6" xfId="13479"/>
    <cellStyle name="標準 2 4 2 6 2 2 2 6 2" xfId="13480"/>
    <cellStyle name="標準 2 4 2 6 2 2 2 6 3" xfId="13481"/>
    <cellStyle name="標準 2 4 2 6 2 2 2 7" xfId="13482"/>
    <cellStyle name="標準 2 4 2 6 2 2 2 8" xfId="13483"/>
    <cellStyle name="標準 2 4 2 6 2 2 3" xfId="13484"/>
    <cellStyle name="標準 2 4 2 6 2 2 3 2" xfId="13485"/>
    <cellStyle name="標準 2 4 2 6 2 2 3 2 2" xfId="13486"/>
    <cellStyle name="標準 2 4 2 6 2 2 3 2 2 2" xfId="13487"/>
    <cellStyle name="標準 2 4 2 6 2 2 3 2 2 2 2" xfId="13488"/>
    <cellStyle name="標準 2 4 2 6 2 2 3 2 2 2 3" xfId="13489"/>
    <cellStyle name="標準 2 4 2 6 2 2 3 2 2 3" xfId="13490"/>
    <cellStyle name="標準 2 4 2 6 2 2 3 2 2 3 2" xfId="13491"/>
    <cellStyle name="標準 2 4 2 6 2 2 3 2 2 3 3" xfId="13492"/>
    <cellStyle name="標準 2 4 2 6 2 2 3 2 2 4" xfId="13493"/>
    <cellStyle name="標準 2 4 2 6 2 2 3 2 2 5" xfId="13494"/>
    <cellStyle name="標準 2 4 2 6 2 2 3 2 3" xfId="13495"/>
    <cellStyle name="標準 2 4 2 6 2 2 3 2 3 2" xfId="13496"/>
    <cellStyle name="標準 2 4 2 6 2 2 3 2 3 3" xfId="13497"/>
    <cellStyle name="標準 2 4 2 6 2 2 3 2 4" xfId="13498"/>
    <cellStyle name="標準 2 4 2 6 2 2 3 2 4 2" xfId="13499"/>
    <cellStyle name="標準 2 4 2 6 2 2 3 2 4 3" xfId="13500"/>
    <cellStyle name="標準 2 4 2 6 2 2 3 2 5" xfId="13501"/>
    <cellStyle name="標準 2 4 2 6 2 2 3 2 6" xfId="13502"/>
    <cellStyle name="標準 2 4 2 6 2 2 3 3" xfId="13503"/>
    <cellStyle name="標準 2 4 2 6 2 2 3 3 2" xfId="13504"/>
    <cellStyle name="標準 2 4 2 6 2 2 3 3 2 2" xfId="13505"/>
    <cellStyle name="標準 2 4 2 6 2 2 3 3 2 3" xfId="13506"/>
    <cellStyle name="標準 2 4 2 6 2 2 3 3 3" xfId="13507"/>
    <cellStyle name="標準 2 4 2 6 2 2 3 3 3 2" xfId="13508"/>
    <cellStyle name="標準 2 4 2 6 2 2 3 3 3 3" xfId="13509"/>
    <cellStyle name="標準 2 4 2 6 2 2 3 3 4" xfId="13510"/>
    <cellStyle name="標準 2 4 2 6 2 2 3 3 5" xfId="13511"/>
    <cellStyle name="標準 2 4 2 6 2 2 3 4" xfId="13512"/>
    <cellStyle name="標準 2 4 2 6 2 2 3 5" xfId="13513"/>
    <cellStyle name="標準 2 4 2 6 2 2 3 5 2" xfId="13514"/>
    <cellStyle name="標準 2 4 2 6 2 2 3 5 3" xfId="13515"/>
    <cellStyle name="標準 2 4 2 6 2 2 3 6" xfId="13516"/>
    <cellStyle name="標準 2 4 2 6 2 2 3 6 2" xfId="13517"/>
    <cellStyle name="標準 2 4 2 6 2 2 3 6 3" xfId="13518"/>
    <cellStyle name="標準 2 4 2 6 2 2 3 7" xfId="13519"/>
    <cellStyle name="標準 2 4 2 6 2 2 3 8" xfId="13520"/>
    <cellStyle name="標準 2 4 2 6 2 2 4" xfId="13521"/>
    <cellStyle name="標準 2 4 2 6 2 2 4 2" xfId="13522"/>
    <cellStyle name="標準 2 4 2 6 2 2 4 2 2" xfId="13523"/>
    <cellStyle name="標準 2 4 2 6 2 2 4 2 2 2" xfId="13524"/>
    <cellStyle name="標準 2 4 2 6 2 2 4 2 2 3" xfId="13525"/>
    <cellStyle name="標準 2 4 2 6 2 2 4 2 3" xfId="13526"/>
    <cellStyle name="標準 2 4 2 6 2 2 4 2 3 2" xfId="13527"/>
    <cellStyle name="標準 2 4 2 6 2 2 4 2 3 3" xfId="13528"/>
    <cellStyle name="標準 2 4 2 6 2 2 4 2 4" xfId="13529"/>
    <cellStyle name="標準 2 4 2 6 2 2 4 2 5" xfId="13530"/>
    <cellStyle name="標準 2 4 2 6 2 2 4 3" xfId="13531"/>
    <cellStyle name="標準 2 4 2 6 2 2 4 3 2" xfId="13532"/>
    <cellStyle name="標準 2 4 2 6 2 2 4 3 3" xfId="13533"/>
    <cellStyle name="標準 2 4 2 6 2 2 4 4" xfId="13534"/>
    <cellStyle name="標準 2 4 2 6 2 2 4 4 2" xfId="13535"/>
    <cellStyle name="標準 2 4 2 6 2 2 4 4 3" xfId="13536"/>
    <cellStyle name="標準 2 4 2 6 2 2 4 5" xfId="13537"/>
    <cellStyle name="標準 2 4 2 6 2 2 4 6" xfId="13538"/>
    <cellStyle name="標準 2 4 2 6 2 2 5" xfId="13539"/>
    <cellStyle name="標準 2 4 2 6 2 2 5 2" xfId="13540"/>
    <cellStyle name="標準 2 4 2 6 2 2 5 2 2" xfId="13541"/>
    <cellStyle name="標準 2 4 2 6 2 2 5 2 3" xfId="13542"/>
    <cellStyle name="標準 2 4 2 6 2 2 5 3" xfId="13543"/>
    <cellStyle name="標準 2 4 2 6 2 2 5 3 2" xfId="13544"/>
    <cellStyle name="標準 2 4 2 6 2 2 5 3 3" xfId="13545"/>
    <cellStyle name="標準 2 4 2 6 2 2 5 4" xfId="13546"/>
    <cellStyle name="標準 2 4 2 6 2 2 5 5" xfId="13547"/>
    <cellStyle name="標準 2 4 2 6 2 2 6" xfId="13548"/>
    <cellStyle name="標準 2 4 2 6 2 2 7" xfId="13549"/>
    <cellStyle name="標準 2 4 2 6 2 2 7 2" xfId="13550"/>
    <cellStyle name="標準 2 4 2 6 2 2 7 3" xfId="13551"/>
    <cellStyle name="標準 2 4 2 6 2 2 8" xfId="13552"/>
    <cellStyle name="標準 2 4 2 6 2 2 8 2" xfId="13553"/>
    <cellStyle name="標準 2 4 2 6 2 2 8 3" xfId="13554"/>
    <cellStyle name="標準 2 4 2 6 2 2 9" xfId="13555"/>
    <cellStyle name="標準 2 4 2 6 2 3" xfId="13556"/>
    <cellStyle name="標準 2 4 2 6 2 3 2" xfId="13557"/>
    <cellStyle name="標準 2 4 2 6 2 3 2 2" xfId="13558"/>
    <cellStyle name="標準 2 4 2 6 2 3 2 2 2" xfId="13559"/>
    <cellStyle name="標準 2 4 2 6 2 3 2 2 2 2" xfId="13560"/>
    <cellStyle name="標準 2 4 2 6 2 3 2 2 2 2 2" xfId="13561"/>
    <cellStyle name="標準 2 4 2 6 2 3 2 2 2 2 3" xfId="13562"/>
    <cellStyle name="標準 2 4 2 6 2 3 2 2 2 3" xfId="13563"/>
    <cellStyle name="標準 2 4 2 6 2 3 2 2 2 3 2" xfId="13564"/>
    <cellStyle name="標準 2 4 2 6 2 3 2 2 2 3 3" xfId="13565"/>
    <cellStyle name="標準 2 4 2 6 2 3 2 2 2 4" xfId="13566"/>
    <cellStyle name="標準 2 4 2 6 2 3 2 2 2 5" xfId="13567"/>
    <cellStyle name="標準 2 4 2 6 2 3 2 2 3" xfId="13568"/>
    <cellStyle name="標準 2 4 2 6 2 3 2 2 3 2" xfId="13569"/>
    <cellStyle name="標準 2 4 2 6 2 3 2 2 3 3" xfId="13570"/>
    <cellStyle name="標準 2 4 2 6 2 3 2 2 4" xfId="13571"/>
    <cellStyle name="標準 2 4 2 6 2 3 2 2 4 2" xfId="13572"/>
    <cellStyle name="標準 2 4 2 6 2 3 2 2 4 3" xfId="13573"/>
    <cellStyle name="標準 2 4 2 6 2 3 2 2 5" xfId="13574"/>
    <cellStyle name="標準 2 4 2 6 2 3 2 2 6" xfId="13575"/>
    <cellStyle name="標準 2 4 2 6 2 3 2 3" xfId="13576"/>
    <cellStyle name="標準 2 4 2 6 2 3 2 3 2" xfId="13577"/>
    <cellStyle name="標準 2 4 2 6 2 3 2 3 2 2" xfId="13578"/>
    <cellStyle name="標準 2 4 2 6 2 3 2 3 2 3" xfId="13579"/>
    <cellStyle name="標準 2 4 2 6 2 3 2 3 3" xfId="13580"/>
    <cellStyle name="標準 2 4 2 6 2 3 2 3 3 2" xfId="13581"/>
    <cellStyle name="標準 2 4 2 6 2 3 2 3 3 3" xfId="13582"/>
    <cellStyle name="標準 2 4 2 6 2 3 2 3 4" xfId="13583"/>
    <cellStyle name="標準 2 4 2 6 2 3 2 3 5" xfId="13584"/>
    <cellStyle name="標準 2 4 2 6 2 3 2 4" xfId="13585"/>
    <cellStyle name="標準 2 4 2 6 2 3 2 5" xfId="13586"/>
    <cellStyle name="標準 2 4 2 6 2 3 2 5 2" xfId="13587"/>
    <cellStyle name="標準 2 4 2 6 2 3 2 5 3" xfId="13588"/>
    <cellStyle name="標準 2 4 2 6 2 3 2 6" xfId="13589"/>
    <cellStyle name="標準 2 4 2 6 2 3 2 6 2" xfId="13590"/>
    <cellStyle name="標準 2 4 2 6 2 3 2 6 3" xfId="13591"/>
    <cellStyle name="標準 2 4 2 6 2 3 2 7" xfId="13592"/>
    <cellStyle name="標準 2 4 2 6 2 3 2 8" xfId="13593"/>
    <cellStyle name="標準 2 4 2 6 2 3 3" xfId="13594"/>
    <cellStyle name="標準 2 4 2 6 2 3 3 2" xfId="13595"/>
    <cellStyle name="標準 2 4 2 6 2 3 3 2 2" xfId="13596"/>
    <cellStyle name="標準 2 4 2 6 2 3 3 2 2 2" xfId="13597"/>
    <cellStyle name="標準 2 4 2 6 2 3 3 2 2 3" xfId="13598"/>
    <cellStyle name="標準 2 4 2 6 2 3 3 2 3" xfId="13599"/>
    <cellStyle name="標準 2 4 2 6 2 3 3 2 3 2" xfId="13600"/>
    <cellStyle name="標準 2 4 2 6 2 3 3 2 3 3" xfId="13601"/>
    <cellStyle name="標準 2 4 2 6 2 3 3 2 4" xfId="13602"/>
    <cellStyle name="標準 2 4 2 6 2 3 3 2 5" xfId="13603"/>
    <cellStyle name="標準 2 4 2 6 2 3 3 3" xfId="13604"/>
    <cellStyle name="標準 2 4 2 6 2 3 3 3 2" xfId="13605"/>
    <cellStyle name="標準 2 4 2 6 2 3 3 3 3" xfId="13606"/>
    <cellStyle name="標準 2 4 2 6 2 3 3 4" xfId="13607"/>
    <cellStyle name="標準 2 4 2 6 2 3 3 4 2" xfId="13608"/>
    <cellStyle name="標準 2 4 2 6 2 3 3 4 3" xfId="13609"/>
    <cellStyle name="標準 2 4 2 6 2 3 3 5" xfId="13610"/>
    <cellStyle name="標準 2 4 2 6 2 3 3 6" xfId="13611"/>
    <cellStyle name="標準 2 4 2 6 2 3 4" xfId="13612"/>
    <cellStyle name="標準 2 4 2 6 2 3 4 2" xfId="13613"/>
    <cellStyle name="標準 2 4 2 6 2 3 4 2 2" xfId="13614"/>
    <cellStyle name="標準 2 4 2 6 2 3 4 2 3" xfId="13615"/>
    <cellStyle name="標準 2 4 2 6 2 3 4 3" xfId="13616"/>
    <cellStyle name="標準 2 4 2 6 2 3 4 3 2" xfId="13617"/>
    <cellStyle name="標準 2 4 2 6 2 3 4 3 3" xfId="13618"/>
    <cellStyle name="標準 2 4 2 6 2 3 4 4" xfId="13619"/>
    <cellStyle name="標準 2 4 2 6 2 3 4 5" xfId="13620"/>
    <cellStyle name="標準 2 4 2 6 2 3 5" xfId="13621"/>
    <cellStyle name="標準 2 4 2 6 2 3 6" xfId="13622"/>
    <cellStyle name="標準 2 4 2 6 2 3 6 2" xfId="13623"/>
    <cellStyle name="標準 2 4 2 6 2 3 6 3" xfId="13624"/>
    <cellStyle name="標準 2 4 2 6 2 3 7" xfId="13625"/>
    <cellStyle name="標準 2 4 2 6 2 3 7 2" xfId="13626"/>
    <cellStyle name="標準 2 4 2 6 2 3 7 3" xfId="13627"/>
    <cellStyle name="標準 2 4 2 6 2 3 8" xfId="13628"/>
    <cellStyle name="標準 2 4 2 6 2 3 9" xfId="13629"/>
    <cellStyle name="標準 2 4 2 6 2 4" xfId="13630"/>
    <cellStyle name="標準 2 4 2 6 2 4 2" xfId="13631"/>
    <cellStyle name="標準 2 4 2 6 2 4 2 2" xfId="13632"/>
    <cellStyle name="標準 2 4 2 6 2 4 2 2 2" xfId="13633"/>
    <cellStyle name="標準 2 4 2 6 2 4 2 2 2 2" xfId="13634"/>
    <cellStyle name="標準 2 4 2 6 2 4 2 2 2 3" xfId="13635"/>
    <cellStyle name="標準 2 4 2 6 2 4 2 2 3" xfId="13636"/>
    <cellStyle name="標準 2 4 2 6 2 4 2 2 3 2" xfId="13637"/>
    <cellStyle name="標準 2 4 2 6 2 4 2 2 3 3" xfId="13638"/>
    <cellStyle name="標準 2 4 2 6 2 4 2 2 4" xfId="13639"/>
    <cellStyle name="標準 2 4 2 6 2 4 2 2 5" xfId="13640"/>
    <cellStyle name="標準 2 4 2 6 2 4 2 3" xfId="13641"/>
    <cellStyle name="標準 2 4 2 6 2 4 2 3 2" xfId="13642"/>
    <cellStyle name="標準 2 4 2 6 2 4 2 3 3" xfId="13643"/>
    <cellStyle name="標準 2 4 2 6 2 4 2 4" xfId="13644"/>
    <cellStyle name="標準 2 4 2 6 2 4 2 4 2" xfId="13645"/>
    <cellStyle name="標準 2 4 2 6 2 4 2 4 3" xfId="13646"/>
    <cellStyle name="標準 2 4 2 6 2 4 2 5" xfId="13647"/>
    <cellStyle name="標準 2 4 2 6 2 4 2 6" xfId="13648"/>
    <cellStyle name="標準 2 4 2 6 2 4 3" xfId="13649"/>
    <cellStyle name="標準 2 4 2 6 2 4 3 2" xfId="13650"/>
    <cellStyle name="標準 2 4 2 6 2 4 3 2 2" xfId="13651"/>
    <cellStyle name="標準 2 4 2 6 2 4 3 2 3" xfId="13652"/>
    <cellStyle name="標準 2 4 2 6 2 4 3 3" xfId="13653"/>
    <cellStyle name="標準 2 4 2 6 2 4 3 3 2" xfId="13654"/>
    <cellStyle name="標準 2 4 2 6 2 4 3 3 3" xfId="13655"/>
    <cellStyle name="標準 2 4 2 6 2 4 3 4" xfId="13656"/>
    <cellStyle name="標準 2 4 2 6 2 4 3 5" xfId="13657"/>
    <cellStyle name="標準 2 4 2 6 2 4 4" xfId="13658"/>
    <cellStyle name="標準 2 4 2 6 2 4 5" xfId="13659"/>
    <cellStyle name="標準 2 4 2 6 2 4 5 2" xfId="13660"/>
    <cellStyle name="標準 2 4 2 6 2 4 5 3" xfId="13661"/>
    <cellStyle name="標準 2 4 2 6 2 4 6" xfId="13662"/>
    <cellStyle name="標準 2 4 2 6 2 4 6 2" xfId="13663"/>
    <cellStyle name="標準 2 4 2 6 2 4 6 3" xfId="13664"/>
    <cellStyle name="標準 2 4 2 6 2 4 7" xfId="13665"/>
    <cellStyle name="標準 2 4 2 6 2 4 8" xfId="13666"/>
    <cellStyle name="標準 2 4 2 6 2 5" xfId="13667"/>
    <cellStyle name="標準 2 4 2 6 2 5 2" xfId="13668"/>
    <cellStyle name="標準 2 4 2 6 2 5 2 2" xfId="13669"/>
    <cellStyle name="標準 2 4 2 6 2 5 2 2 2" xfId="13670"/>
    <cellStyle name="標準 2 4 2 6 2 5 2 2 2 2" xfId="13671"/>
    <cellStyle name="標準 2 4 2 6 2 5 2 2 2 3" xfId="13672"/>
    <cellStyle name="標準 2 4 2 6 2 5 2 2 3" xfId="13673"/>
    <cellStyle name="標準 2 4 2 6 2 5 2 2 3 2" xfId="13674"/>
    <cellStyle name="標準 2 4 2 6 2 5 2 2 3 3" xfId="13675"/>
    <cellStyle name="標準 2 4 2 6 2 5 2 2 4" xfId="13676"/>
    <cellStyle name="標準 2 4 2 6 2 5 2 2 5" xfId="13677"/>
    <cellStyle name="標準 2 4 2 6 2 5 2 3" xfId="13678"/>
    <cellStyle name="標準 2 4 2 6 2 5 2 3 2" xfId="13679"/>
    <cellStyle name="標準 2 4 2 6 2 5 2 3 3" xfId="13680"/>
    <cellStyle name="標準 2 4 2 6 2 5 2 4" xfId="13681"/>
    <cellStyle name="標準 2 4 2 6 2 5 2 4 2" xfId="13682"/>
    <cellStyle name="標準 2 4 2 6 2 5 2 4 3" xfId="13683"/>
    <cellStyle name="標準 2 4 2 6 2 5 2 5" xfId="13684"/>
    <cellStyle name="標準 2 4 2 6 2 5 2 6" xfId="13685"/>
    <cellStyle name="標準 2 4 2 6 2 5 3" xfId="13686"/>
    <cellStyle name="標準 2 4 2 6 2 5 3 2" xfId="13687"/>
    <cellStyle name="標準 2 4 2 6 2 5 3 2 2" xfId="13688"/>
    <cellStyle name="標準 2 4 2 6 2 5 3 2 3" xfId="13689"/>
    <cellStyle name="標準 2 4 2 6 2 5 3 3" xfId="13690"/>
    <cellStyle name="標準 2 4 2 6 2 5 3 3 2" xfId="13691"/>
    <cellStyle name="標準 2 4 2 6 2 5 3 3 3" xfId="13692"/>
    <cellStyle name="標準 2 4 2 6 2 5 3 4" xfId="13693"/>
    <cellStyle name="標準 2 4 2 6 2 5 3 5" xfId="13694"/>
    <cellStyle name="標準 2 4 2 6 2 5 4" xfId="13695"/>
    <cellStyle name="標準 2 4 2 6 2 5 5" xfId="13696"/>
    <cellStyle name="標準 2 4 2 6 2 5 5 2" xfId="13697"/>
    <cellStyle name="標準 2 4 2 6 2 5 5 3" xfId="13698"/>
    <cellStyle name="標準 2 4 2 6 2 5 6" xfId="13699"/>
    <cellStyle name="標準 2 4 2 6 2 5 6 2" xfId="13700"/>
    <cellStyle name="標準 2 4 2 6 2 5 6 3" xfId="13701"/>
    <cellStyle name="標準 2 4 2 6 2 5 7" xfId="13702"/>
    <cellStyle name="標準 2 4 2 6 2 5 8" xfId="13703"/>
    <cellStyle name="標準 2 4 2 6 2 6" xfId="13704"/>
    <cellStyle name="標準 2 4 2 6 2 6 2" xfId="13705"/>
    <cellStyle name="標準 2 4 2 6 2 6 2 2" xfId="13706"/>
    <cellStyle name="標準 2 4 2 6 2 6 2 2 2" xfId="13707"/>
    <cellStyle name="標準 2 4 2 6 2 6 2 2 3" xfId="13708"/>
    <cellStyle name="標準 2 4 2 6 2 6 2 3" xfId="13709"/>
    <cellStyle name="標準 2 4 2 6 2 6 2 3 2" xfId="13710"/>
    <cellStyle name="標準 2 4 2 6 2 6 2 3 3" xfId="13711"/>
    <cellStyle name="標準 2 4 2 6 2 6 2 4" xfId="13712"/>
    <cellStyle name="標準 2 4 2 6 2 6 2 5" xfId="13713"/>
    <cellStyle name="標準 2 4 2 6 2 6 3" xfId="13714"/>
    <cellStyle name="標準 2 4 2 6 2 6 3 2" xfId="13715"/>
    <cellStyle name="標準 2 4 2 6 2 6 3 3" xfId="13716"/>
    <cellStyle name="標準 2 4 2 6 2 6 4" xfId="13717"/>
    <cellStyle name="標準 2 4 2 6 2 6 4 2" xfId="13718"/>
    <cellStyle name="標準 2 4 2 6 2 6 4 3" xfId="13719"/>
    <cellStyle name="標準 2 4 2 6 2 6 5" xfId="13720"/>
    <cellStyle name="標準 2 4 2 6 2 6 6" xfId="13721"/>
    <cellStyle name="標準 2 4 2 6 2 7" xfId="13722"/>
    <cellStyle name="標準 2 4 2 6 2 7 2" xfId="13723"/>
    <cellStyle name="標準 2 4 2 6 2 7 2 2" xfId="13724"/>
    <cellStyle name="標準 2 4 2 6 2 7 2 3" xfId="13725"/>
    <cellStyle name="標準 2 4 2 6 2 7 3" xfId="13726"/>
    <cellStyle name="標準 2 4 2 6 2 7 3 2" xfId="13727"/>
    <cellStyle name="標準 2 4 2 6 2 7 3 3" xfId="13728"/>
    <cellStyle name="標準 2 4 2 6 2 7 4" xfId="13729"/>
    <cellStyle name="標準 2 4 2 6 2 7 5" xfId="13730"/>
    <cellStyle name="標準 2 4 2 6 2 8" xfId="13731"/>
    <cellStyle name="標準 2 4 2 6 2 9" xfId="13732"/>
    <cellStyle name="標準 2 4 2 6 2 9 2" xfId="13733"/>
    <cellStyle name="標準 2 4 2 6 2 9 3" xfId="13734"/>
    <cellStyle name="標準 2 4 2 6 3" xfId="13735"/>
    <cellStyle name="標準 2 4 2 6 3 10" xfId="13736"/>
    <cellStyle name="標準 2 4 2 6 3 11" xfId="13737"/>
    <cellStyle name="標準 2 4 2 6 3 2" xfId="13738"/>
    <cellStyle name="標準 2 4 2 6 3 2 10" xfId="13739"/>
    <cellStyle name="標準 2 4 2 6 3 2 2" xfId="13740"/>
    <cellStyle name="標準 2 4 2 6 3 2 2 2" xfId="13741"/>
    <cellStyle name="標準 2 4 2 6 3 2 2 2 2" xfId="13742"/>
    <cellStyle name="標準 2 4 2 6 3 2 2 2 2 2" xfId="13743"/>
    <cellStyle name="標準 2 4 2 6 3 2 2 2 2 2 2" xfId="13744"/>
    <cellStyle name="標準 2 4 2 6 3 2 2 2 2 2 3" xfId="13745"/>
    <cellStyle name="標準 2 4 2 6 3 2 2 2 2 3" xfId="13746"/>
    <cellStyle name="標準 2 4 2 6 3 2 2 2 2 3 2" xfId="13747"/>
    <cellStyle name="標準 2 4 2 6 3 2 2 2 2 3 3" xfId="13748"/>
    <cellStyle name="標準 2 4 2 6 3 2 2 2 2 4" xfId="13749"/>
    <cellStyle name="標準 2 4 2 6 3 2 2 2 2 5" xfId="13750"/>
    <cellStyle name="標準 2 4 2 6 3 2 2 2 3" xfId="13751"/>
    <cellStyle name="標準 2 4 2 6 3 2 2 2 3 2" xfId="13752"/>
    <cellStyle name="標準 2 4 2 6 3 2 2 2 3 3" xfId="13753"/>
    <cellStyle name="標準 2 4 2 6 3 2 2 2 4" xfId="13754"/>
    <cellStyle name="標準 2 4 2 6 3 2 2 2 4 2" xfId="13755"/>
    <cellStyle name="標準 2 4 2 6 3 2 2 2 4 3" xfId="13756"/>
    <cellStyle name="標準 2 4 2 6 3 2 2 2 5" xfId="13757"/>
    <cellStyle name="標準 2 4 2 6 3 2 2 2 6" xfId="13758"/>
    <cellStyle name="標準 2 4 2 6 3 2 2 3" xfId="13759"/>
    <cellStyle name="標準 2 4 2 6 3 2 2 3 2" xfId="13760"/>
    <cellStyle name="標準 2 4 2 6 3 2 2 3 2 2" xfId="13761"/>
    <cellStyle name="標準 2 4 2 6 3 2 2 3 2 3" xfId="13762"/>
    <cellStyle name="標準 2 4 2 6 3 2 2 3 3" xfId="13763"/>
    <cellStyle name="標準 2 4 2 6 3 2 2 3 3 2" xfId="13764"/>
    <cellStyle name="標準 2 4 2 6 3 2 2 3 3 3" xfId="13765"/>
    <cellStyle name="標準 2 4 2 6 3 2 2 3 4" xfId="13766"/>
    <cellStyle name="標準 2 4 2 6 3 2 2 3 5" xfId="13767"/>
    <cellStyle name="標準 2 4 2 6 3 2 2 4" xfId="13768"/>
    <cellStyle name="標準 2 4 2 6 3 2 2 5" xfId="13769"/>
    <cellStyle name="標準 2 4 2 6 3 2 2 5 2" xfId="13770"/>
    <cellStyle name="標準 2 4 2 6 3 2 2 5 3" xfId="13771"/>
    <cellStyle name="標準 2 4 2 6 3 2 2 6" xfId="13772"/>
    <cellStyle name="標準 2 4 2 6 3 2 2 6 2" xfId="13773"/>
    <cellStyle name="標準 2 4 2 6 3 2 2 6 3" xfId="13774"/>
    <cellStyle name="標準 2 4 2 6 3 2 2 7" xfId="13775"/>
    <cellStyle name="標準 2 4 2 6 3 2 2 8" xfId="13776"/>
    <cellStyle name="標準 2 4 2 6 3 2 3" xfId="13777"/>
    <cellStyle name="標準 2 4 2 6 3 2 3 2" xfId="13778"/>
    <cellStyle name="標準 2 4 2 6 3 2 3 2 2" xfId="13779"/>
    <cellStyle name="標準 2 4 2 6 3 2 3 2 2 2" xfId="13780"/>
    <cellStyle name="標準 2 4 2 6 3 2 3 2 2 2 2" xfId="13781"/>
    <cellStyle name="標準 2 4 2 6 3 2 3 2 2 2 3" xfId="13782"/>
    <cellStyle name="標準 2 4 2 6 3 2 3 2 2 3" xfId="13783"/>
    <cellStyle name="標準 2 4 2 6 3 2 3 2 2 3 2" xfId="13784"/>
    <cellStyle name="標準 2 4 2 6 3 2 3 2 2 3 3" xfId="13785"/>
    <cellStyle name="標準 2 4 2 6 3 2 3 2 2 4" xfId="13786"/>
    <cellStyle name="標準 2 4 2 6 3 2 3 2 2 5" xfId="13787"/>
    <cellStyle name="標準 2 4 2 6 3 2 3 2 3" xfId="13788"/>
    <cellStyle name="標準 2 4 2 6 3 2 3 2 3 2" xfId="13789"/>
    <cellStyle name="標準 2 4 2 6 3 2 3 2 3 3" xfId="13790"/>
    <cellStyle name="標準 2 4 2 6 3 2 3 2 4" xfId="13791"/>
    <cellStyle name="標準 2 4 2 6 3 2 3 2 4 2" xfId="13792"/>
    <cellStyle name="標準 2 4 2 6 3 2 3 2 4 3" xfId="13793"/>
    <cellStyle name="標準 2 4 2 6 3 2 3 2 5" xfId="13794"/>
    <cellStyle name="標準 2 4 2 6 3 2 3 2 6" xfId="13795"/>
    <cellStyle name="標準 2 4 2 6 3 2 3 3" xfId="13796"/>
    <cellStyle name="標準 2 4 2 6 3 2 3 3 2" xfId="13797"/>
    <cellStyle name="標準 2 4 2 6 3 2 3 3 2 2" xfId="13798"/>
    <cellStyle name="標準 2 4 2 6 3 2 3 3 2 3" xfId="13799"/>
    <cellStyle name="標準 2 4 2 6 3 2 3 3 3" xfId="13800"/>
    <cellStyle name="標準 2 4 2 6 3 2 3 3 3 2" xfId="13801"/>
    <cellStyle name="標準 2 4 2 6 3 2 3 3 3 3" xfId="13802"/>
    <cellStyle name="標準 2 4 2 6 3 2 3 3 4" xfId="13803"/>
    <cellStyle name="標準 2 4 2 6 3 2 3 3 5" xfId="13804"/>
    <cellStyle name="標準 2 4 2 6 3 2 3 4" xfId="13805"/>
    <cellStyle name="標準 2 4 2 6 3 2 3 5" xfId="13806"/>
    <cellStyle name="標準 2 4 2 6 3 2 3 5 2" xfId="13807"/>
    <cellStyle name="標準 2 4 2 6 3 2 3 5 3" xfId="13808"/>
    <cellStyle name="標準 2 4 2 6 3 2 3 6" xfId="13809"/>
    <cellStyle name="標準 2 4 2 6 3 2 3 6 2" xfId="13810"/>
    <cellStyle name="標準 2 4 2 6 3 2 3 6 3" xfId="13811"/>
    <cellStyle name="標準 2 4 2 6 3 2 3 7" xfId="13812"/>
    <cellStyle name="標準 2 4 2 6 3 2 3 8" xfId="13813"/>
    <cellStyle name="標準 2 4 2 6 3 2 4" xfId="13814"/>
    <cellStyle name="標準 2 4 2 6 3 2 4 2" xfId="13815"/>
    <cellStyle name="標準 2 4 2 6 3 2 4 2 2" xfId="13816"/>
    <cellStyle name="標準 2 4 2 6 3 2 4 2 2 2" xfId="13817"/>
    <cellStyle name="標準 2 4 2 6 3 2 4 2 2 3" xfId="13818"/>
    <cellStyle name="標準 2 4 2 6 3 2 4 2 3" xfId="13819"/>
    <cellStyle name="標準 2 4 2 6 3 2 4 2 3 2" xfId="13820"/>
    <cellStyle name="標準 2 4 2 6 3 2 4 2 3 3" xfId="13821"/>
    <cellStyle name="標準 2 4 2 6 3 2 4 2 4" xfId="13822"/>
    <cellStyle name="標準 2 4 2 6 3 2 4 2 5" xfId="13823"/>
    <cellStyle name="標準 2 4 2 6 3 2 4 3" xfId="13824"/>
    <cellStyle name="標準 2 4 2 6 3 2 4 3 2" xfId="13825"/>
    <cellStyle name="標準 2 4 2 6 3 2 4 3 3" xfId="13826"/>
    <cellStyle name="標準 2 4 2 6 3 2 4 4" xfId="13827"/>
    <cellStyle name="標準 2 4 2 6 3 2 4 4 2" xfId="13828"/>
    <cellStyle name="標準 2 4 2 6 3 2 4 4 3" xfId="13829"/>
    <cellStyle name="標準 2 4 2 6 3 2 4 5" xfId="13830"/>
    <cellStyle name="標準 2 4 2 6 3 2 4 6" xfId="13831"/>
    <cellStyle name="標準 2 4 2 6 3 2 5" xfId="13832"/>
    <cellStyle name="標準 2 4 2 6 3 2 5 2" xfId="13833"/>
    <cellStyle name="標準 2 4 2 6 3 2 5 2 2" xfId="13834"/>
    <cellStyle name="標準 2 4 2 6 3 2 5 2 3" xfId="13835"/>
    <cellStyle name="標準 2 4 2 6 3 2 5 3" xfId="13836"/>
    <cellStyle name="標準 2 4 2 6 3 2 5 3 2" xfId="13837"/>
    <cellStyle name="標準 2 4 2 6 3 2 5 3 3" xfId="13838"/>
    <cellStyle name="標準 2 4 2 6 3 2 5 4" xfId="13839"/>
    <cellStyle name="標準 2 4 2 6 3 2 5 5" xfId="13840"/>
    <cellStyle name="標準 2 4 2 6 3 2 6" xfId="13841"/>
    <cellStyle name="標準 2 4 2 6 3 2 7" xfId="13842"/>
    <cellStyle name="標準 2 4 2 6 3 2 7 2" xfId="13843"/>
    <cellStyle name="標準 2 4 2 6 3 2 7 3" xfId="13844"/>
    <cellStyle name="標準 2 4 2 6 3 2 8" xfId="13845"/>
    <cellStyle name="標準 2 4 2 6 3 2 8 2" xfId="13846"/>
    <cellStyle name="標準 2 4 2 6 3 2 8 3" xfId="13847"/>
    <cellStyle name="標準 2 4 2 6 3 2 9" xfId="13848"/>
    <cellStyle name="標準 2 4 2 6 3 3" xfId="13849"/>
    <cellStyle name="標準 2 4 2 6 3 3 2" xfId="13850"/>
    <cellStyle name="標準 2 4 2 6 3 3 2 2" xfId="13851"/>
    <cellStyle name="標準 2 4 2 6 3 3 2 2 2" xfId="13852"/>
    <cellStyle name="標準 2 4 2 6 3 3 2 2 2 2" xfId="13853"/>
    <cellStyle name="標準 2 4 2 6 3 3 2 2 2 3" xfId="13854"/>
    <cellStyle name="標準 2 4 2 6 3 3 2 2 3" xfId="13855"/>
    <cellStyle name="標準 2 4 2 6 3 3 2 2 3 2" xfId="13856"/>
    <cellStyle name="標準 2 4 2 6 3 3 2 2 3 3" xfId="13857"/>
    <cellStyle name="標準 2 4 2 6 3 3 2 2 4" xfId="13858"/>
    <cellStyle name="標準 2 4 2 6 3 3 2 2 5" xfId="13859"/>
    <cellStyle name="標準 2 4 2 6 3 3 2 3" xfId="13860"/>
    <cellStyle name="標準 2 4 2 6 3 3 2 3 2" xfId="13861"/>
    <cellStyle name="標準 2 4 2 6 3 3 2 3 3" xfId="13862"/>
    <cellStyle name="標準 2 4 2 6 3 3 2 4" xfId="13863"/>
    <cellStyle name="標準 2 4 2 6 3 3 2 4 2" xfId="13864"/>
    <cellStyle name="標準 2 4 2 6 3 3 2 4 3" xfId="13865"/>
    <cellStyle name="標準 2 4 2 6 3 3 2 5" xfId="13866"/>
    <cellStyle name="標準 2 4 2 6 3 3 2 6" xfId="13867"/>
    <cellStyle name="標準 2 4 2 6 3 3 3" xfId="13868"/>
    <cellStyle name="標準 2 4 2 6 3 3 3 2" xfId="13869"/>
    <cellStyle name="標準 2 4 2 6 3 3 3 2 2" xfId="13870"/>
    <cellStyle name="標準 2 4 2 6 3 3 3 2 3" xfId="13871"/>
    <cellStyle name="標準 2 4 2 6 3 3 3 3" xfId="13872"/>
    <cellStyle name="標準 2 4 2 6 3 3 3 3 2" xfId="13873"/>
    <cellStyle name="標準 2 4 2 6 3 3 3 3 3" xfId="13874"/>
    <cellStyle name="標準 2 4 2 6 3 3 3 4" xfId="13875"/>
    <cellStyle name="標準 2 4 2 6 3 3 3 5" xfId="13876"/>
    <cellStyle name="標準 2 4 2 6 3 3 4" xfId="13877"/>
    <cellStyle name="標準 2 4 2 6 3 3 5" xfId="13878"/>
    <cellStyle name="標準 2 4 2 6 3 3 5 2" xfId="13879"/>
    <cellStyle name="標準 2 4 2 6 3 3 5 3" xfId="13880"/>
    <cellStyle name="標準 2 4 2 6 3 3 6" xfId="13881"/>
    <cellStyle name="標準 2 4 2 6 3 3 6 2" xfId="13882"/>
    <cellStyle name="標準 2 4 2 6 3 3 6 3" xfId="13883"/>
    <cellStyle name="標準 2 4 2 6 3 3 7" xfId="13884"/>
    <cellStyle name="標準 2 4 2 6 3 3 8" xfId="13885"/>
    <cellStyle name="標準 2 4 2 6 3 4" xfId="13886"/>
    <cellStyle name="標準 2 4 2 6 3 4 2" xfId="13887"/>
    <cellStyle name="標準 2 4 2 6 3 4 2 2" xfId="13888"/>
    <cellStyle name="標準 2 4 2 6 3 4 2 2 2" xfId="13889"/>
    <cellStyle name="標準 2 4 2 6 3 4 2 2 2 2" xfId="13890"/>
    <cellStyle name="標準 2 4 2 6 3 4 2 2 2 3" xfId="13891"/>
    <cellStyle name="標準 2 4 2 6 3 4 2 2 3" xfId="13892"/>
    <cellStyle name="標準 2 4 2 6 3 4 2 2 3 2" xfId="13893"/>
    <cellStyle name="標準 2 4 2 6 3 4 2 2 3 3" xfId="13894"/>
    <cellStyle name="標準 2 4 2 6 3 4 2 2 4" xfId="13895"/>
    <cellStyle name="標準 2 4 2 6 3 4 2 2 5" xfId="13896"/>
    <cellStyle name="標準 2 4 2 6 3 4 2 3" xfId="13897"/>
    <cellStyle name="標準 2 4 2 6 3 4 2 3 2" xfId="13898"/>
    <cellStyle name="標準 2 4 2 6 3 4 2 3 3" xfId="13899"/>
    <cellStyle name="標準 2 4 2 6 3 4 2 4" xfId="13900"/>
    <cellStyle name="標準 2 4 2 6 3 4 2 4 2" xfId="13901"/>
    <cellStyle name="標準 2 4 2 6 3 4 2 4 3" xfId="13902"/>
    <cellStyle name="標準 2 4 2 6 3 4 2 5" xfId="13903"/>
    <cellStyle name="標準 2 4 2 6 3 4 2 6" xfId="13904"/>
    <cellStyle name="標準 2 4 2 6 3 4 3" xfId="13905"/>
    <cellStyle name="標準 2 4 2 6 3 4 3 2" xfId="13906"/>
    <cellStyle name="標準 2 4 2 6 3 4 3 2 2" xfId="13907"/>
    <cellStyle name="標準 2 4 2 6 3 4 3 2 3" xfId="13908"/>
    <cellStyle name="標準 2 4 2 6 3 4 3 3" xfId="13909"/>
    <cellStyle name="標準 2 4 2 6 3 4 3 3 2" xfId="13910"/>
    <cellStyle name="標準 2 4 2 6 3 4 3 3 3" xfId="13911"/>
    <cellStyle name="標準 2 4 2 6 3 4 3 4" xfId="13912"/>
    <cellStyle name="標準 2 4 2 6 3 4 3 5" xfId="13913"/>
    <cellStyle name="標準 2 4 2 6 3 4 4" xfId="13914"/>
    <cellStyle name="標準 2 4 2 6 3 4 5" xfId="13915"/>
    <cellStyle name="標準 2 4 2 6 3 4 5 2" xfId="13916"/>
    <cellStyle name="標準 2 4 2 6 3 4 5 3" xfId="13917"/>
    <cellStyle name="標準 2 4 2 6 3 4 6" xfId="13918"/>
    <cellStyle name="標準 2 4 2 6 3 4 6 2" xfId="13919"/>
    <cellStyle name="標準 2 4 2 6 3 4 6 3" xfId="13920"/>
    <cellStyle name="標準 2 4 2 6 3 4 7" xfId="13921"/>
    <cellStyle name="標準 2 4 2 6 3 4 8" xfId="13922"/>
    <cellStyle name="標準 2 4 2 6 3 5" xfId="13923"/>
    <cellStyle name="標準 2 4 2 6 3 5 2" xfId="13924"/>
    <cellStyle name="標準 2 4 2 6 3 5 2 2" xfId="13925"/>
    <cellStyle name="標準 2 4 2 6 3 5 2 2 2" xfId="13926"/>
    <cellStyle name="標準 2 4 2 6 3 5 2 2 3" xfId="13927"/>
    <cellStyle name="標準 2 4 2 6 3 5 2 3" xfId="13928"/>
    <cellStyle name="標準 2 4 2 6 3 5 2 3 2" xfId="13929"/>
    <cellStyle name="標準 2 4 2 6 3 5 2 3 3" xfId="13930"/>
    <cellStyle name="標準 2 4 2 6 3 5 2 4" xfId="13931"/>
    <cellStyle name="標準 2 4 2 6 3 5 2 5" xfId="13932"/>
    <cellStyle name="標準 2 4 2 6 3 5 3" xfId="13933"/>
    <cellStyle name="標準 2 4 2 6 3 5 3 2" xfId="13934"/>
    <cellStyle name="標準 2 4 2 6 3 5 3 3" xfId="13935"/>
    <cellStyle name="標準 2 4 2 6 3 5 4" xfId="13936"/>
    <cellStyle name="標準 2 4 2 6 3 5 4 2" xfId="13937"/>
    <cellStyle name="標準 2 4 2 6 3 5 4 3" xfId="13938"/>
    <cellStyle name="標準 2 4 2 6 3 5 5" xfId="13939"/>
    <cellStyle name="標準 2 4 2 6 3 5 6" xfId="13940"/>
    <cellStyle name="標準 2 4 2 6 3 6" xfId="13941"/>
    <cellStyle name="標準 2 4 2 6 3 6 2" xfId="13942"/>
    <cellStyle name="標準 2 4 2 6 3 6 2 2" xfId="13943"/>
    <cellStyle name="標準 2 4 2 6 3 6 2 3" xfId="13944"/>
    <cellStyle name="標準 2 4 2 6 3 6 3" xfId="13945"/>
    <cellStyle name="標準 2 4 2 6 3 6 3 2" xfId="13946"/>
    <cellStyle name="標準 2 4 2 6 3 6 3 3" xfId="13947"/>
    <cellStyle name="標準 2 4 2 6 3 6 4" xfId="13948"/>
    <cellStyle name="標準 2 4 2 6 3 6 5" xfId="13949"/>
    <cellStyle name="標準 2 4 2 6 3 7" xfId="13950"/>
    <cellStyle name="標準 2 4 2 6 3 8" xfId="13951"/>
    <cellStyle name="標準 2 4 2 6 3 8 2" xfId="13952"/>
    <cellStyle name="標準 2 4 2 6 3 8 3" xfId="13953"/>
    <cellStyle name="標準 2 4 2 6 3 9" xfId="13954"/>
    <cellStyle name="標準 2 4 2 6 3 9 2" xfId="13955"/>
    <cellStyle name="標準 2 4 2 6 3 9 3" xfId="13956"/>
    <cellStyle name="標準 2 4 2 6 4" xfId="13957"/>
    <cellStyle name="標準 2 4 2 6 4 10" xfId="13958"/>
    <cellStyle name="標準 2 4 2 6 4 2" xfId="13959"/>
    <cellStyle name="標準 2 4 2 6 4 2 2" xfId="13960"/>
    <cellStyle name="標準 2 4 2 6 4 2 2 2" xfId="13961"/>
    <cellStyle name="標準 2 4 2 6 4 2 2 2 2" xfId="13962"/>
    <cellStyle name="標準 2 4 2 6 4 2 2 2 2 2" xfId="13963"/>
    <cellStyle name="標準 2 4 2 6 4 2 2 2 2 3" xfId="13964"/>
    <cellStyle name="標準 2 4 2 6 4 2 2 2 3" xfId="13965"/>
    <cellStyle name="標準 2 4 2 6 4 2 2 2 3 2" xfId="13966"/>
    <cellStyle name="標準 2 4 2 6 4 2 2 2 3 3" xfId="13967"/>
    <cellStyle name="標準 2 4 2 6 4 2 2 2 4" xfId="13968"/>
    <cellStyle name="標準 2 4 2 6 4 2 2 2 5" xfId="13969"/>
    <cellStyle name="標準 2 4 2 6 4 2 2 3" xfId="13970"/>
    <cellStyle name="標準 2 4 2 6 4 2 2 3 2" xfId="13971"/>
    <cellStyle name="標準 2 4 2 6 4 2 2 3 3" xfId="13972"/>
    <cellStyle name="標準 2 4 2 6 4 2 2 4" xfId="13973"/>
    <cellStyle name="標準 2 4 2 6 4 2 2 4 2" xfId="13974"/>
    <cellStyle name="標準 2 4 2 6 4 2 2 4 3" xfId="13975"/>
    <cellStyle name="標準 2 4 2 6 4 2 2 5" xfId="13976"/>
    <cellStyle name="標準 2 4 2 6 4 2 2 6" xfId="13977"/>
    <cellStyle name="標準 2 4 2 6 4 2 3" xfId="13978"/>
    <cellStyle name="標準 2 4 2 6 4 2 3 2" xfId="13979"/>
    <cellStyle name="標準 2 4 2 6 4 2 3 2 2" xfId="13980"/>
    <cellStyle name="標準 2 4 2 6 4 2 3 2 3" xfId="13981"/>
    <cellStyle name="標準 2 4 2 6 4 2 3 3" xfId="13982"/>
    <cellStyle name="標準 2 4 2 6 4 2 3 3 2" xfId="13983"/>
    <cellStyle name="標準 2 4 2 6 4 2 3 3 3" xfId="13984"/>
    <cellStyle name="標準 2 4 2 6 4 2 3 4" xfId="13985"/>
    <cellStyle name="標準 2 4 2 6 4 2 3 5" xfId="13986"/>
    <cellStyle name="標準 2 4 2 6 4 2 4" xfId="13987"/>
    <cellStyle name="標準 2 4 2 6 4 2 5" xfId="13988"/>
    <cellStyle name="標準 2 4 2 6 4 2 5 2" xfId="13989"/>
    <cellStyle name="標準 2 4 2 6 4 2 5 3" xfId="13990"/>
    <cellStyle name="標準 2 4 2 6 4 2 6" xfId="13991"/>
    <cellStyle name="標準 2 4 2 6 4 2 6 2" xfId="13992"/>
    <cellStyle name="標準 2 4 2 6 4 2 6 3" xfId="13993"/>
    <cellStyle name="標準 2 4 2 6 4 2 7" xfId="13994"/>
    <cellStyle name="標準 2 4 2 6 4 2 8" xfId="13995"/>
    <cellStyle name="標準 2 4 2 6 4 3" xfId="13996"/>
    <cellStyle name="標準 2 4 2 6 4 3 2" xfId="13997"/>
    <cellStyle name="標準 2 4 2 6 4 3 2 2" xfId="13998"/>
    <cellStyle name="標準 2 4 2 6 4 3 2 2 2" xfId="13999"/>
    <cellStyle name="標準 2 4 2 6 4 3 2 2 2 2" xfId="14000"/>
    <cellStyle name="標準 2 4 2 6 4 3 2 2 2 3" xfId="14001"/>
    <cellStyle name="標準 2 4 2 6 4 3 2 2 3" xfId="14002"/>
    <cellStyle name="標準 2 4 2 6 4 3 2 2 3 2" xfId="14003"/>
    <cellStyle name="標準 2 4 2 6 4 3 2 2 3 3" xfId="14004"/>
    <cellStyle name="標準 2 4 2 6 4 3 2 2 4" xfId="14005"/>
    <cellStyle name="標準 2 4 2 6 4 3 2 2 5" xfId="14006"/>
    <cellStyle name="標準 2 4 2 6 4 3 2 3" xfId="14007"/>
    <cellStyle name="標準 2 4 2 6 4 3 2 3 2" xfId="14008"/>
    <cellStyle name="標準 2 4 2 6 4 3 2 3 3" xfId="14009"/>
    <cellStyle name="標準 2 4 2 6 4 3 2 4" xfId="14010"/>
    <cellStyle name="標準 2 4 2 6 4 3 2 4 2" xfId="14011"/>
    <cellStyle name="標準 2 4 2 6 4 3 2 4 3" xfId="14012"/>
    <cellStyle name="標準 2 4 2 6 4 3 2 5" xfId="14013"/>
    <cellStyle name="標準 2 4 2 6 4 3 2 6" xfId="14014"/>
    <cellStyle name="標準 2 4 2 6 4 3 3" xfId="14015"/>
    <cellStyle name="標準 2 4 2 6 4 3 3 2" xfId="14016"/>
    <cellStyle name="標準 2 4 2 6 4 3 3 2 2" xfId="14017"/>
    <cellStyle name="標準 2 4 2 6 4 3 3 2 3" xfId="14018"/>
    <cellStyle name="標準 2 4 2 6 4 3 3 3" xfId="14019"/>
    <cellStyle name="標準 2 4 2 6 4 3 3 3 2" xfId="14020"/>
    <cellStyle name="標準 2 4 2 6 4 3 3 3 3" xfId="14021"/>
    <cellStyle name="標準 2 4 2 6 4 3 3 4" xfId="14022"/>
    <cellStyle name="標準 2 4 2 6 4 3 3 5" xfId="14023"/>
    <cellStyle name="標準 2 4 2 6 4 3 4" xfId="14024"/>
    <cellStyle name="標準 2 4 2 6 4 3 5" xfId="14025"/>
    <cellStyle name="標準 2 4 2 6 4 3 5 2" xfId="14026"/>
    <cellStyle name="標準 2 4 2 6 4 3 5 3" xfId="14027"/>
    <cellStyle name="標準 2 4 2 6 4 3 6" xfId="14028"/>
    <cellStyle name="標準 2 4 2 6 4 3 6 2" xfId="14029"/>
    <cellStyle name="標準 2 4 2 6 4 3 6 3" xfId="14030"/>
    <cellStyle name="標準 2 4 2 6 4 3 7" xfId="14031"/>
    <cellStyle name="標準 2 4 2 6 4 3 8" xfId="14032"/>
    <cellStyle name="標準 2 4 2 6 4 4" xfId="14033"/>
    <cellStyle name="標準 2 4 2 6 4 4 2" xfId="14034"/>
    <cellStyle name="標準 2 4 2 6 4 4 2 2" xfId="14035"/>
    <cellStyle name="標準 2 4 2 6 4 4 2 2 2" xfId="14036"/>
    <cellStyle name="標準 2 4 2 6 4 4 2 2 3" xfId="14037"/>
    <cellStyle name="標準 2 4 2 6 4 4 2 3" xfId="14038"/>
    <cellStyle name="標準 2 4 2 6 4 4 2 3 2" xfId="14039"/>
    <cellStyle name="標準 2 4 2 6 4 4 2 3 3" xfId="14040"/>
    <cellStyle name="標準 2 4 2 6 4 4 2 4" xfId="14041"/>
    <cellStyle name="標準 2 4 2 6 4 4 2 5" xfId="14042"/>
    <cellStyle name="標準 2 4 2 6 4 4 3" xfId="14043"/>
    <cellStyle name="標準 2 4 2 6 4 4 3 2" xfId="14044"/>
    <cellStyle name="標準 2 4 2 6 4 4 3 3" xfId="14045"/>
    <cellStyle name="標準 2 4 2 6 4 4 4" xfId="14046"/>
    <cellStyle name="標準 2 4 2 6 4 4 4 2" xfId="14047"/>
    <cellStyle name="標準 2 4 2 6 4 4 4 3" xfId="14048"/>
    <cellStyle name="標準 2 4 2 6 4 4 5" xfId="14049"/>
    <cellStyle name="標準 2 4 2 6 4 4 6" xfId="14050"/>
    <cellStyle name="標準 2 4 2 6 4 5" xfId="14051"/>
    <cellStyle name="標準 2 4 2 6 4 5 2" xfId="14052"/>
    <cellStyle name="標準 2 4 2 6 4 5 2 2" xfId="14053"/>
    <cellStyle name="標準 2 4 2 6 4 5 2 3" xfId="14054"/>
    <cellStyle name="標準 2 4 2 6 4 5 3" xfId="14055"/>
    <cellStyle name="標準 2 4 2 6 4 5 3 2" xfId="14056"/>
    <cellStyle name="標準 2 4 2 6 4 5 3 3" xfId="14057"/>
    <cellStyle name="標準 2 4 2 6 4 5 4" xfId="14058"/>
    <cellStyle name="標準 2 4 2 6 4 5 5" xfId="14059"/>
    <cellStyle name="標準 2 4 2 6 4 6" xfId="14060"/>
    <cellStyle name="標準 2 4 2 6 4 7" xfId="14061"/>
    <cellStyle name="標準 2 4 2 6 4 7 2" xfId="14062"/>
    <cellStyle name="標準 2 4 2 6 4 7 3" xfId="14063"/>
    <cellStyle name="標準 2 4 2 6 4 8" xfId="14064"/>
    <cellStyle name="標準 2 4 2 6 4 8 2" xfId="14065"/>
    <cellStyle name="標準 2 4 2 6 4 8 3" xfId="14066"/>
    <cellStyle name="標準 2 4 2 6 4 9" xfId="14067"/>
    <cellStyle name="標準 2 4 2 6 5" xfId="14068"/>
    <cellStyle name="標準 2 4 2 6 5 2" xfId="14069"/>
    <cellStyle name="標準 2 4 2 6 5 2 2" xfId="14070"/>
    <cellStyle name="標準 2 4 2 6 5 2 2 2" xfId="14071"/>
    <cellStyle name="標準 2 4 2 6 5 2 2 2 2" xfId="14072"/>
    <cellStyle name="標準 2 4 2 6 5 2 2 2 2 2" xfId="14073"/>
    <cellStyle name="標準 2 4 2 6 5 2 2 2 2 3" xfId="14074"/>
    <cellStyle name="標準 2 4 2 6 5 2 2 2 3" xfId="14075"/>
    <cellStyle name="標準 2 4 2 6 5 2 2 2 3 2" xfId="14076"/>
    <cellStyle name="標準 2 4 2 6 5 2 2 2 3 3" xfId="14077"/>
    <cellStyle name="標準 2 4 2 6 5 2 2 2 4" xfId="14078"/>
    <cellStyle name="標準 2 4 2 6 5 2 2 2 5" xfId="14079"/>
    <cellStyle name="標準 2 4 2 6 5 2 2 3" xfId="14080"/>
    <cellStyle name="標準 2 4 2 6 5 2 2 3 2" xfId="14081"/>
    <cellStyle name="標準 2 4 2 6 5 2 2 3 3" xfId="14082"/>
    <cellStyle name="標準 2 4 2 6 5 2 2 4" xfId="14083"/>
    <cellStyle name="標準 2 4 2 6 5 2 2 4 2" xfId="14084"/>
    <cellStyle name="標準 2 4 2 6 5 2 2 4 3" xfId="14085"/>
    <cellStyle name="標準 2 4 2 6 5 2 2 5" xfId="14086"/>
    <cellStyle name="標準 2 4 2 6 5 2 2 6" xfId="14087"/>
    <cellStyle name="標準 2 4 2 6 5 2 3" xfId="14088"/>
    <cellStyle name="標準 2 4 2 6 5 2 3 2" xfId="14089"/>
    <cellStyle name="標準 2 4 2 6 5 2 3 2 2" xfId="14090"/>
    <cellStyle name="標準 2 4 2 6 5 2 3 2 3" xfId="14091"/>
    <cellStyle name="標準 2 4 2 6 5 2 3 3" xfId="14092"/>
    <cellStyle name="標準 2 4 2 6 5 2 3 3 2" xfId="14093"/>
    <cellStyle name="標準 2 4 2 6 5 2 3 3 3" xfId="14094"/>
    <cellStyle name="標準 2 4 2 6 5 2 3 4" xfId="14095"/>
    <cellStyle name="標準 2 4 2 6 5 2 3 5" xfId="14096"/>
    <cellStyle name="標準 2 4 2 6 5 2 4" xfId="14097"/>
    <cellStyle name="標準 2 4 2 6 5 2 5" xfId="14098"/>
    <cellStyle name="標準 2 4 2 6 5 2 5 2" xfId="14099"/>
    <cellStyle name="標準 2 4 2 6 5 2 5 3" xfId="14100"/>
    <cellStyle name="標準 2 4 2 6 5 2 6" xfId="14101"/>
    <cellStyle name="標準 2 4 2 6 5 2 6 2" xfId="14102"/>
    <cellStyle name="標準 2 4 2 6 5 2 6 3" xfId="14103"/>
    <cellStyle name="標準 2 4 2 6 5 2 7" xfId="14104"/>
    <cellStyle name="標準 2 4 2 6 5 2 8" xfId="14105"/>
    <cellStyle name="標準 2 4 2 6 5 3" xfId="14106"/>
    <cellStyle name="標準 2 4 2 6 5 3 2" xfId="14107"/>
    <cellStyle name="標準 2 4 2 6 5 3 2 2" xfId="14108"/>
    <cellStyle name="標準 2 4 2 6 5 3 2 2 2" xfId="14109"/>
    <cellStyle name="標準 2 4 2 6 5 3 2 2 3" xfId="14110"/>
    <cellStyle name="標準 2 4 2 6 5 3 2 3" xfId="14111"/>
    <cellStyle name="標準 2 4 2 6 5 3 2 3 2" xfId="14112"/>
    <cellStyle name="標準 2 4 2 6 5 3 2 3 3" xfId="14113"/>
    <cellStyle name="標準 2 4 2 6 5 3 2 4" xfId="14114"/>
    <cellStyle name="標準 2 4 2 6 5 3 2 5" xfId="14115"/>
    <cellStyle name="標準 2 4 2 6 5 3 3" xfId="14116"/>
    <cellStyle name="標準 2 4 2 6 5 3 3 2" xfId="14117"/>
    <cellStyle name="標準 2 4 2 6 5 3 3 3" xfId="14118"/>
    <cellStyle name="標準 2 4 2 6 5 3 4" xfId="14119"/>
    <cellStyle name="標準 2 4 2 6 5 3 4 2" xfId="14120"/>
    <cellStyle name="標準 2 4 2 6 5 3 4 3" xfId="14121"/>
    <cellStyle name="標準 2 4 2 6 5 3 5" xfId="14122"/>
    <cellStyle name="標準 2 4 2 6 5 3 6" xfId="14123"/>
    <cellStyle name="標準 2 4 2 6 5 4" xfId="14124"/>
    <cellStyle name="標準 2 4 2 6 5 4 2" xfId="14125"/>
    <cellStyle name="標準 2 4 2 6 5 4 2 2" xfId="14126"/>
    <cellStyle name="標準 2 4 2 6 5 4 2 3" xfId="14127"/>
    <cellStyle name="標準 2 4 2 6 5 4 3" xfId="14128"/>
    <cellStyle name="標準 2 4 2 6 5 4 3 2" xfId="14129"/>
    <cellStyle name="標準 2 4 2 6 5 4 3 3" xfId="14130"/>
    <cellStyle name="標準 2 4 2 6 5 4 4" xfId="14131"/>
    <cellStyle name="標準 2 4 2 6 5 4 5" xfId="14132"/>
    <cellStyle name="標準 2 4 2 6 5 5" xfId="14133"/>
    <cellStyle name="標準 2 4 2 6 5 6" xfId="14134"/>
    <cellStyle name="標準 2 4 2 6 5 6 2" xfId="14135"/>
    <cellStyle name="標準 2 4 2 6 5 6 3" xfId="14136"/>
    <cellStyle name="標準 2 4 2 6 5 7" xfId="14137"/>
    <cellStyle name="標準 2 4 2 6 5 7 2" xfId="14138"/>
    <cellStyle name="標準 2 4 2 6 5 7 3" xfId="14139"/>
    <cellStyle name="標準 2 4 2 6 5 8" xfId="14140"/>
    <cellStyle name="標準 2 4 2 6 5 9" xfId="14141"/>
    <cellStyle name="標準 2 4 2 6 6" xfId="14142"/>
    <cellStyle name="標準 2 4 2 6 6 2" xfId="14143"/>
    <cellStyle name="標準 2 4 2 6 6 2 2" xfId="14144"/>
    <cellStyle name="標準 2 4 2 6 6 2 2 2" xfId="14145"/>
    <cellStyle name="標準 2 4 2 6 6 2 2 2 2" xfId="14146"/>
    <cellStyle name="標準 2 4 2 6 6 2 2 2 3" xfId="14147"/>
    <cellStyle name="標準 2 4 2 6 6 2 2 3" xfId="14148"/>
    <cellStyle name="標準 2 4 2 6 6 2 2 3 2" xfId="14149"/>
    <cellStyle name="標準 2 4 2 6 6 2 2 3 3" xfId="14150"/>
    <cellStyle name="標準 2 4 2 6 6 2 2 4" xfId="14151"/>
    <cellStyle name="標準 2 4 2 6 6 2 2 5" xfId="14152"/>
    <cellStyle name="標準 2 4 2 6 6 2 3" xfId="14153"/>
    <cellStyle name="標準 2 4 2 6 6 2 3 2" xfId="14154"/>
    <cellStyle name="標準 2 4 2 6 6 2 3 3" xfId="14155"/>
    <cellStyle name="標準 2 4 2 6 6 2 4" xfId="14156"/>
    <cellStyle name="標準 2 4 2 6 6 2 4 2" xfId="14157"/>
    <cellStyle name="標準 2 4 2 6 6 2 4 3" xfId="14158"/>
    <cellStyle name="標準 2 4 2 6 6 2 5" xfId="14159"/>
    <cellStyle name="標準 2 4 2 6 6 2 6" xfId="14160"/>
    <cellStyle name="標準 2 4 2 6 6 3" xfId="14161"/>
    <cellStyle name="標準 2 4 2 6 6 3 2" xfId="14162"/>
    <cellStyle name="標準 2 4 2 6 6 3 2 2" xfId="14163"/>
    <cellStyle name="標準 2 4 2 6 6 3 2 3" xfId="14164"/>
    <cellStyle name="標準 2 4 2 6 6 3 3" xfId="14165"/>
    <cellStyle name="標準 2 4 2 6 6 3 3 2" xfId="14166"/>
    <cellStyle name="標準 2 4 2 6 6 3 3 3" xfId="14167"/>
    <cellStyle name="標準 2 4 2 6 6 3 4" xfId="14168"/>
    <cellStyle name="標準 2 4 2 6 6 3 5" xfId="14169"/>
    <cellStyle name="標準 2 4 2 6 6 4" xfId="14170"/>
    <cellStyle name="標準 2 4 2 6 6 5" xfId="14171"/>
    <cellStyle name="標準 2 4 2 6 6 5 2" xfId="14172"/>
    <cellStyle name="標準 2 4 2 6 6 5 3" xfId="14173"/>
    <cellStyle name="標準 2 4 2 6 6 6" xfId="14174"/>
    <cellStyle name="標準 2 4 2 6 6 6 2" xfId="14175"/>
    <cellStyle name="標準 2 4 2 6 6 6 3" xfId="14176"/>
    <cellStyle name="標準 2 4 2 6 6 7" xfId="14177"/>
    <cellStyle name="標準 2 4 2 6 6 8" xfId="14178"/>
    <cellStyle name="標準 2 4 2 6 7" xfId="14179"/>
    <cellStyle name="標準 2 4 2 6 7 2" xfId="14180"/>
    <cellStyle name="標準 2 4 2 6 7 2 2" xfId="14181"/>
    <cellStyle name="標準 2 4 2 6 7 2 2 2" xfId="14182"/>
    <cellStyle name="標準 2 4 2 6 7 2 2 2 2" xfId="14183"/>
    <cellStyle name="標準 2 4 2 6 7 2 2 2 3" xfId="14184"/>
    <cellStyle name="標準 2 4 2 6 7 2 2 3" xfId="14185"/>
    <cellStyle name="標準 2 4 2 6 7 2 2 3 2" xfId="14186"/>
    <cellStyle name="標準 2 4 2 6 7 2 2 3 3" xfId="14187"/>
    <cellStyle name="標準 2 4 2 6 7 2 2 4" xfId="14188"/>
    <cellStyle name="標準 2 4 2 6 7 2 2 5" xfId="14189"/>
    <cellStyle name="標準 2 4 2 6 7 2 3" xfId="14190"/>
    <cellStyle name="標準 2 4 2 6 7 2 3 2" xfId="14191"/>
    <cellStyle name="標準 2 4 2 6 7 2 3 3" xfId="14192"/>
    <cellStyle name="標準 2 4 2 6 7 2 4" xfId="14193"/>
    <cellStyle name="標準 2 4 2 6 7 2 4 2" xfId="14194"/>
    <cellStyle name="標準 2 4 2 6 7 2 4 3" xfId="14195"/>
    <cellStyle name="標準 2 4 2 6 7 2 5" xfId="14196"/>
    <cellStyle name="標準 2 4 2 6 7 2 6" xfId="14197"/>
    <cellStyle name="標準 2 4 2 6 7 3" xfId="14198"/>
    <cellStyle name="標準 2 4 2 6 7 3 2" xfId="14199"/>
    <cellStyle name="標準 2 4 2 6 7 3 2 2" xfId="14200"/>
    <cellStyle name="標準 2 4 2 6 7 3 2 3" xfId="14201"/>
    <cellStyle name="標準 2 4 2 6 7 3 3" xfId="14202"/>
    <cellStyle name="標準 2 4 2 6 7 3 3 2" xfId="14203"/>
    <cellStyle name="標準 2 4 2 6 7 3 3 3" xfId="14204"/>
    <cellStyle name="標準 2 4 2 6 7 3 4" xfId="14205"/>
    <cellStyle name="標準 2 4 2 6 7 3 5" xfId="14206"/>
    <cellStyle name="標準 2 4 2 6 7 4" xfId="14207"/>
    <cellStyle name="標準 2 4 2 6 7 5" xfId="14208"/>
    <cellStyle name="標準 2 4 2 6 7 5 2" xfId="14209"/>
    <cellStyle name="標準 2 4 2 6 7 5 3" xfId="14210"/>
    <cellStyle name="標準 2 4 2 6 7 6" xfId="14211"/>
    <cellStyle name="標準 2 4 2 6 7 6 2" xfId="14212"/>
    <cellStyle name="標準 2 4 2 6 7 6 3" xfId="14213"/>
    <cellStyle name="標準 2 4 2 6 7 7" xfId="14214"/>
    <cellStyle name="標準 2 4 2 6 7 8" xfId="14215"/>
    <cellStyle name="標準 2 4 2 6 8" xfId="14216"/>
    <cellStyle name="標準 2 4 2 6 8 2" xfId="14217"/>
    <cellStyle name="標準 2 4 2 6 8 2 2" xfId="14218"/>
    <cellStyle name="標準 2 4 2 6 8 2 2 2" xfId="14219"/>
    <cellStyle name="標準 2 4 2 6 8 2 2 3" xfId="14220"/>
    <cellStyle name="標準 2 4 2 6 8 2 3" xfId="14221"/>
    <cellStyle name="標準 2 4 2 6 8 2 3 2" xfId="14222"/>
    <cellStyle name="標準 2 4 2 6 8 2 3 3" xfId="14223"/>
    <cellStyle name="標準 2 4 2 6 8 2 4" xfId="14224"/>
    <cellStyle name="標準 2 4 2 6 8 2 5" xfId="14225"/>
    <cellStyle name="標準 2 4 2 6 8 3" xfId="14226"/>
    <cellStyle name="標準 2 4 2 6 8 3 2" xfId="14227"/>
    <cellStyle name="標準 2 4 2 6 8 3 3" xfId="14228"/>
    <cellStyle name="標準 2 4 2 6 8 4" xfId="14229"/>
    <cellStyle name="標準 2 4 2 6 8 4 2" xfId="14230"/>
    <cellStyle name="標準 2 4 2 6 8 4 3" xfId="14231"/>
    <cellStyle name="標準 2 4 2 6 8 5" xfId="14232"/>
    <cellStyle name="標準 2 4 2 6 8 6" xfId="14233"/>
    <cellStyle name="標準 2 4 2 6 9" xfId="14234"/>
    <cellStyle name="標準 2 4 2 6 9 2" xfId="14235"/>
    <cellStyle name="標準 2 4 2 6 9 2 2" xfId="14236"/>
    <cellStyle name="標準 2 4 2 6 9 2 3" xfId="14237"/>
    <cellStyle name="標準 2 4 2 6 9 3" xfId="14238"/>
    <cellStyle name="標準 2 4 2 6 9 3 2" xfId="14239"/>
    <cellStyle name="標準 2 4 2 6 9 3 3" xfId="14240"/>
    <cellStyle name="標準 2 4 2 6 9 4" xfId="14241"/>
    <cellStyle name="標準 2 4 2 6 9 5" xfId="14242"/>
    <cellStyle name="標準 2 4 2 7" xfId="14243"/>
    <cellStyle name="標準 2 4 2 7 10" xfId="14244"/>
    <cellStyle name="標準 2 4 2 7 10 2" xfId="14245"/>
    <cellStyle name="標準 2 4 2 7 10 3" xfId="14246"/>
    <cellStyle name="標準 2 4 2 7 11" xfId="14247"/>
    <cellStyle name="標準 2 4 2 7 12" xfId="14248"/>
    <cellStyle name="標準 2 4 2 7 2" xfId="14249"/>
    <cellStyle name="標準 2 4 2 7 2 10" xfId="14250"/>
    <cellStyle name="標準 2 4 2 7 2 2" xfId="14251"/>
    <cellStyle name="標準 2 4 2 7 2 2 2" xfId="14252"/>
    <cellStyle name="標準 2 4 2 7 2 2 2 2" xfId="14253"/>
    <cellStyle name="標準 2 4 2 7 2 2 2 2 2" xfId="14254"/>
    <cellStyle name="標準 2 4 2 7 2 2 2 2 2 2" xfId="14255"/>
    <cellStyle name="標準 2 4 2 7 2 2 2 2 2 3" xfId="14256"/>
    <cellStyle name="標準 2 4 2 7 2 2 2 2 3" xfId="14257"/>
    <cellStyle name="標準 2 4 2 7 2 2 2 2 3 2" xfId="14258"/>
    <cellStyle name="標準 2 4 2 7 2 2 2 2 3 3" xfId="14259"/>
    <cellStyle name="標準 2 4 2 7 2 2 2 2 4" xfId="14260"/>
    <cellStyle name="標準 2 4 2 7 2 2 2 2 5" xfId="14261"/>
    <cellStyle name="標準 2 4 2 7 2 2 2 3" xfId="14262"/>
    <cellStyle name="標準 2 4 2 7 2 2 2 3 2" xfId="14263"/>
    <cellStyle name="標準 2 4 2 7 2 2 2 3 3" xfId="14264"/>
    <cellStyle name="標準 2 4 2 7 2 2 2 4" xfId="14265"/>
    <cellStyle name="標準 2 4 2 7 2 2 2 4 2" xfId="14266"/>
    <cellStyle name="標準 2 4 2 7 2 2 2 4 3" xfId="14267"/>
    <cellStyle name="標準 2 4 2 7 2 2 2 5" xfId="14268"/>
    <cellStyle name="標準 2 4 2 7 2 2 2 6" xfId="14269"/>
    <cellStyle name="標準 2 4 2 7 2 2 3" xfId="14270"/>
    <cellStyle name="標準 2 4 2 7 2 2 3 2" xfId="14271"/>
    <cellStyle name="標準 2 4 2 7 2 2 3 2 2" xfId="14272"/>
    <cellStyle name="標準 2 4 2 7 2 2 3 2 3" xfId="14273"/>
    <cellStyle name="標準 2 4 2 7 2 2 3 3" xfId="14274"/>
    <cellStyle name="標準 2 4 2 7 2 2 3 3 2" xfId="14275"/>
    <cellStyle name="標準 2 4 2 7 2 2 3 3 3" xfId="14276"/>
    <cellStyle name="標準 2 4 2 7 2 2 3 4" xfId="14277"/>
    <cellStyle name="標準 2 4 2 7 2 2 3 5" xfId="14278"/>
    <cellStyle name="標準 2 4 2 7 2 2 4" xfId="14279"/>
    <cellStyle name="標準 2 4 2 7 2 2 5" xfId="14280"/>
    <cellStyle name="標準 2 4 2 7 2 2 5 2" xfId="14281"/>
    <cellStyle name="標準 2 4 2 7 2 2 5 3" xfId="14282"/>
    <cellStyle name="標準 2 4 2 7 2 2 6" xfId="14283"/>
    <cellStyle name="標準 2 4 2 7 2 2 6 2" xfId="14284"/>
    <cellStyle name="標準 2 4 2 7 2 2 6 3" xfId="14285"/>
    <cellStyle name="標準 2 4 2 7 2 2 7" xfId="14286"/>
    <cellStyle name="標準 2 4 2 7 2 2 8" xfId="14287"/>
    <cellStyle name="標準 2 4 2 7 2 3" xfId="14288"/>
    <cellStyle name="標準 2 4 2 7 2 3 2" xfId="14289"/>
    <cellStyle name="標準 2 4 2 7 2 3 2 2" xfId="14290"/>
    <cellStyle name="標準 2 4 2 7 2 3 2 2 2" xfId="14291"/>
    <cellStyle name="標準 2 4 2 7 2 3 2 2 2 2" xfId="14292"/>
    <cellStyle name="標準 2 4 2 7 2 3 2 2 2 3" xfId="14293"/>
    <cellStyle name="標準 2 4 2 7 2 3 2 2 3" xfId="14294"/>
    <cellStyle name="標準 2 4 2 7 2 3 2 2 3 2" xfId="14295"/>
    <cellStyle name="標準 2 4 2 7 2 3 2 2 3 3" xfId="14296"/>
    <cellStyle name="標準 2 4 2 7 2 3 2 2 4" xfId="14297"/>
    <cellStyle name="標準 2 4 2 7 2 3 2 2 5" xfId="14298"/>
    <cellStyle name="標準 2 4 2 7 2 3 2 3" xfId="14299"/>
    <cellStyle name="標準 2 4 2 7 2 3 2 3 2" xfId="14300"/>
    <cellStyle name="標準 2 4 2 7 2 3 2 3 3" xfId="14301"/>
    <cellStyle name="標準 2 4 2 7 2 3 2 4" xfId="14302"/>
    <cellStyle name="標準 2 4 2 7 2 3 2 4 2" xfId="14303"/>
    <cellStyle name="標準 2 4 2 7 2 3 2 4 3" xfId="14304"/>
    <cellStyle name="標準 2 4 2 7 2 3 2 5" xfId="14305"/>
    <cellStyle name="標準 2 4 2 7 2 3 2 6" xfId="14306"/>
    <cellStyle name="標準 2 4 2 7 2 3 3" xfId="14307"/>
    <cellStyle name="標準 2 4 2 7 2 3 3 2" xfId="14308"/>
    <cellStyle name="標準 2 4 2 7 2 3 3 2 2" xfId="14309"/>
    <cellStyle name="標準 2 4 2 7 2 3 3 2 3" xfId="14310"/>
    <cellStyle name="標準 2 4 2 7 2 3 3 3" xfId="14311"/>
    <cellStyle name="標準 2 4 2 7 2 3 3 3 2" xfId="14312"/>
    <cellStyle name="標準 2 4 2 7 2 3 3 3 3" xfId="14313"/>
    <cellStyle name="標準 2 4 2 7 2 3 3 4" xfId="14314"/>
    <cellStyle name="標準 2 4 2 7 2 3 3 5" xfId="14315"/>
    <cellStyle name="標準 2 4 2 7 2 3 4" xfId="14316"/>
    <cellStyle name="標準 2 4 2 7 2 3 5" xfId="14317"/>
    <cellStyle name="標準 2 4 2 7 2 3 5 2" xfId="14318"/>
    <cellStyle name="標準 2 4 2 7 2 3 5 3" xfId="14319"/>
    <cellStyle name="標準 2 4 2 7 2 3 6" xfId="14320"/>
    <cellStyle name="標準 2 4 2 7 2 3 6 2" xfId="14321"/>
    <cellStyle name="標準 2 4 2 7 2 3 6 3" xfId="14322"/>
    <cellStyle name="標準 2 4 2 7 2 3 7" xfId="14323"/>
    <cellStyle name="標準 2 4 2 7 2 3 8" xfId="14324"/>
    <cellStyle name="標準 2 4 2 7 2 4" xfId="14325"/>
    <cellStyle name="標準 2 4 2 7 2 4 2" xfId="14326"/>
    <cellStyle name="標準 2 4 2 7 2 4 2 2" xfId="14327"/>
    <cellStyle name="標準 2 4 2 7 2 4 2 2 2" xfId="14328"/>
    <cellStyle name="標準 2 4 2 7 2 4 2 2 3" xfId="14329"/>
    <cellStyle name="標準 2 4 2 7 2 4 2 3" xfId="14330"/>
    <cellStyle name="標準 2 4 2 7 2 4 2 3 2" xfId="14331"/>
    <cellStyle name="標準 2 4 2 7 2 4 2 3 3" xfId="14332"/>
    <cellStyle name="標準 2 4 2 7 2 4 2 4" xfId="14333"/>
    <cellStyle name="標準 2 4 2 7 2 4 2 5" xfId="14334"/>
    <cellStyle name="標準 2 4 2 7 2 4 3" xfId="14335"/>
    <cellStyle name="標準 2 4 2 7 2 4 3 2" xfId="14336"/>
    <cellStyle name="標準 2 4 2 7 2 4 3 3" xfId="14337"/>
    <cellStyle name="標準 2 4 2 7 2 4 4" xfId="14338"/>
    <cellStyle name="標準 2 4 2 7 2 4 4 2" xfId="14339"/>
    <cellStyle name="標準 2 4 2 7 2 4 4 3" xfId="14340"/>
    <cellStyle name="標準 2 4 2 7 2 4 5" xfId="14341"/>
    <cellStyle name="標準 2 4 2 7 2 4 6" xfId="14342"/>
    <cellStyle name="標準 2 4 2 7 2 5" xfId="14343"/>
    <cellStyle name="標準 2 4 2 7 2 5 2" xfId="14344"/>
    <cellStyle name="標準 2 4 2 7 2 5 2 2" xfId="14345"/>
    <cellStyle name="標準 2 4 2 7 2 5 2 3" xfId="14346"/>
    <cellStyle name="標準 2 4 2 7 2 5 3" xfId="14347"/>
    <cellStyle name="標準 2 4 2 7 2 5 3 2" xfId="14348"/>
    <cellStyle name="標準 2 4 2 7 2 5 3 3" xfId="14349"/>
    <cellStyle name="標準 2 4 2 7 2 5 4" xfId="14350"/>
    <cellStyle name="標準 2 4 2 7 2 5 5" xfId="14351"/>
    <cellStyle name="標準 2 4 2 7 2 6" xfId="14352"/>
    <cellStyle name="標準 2 4 2 7 2 7" xfId="14353"/>
    <cellStyle name="標準 2 4 2 7 2 7 2" xfId="14354"/>
    <cellStyle name="標準 2 4 2 7 2 7 3" xfId="14355"/>
    <cellStyle name="標準 2 4 2 7 2 8" xfId="14356"/>
    <cellStyle name="標準 2 4 2 7 2 8 2" xfId="14357"/>
    <cellStyle name="標準 2 4 2 7 2 8 3" xfId="14358"/>
    <cellStyle name="標準 2 4 2 7 2 9" xfId="14359"/>
    <cellStyle name="標準 2 4 2 7 3" xfId="14360"/>
    <cellStyle name="標準 2 4 2 7 3 2" xfId="14361"/>
    <cellStyle name="標準 2 4 2 7 3 2 2" xfId="14362"/>
    <cellStyle name="標準 2 4 2 7 3 2 2 2" xfId="14363"/>
    <cellStyle name="標準 2 4 2 7 3 2 2 2 2" xfId="14364"/>
    <cellStyle name="標準 2 4 2 7 3 2 2 2 2 2" xfId="14365"/>
    <cellStyle name="標準 2 4 2 7 3 2 2 2 2 3" xfId="14366"/>
    <cellStyle name="標準 2 4 2 7 3 2 2 2 3" xfId="14367"/>
    <cellStyle name="標準 2 4 2 7 3 2 2 2 3 2" xfId="14368"/>
    <cellStyle name="標準 2 4 2 7 3 2 2 2 3 3" xfId="14369"/>
    <cellStyle name="標準 2 4 2 7 3 2 2 2 4" xfId="14370"/>
    <cellStyle name="標準 2 4 2 7 3 2 2 2 5" xfId="14371"/>
    <cellStyle name="標準 2 4 2 7 3 2 2 3" xfId="14372"/>
    <cellStyle name="標準 2 4 2 7 3 2 2 3 2" xfId="14373"/>
    <cellStyle name="標準 2 4 2 7 3 2 2 3 3" xfId="14374"/>
    <cellStyle name="標準 2 4 2 7 3 2 2 4" xfId="14375"/>
    <cellStyle name="標準 2 4 2 7 3 2 2 4 2" xfId="14376"/>
    <cellStyle name="標準 2 4 2 7 3 2 2 4 3" xfId="14377"/>
    <cellStyle name="標準 2 4 2 7 3 2 2 5" xfId="14378"/>
    <cellStyle name="標準 2 4 2 7 3 2 2 6" xfId="14379"/>
    <cellStyle name="標準 2 4 2 7 3 2 3" xfId="14380"/>
    <cellStyle name="標準 2 4 2 7 3 2 3 2" xfId="14381"/>
    <cellStyle name="標準 2 4 2 7 3 2 3 2 2" xfId="14382"/>
    <cellStyle name="標準 2 4 2 7 3 2 3 2 3" xfId="14383"/>
    <cellStyle name="標準 2 4 2 7 3 2 3 3" xfId="14384"/>
    <cellStyle name="標準 2 4 2 7 3 2 3 3 2" xfId="14385"/>
    <cellStyle name="標準 2 4 2 7 3 2 3 3 3" xfId="14386"/>
    <cellStyle name="標準 2 4 2 7 3 2 3 4" xfId="14387"/>
    <cellStyle name="標準 2 4 2 7 3 2 3 5" xfId="14388"/>
    <cellStyle name="標準 2 4 2 7 3 2 4" xfId="14389"/>
    <cellStyle name="標準 2 4 2 7 3 2 5" xfId="14390"/>
    <cellStyle name="標準 2 4 2 7 3 2 5 2" xfId="14391"/>
    <cellStyle name="標準 2 4 2 7 3 2 5 3" xfId="14392"/>
    <cellStyle name="標準 2 4 2 7 3 2 6" xfId="14393"/>
    <cellStyle name="標準 2 4 2 7 3 2 6 2" xfId="14394"/>
    <cellStyle name="標準 2 4 2 7 3 2 6 3" xfId="14395"/>
    <cellStyle name="標準 2 4 2 7 3 2 7" xfId="14396"/>
    <cellStyle name="標準 2 4 2 7 3 2 8" xfId="14397"/>
    <cellStyle name="標準 2 4 2 7 3 3" xfId="14398"/>
    <cellStyle name="標準 2 4 2 7 3 3 2" xfId="14399"/>
    <cellStyle name="標準 2 4 2 7 3 3 2 2" xfId="14400"/>
    <cellStyle name="標準 2 4 2 7 3 3 2 2 2" xfId="14401"/>
    <cellStyle name="標準 2 4 2 7 3 3 2 2 3" xfId="14402"/>
    <cellStyle name="標準 2 4 2 7 3 3 2 3" xfId="14403"/>
    <cellStyle name="標準 2 4 2 7 3 3 2 3 2" xfId="14404"/>
    <cellStyle name="標準 2 4 2 7 3 3 2 3 3" xfId="14405"/>
    <cellStyle name="標準 2 4 2 7 3 3 2 4" xfId="14406"/>
    <cellStyle name="標準 2 4 2 7 3 3 2 5" xfId="14407"/>
    <cellStyle name="標準 2 4 2 7 3 3 3" xfId="14408"/>
    <cellStyle name="標準 2 4 2 7 3 3 3 2" xfId="14409"/>
    <cellStyle name="標準 2 4 2 7 3 3 3 3" xfId="14410"/>
    <cellStyle name="標準 2 4 2 7 3 3 4" xfId="14411"/>
    <cellStyle name="標準 2 4 2 7 3 3 4 2" xfId="14412"/>
    <cellStyle name="標準 2 4 2 7 3 3 4 3" xfId="14413"/>
    <cellStyle name="標準 2 4 2 7 3 3 5" xfId="14414"/>
    <cellStyle name="標準 2 4 2 7 3 3 6" xfId="14415"/>
    <cellStyle name="標準 2 4 2 7 3 4" xfId="14416"/>
    <cellStyle name="標準 2 4 2 7 3 4 2" xfId="14417"/>
    <cellStyle name="標準 2 4 2 7 3 4 2 2" xfId="14418"/>
    <cellStyle name="標準 2 4 2 7 3 4 2 3" xfId="14419"/>
    <cellStyle name="標準 2 4 2 7 3 4 3" xfId="14420"/>
    <cellStyle name="標準 2 4 2 7 3 4 3 2" xfId="14421"/>
    <cellStyle name="標準 2 4 2 7 3 4 3 3" xfId="14422"/>
    <cellStyle name="標準 2 4 2 7 3 4 4" xfId="14423"/>
    <cellStyle name="標準 2 4 2 7 3 4 5" xfId="14424"/>
    <cellStyle name="標準 2 4 2 7 3 5" xfId="14425"/>
    <cellStyle name="標準 2 4 2 7 3 6" xfId="14426"/>
    <cellStyle name="標準 2 4 2 7 3 6 2" xfId="14427"/>
    <cellStyle name="標準 2 4 2 7 3 6 3" xfId="14428"/>
    <cellStyle name="標準 2 4 2 7 3 7" xfId="14429"/>
    <cellStyle name="標準 2 4 2 7 3 7 2" xfId="14430"/>
    <cellStyle name="標準 2 4 2 7 3 7 3" xfId="14431"/>
    <cellStyle name="標準 2 4 2 7 3 8" xfId="14432"/>
    <cellStyle name="標準 2 4 2 7 3 9" xfId="14433"/>
    <cellStyle name="標準 2 4 2 7 4" xfId="14434"/>
    <cellStyle name="標準 2 4 2 7 4 2" xfId="14435"/>
    <cellStyle name="標準 2 4 2 7 4 2 2" xfId="14436"/>
    <cellStyle name="標準 2 4 2 7 4 2 2 2" xfId="14437"/>
    <cellStyle name="標準 2 4 2 7 4 2 2 2 2" xfId="14438"/>
    <cellStyle name="標準 2 4 2 7 4 2 2 2 3" xfId="14439"/>
    <cellStyle name="標準 2 4 2 7 4 2 2 3" xfId="14440"/>
    <cellStyle name="標準 2 4 2 7 4 2 2 3 2" xfId="14441"/>
    <cellStyle name="標準 2 4 2 7 4 2 2 3 3" xfId="14442"/>
    <cellStyle name="標準 2 4 2 7 4 2 2 4" xfId="14443"/>
    <cellStyle name="標準 2 4 2 7 4 2 2 5" xfId="14444"/>
    <cellStyle name="標準 2 4 2 7 4 2 3" xfId="14445"/>
    <cellStyle name="標準 2 4 2 7 4 2 3 2" xfId="14446"/>
    <cellStyle name="標準 2 4 2 7 4 2 3 3" xfId="14447"/>
    <cellStyle name="標準 2 4 2 7 4 2 4" xfId="14448"/>
    <cellStyle name="標準 2 4 2 7 4 2 4 2" xfId="14449"/>
    <cellStyle name="標準 2 4 2 7 4 2 4 3" xfId="14450"/>
    <cellStyle name="標準 2 4 2 7 4 2 5" xfId="14451"/>
    <cellStyle name="標準 2 4 2 7 4 2 6" xfId="14452"/>
    <cellStyle name="標準 2 4 2 7 4 3" xfId="14453"/>
    <cellStyle name="標準 2 4 2 7 4 3 2" xfId="14454"/>
    <cellStyle name="標準 2 4 2 7 4 3 2 2" xfId="14455"/>
    <cellStyle name="標準 2 4 2 7 4 3 2 3" xfId="14456"/>
    <cellStyle name="標準 2 4 2 7 4 3 3" xfId="14457"/>
    <cellStyle name="標準 2 4 2 7 4 3 3 2" xfId="14458"/>
    <cellStyle name="標準 2 4 2 7 4 3 3 3" xfId="14459"/>
    <cellStyle name="標準 2 4 2 7 4 3 4" xfId="14460"/>
    <cellStyle name="標準 2 4 2 7 4 3 5" xfId="14461"/>
    <cellStyle name="標準 2 4 2 7 4 4" xfId="14462"/>
    <cellStyle name="標準 2 4 2 7 4 5" xfId="14463"/>
    <cellStyle name="標準 2 4 2 7 4 5 2" xfId="14464"/>
    <cellStyle name="標準 2 4 2 7 4 5 3" xfId="14465"/>
    <cellStyle name="標準 2 4 2 7 4 6" xfId="14466"/>
    <cellStyle name="標準 2 4 2 7 4 6 2" xfId="14467"/>
    <cellStyle name="標準 2 4 2 7 4 6 3" xfId="14468"/>
    <cellStyle name="標準 2 4 2 7 4 7" xfId="14469"/>
    <cellStyle name="標準 2 4 2 7 4 8" xfId="14470"/>
    <cellStyle name="標準 2 4 2 7 5" xfId="14471"/>
    <cellStyle name="標準 2 4 2 7 5 2" xfId="14472"/>
    <cellStyle name="標準 2 4 2 7 5 2 2" xfId="14473"/>
    <cellStyle name="標準 2 4 2 7 5 2 2 2" xfId="14474"/>
    <cellStyle name="標準 2 4 2 7 5 2 2 2 2" xfId="14475"/>
    <cellStyle name="標準 2 4 2 7 5 2 2 2 3" xfId="14476"/>
    <cellStyle name="標準 2 4 2 7 5 2 2 3" xfId="14477"/>
    <cellStyle name="標準 2 4 2 7 5 2 2 3 2" xfId="14478"/>
    <cellStyle name="標準 2 4 2 7 5 2 2 3 3" xfId="14479"/>
    <cellStyle name="標準 2 4 2 7 5 2 2 4" xfId="14480"/>
    <cellStyle name="標準 2 4 2 7 5 2 2 5" xfId="14481"/>
    <cellStyle name="標準 2 4 2 7 5 2 3" xfId="14482"/>
    <cellStyle name="標準 2 4 2 7 5 2 3 2" xfId="14483"/>
    <cellStyle name="標準 2 4 2 7 5 2 3 3" xfId="14484"/>
    <cellStyle name="標準 2 4 2 7 5 2 4" xfId="14485"/>
    <cellStyle name="標準 2 4 2 7 5 2 4 2" xfId="14486"/>
    <cellStyle name="標準 2 4 2 7 5 2 4 3" xfId="14487"/>
    <cellStyle name="標準 2 4 2 7 5 2 5" xfId="14488"/>
    <cellStyle name="標準 2 4 2 7 5 2 6" xfId="14489"/>
    <cellStyle name="標準 2 4 2 7 5 3" xfId="14490"/>
    <cellStyle name="標準 2 4 2 7 5 3 2" xfId="14491"/>
    <cellStyle name="標準 2 4 2 7 5 3 2 2" xfId="14492"/>
    <cellStyle name="標準 2 4 2 7 5 3 2 3" xfId="14493"/>
    <cellStyle name="標準 2 4 2 7 5 3 3" xfId="14494"/>
    <cellStyle name="標準 2 4 2 7 5 3 3 2" xfId="14495"/>
    <cellStyle name="標準 2 4 2 7 5 3 3 3" xfId="14496"/>
    <cellStyle name="標準 2 4 2 7 5 3 4" xfId="14497"/>
    <cellStyle name="標準 2 4 2 7 5 3 5" xfId="14498"/>
    <cellStyle name="標準 2 4 2 7 5 4" xfId="14499"/>
    <cellStyle name="標準 2 4 2 7 5 5" xfId="14500"/>
    <cellStyle name="標準 2 4 2 7 5 5 2" xfId="14501"/>
    <cellStyle name="標準 2 4 2 7 5 5 3" xfId="14502"/>
    <cellStyle name="標準 2 4 2 7 5 6" xfId="14503"/>
    <cellStyle name="標準 2 4 2 7 5 6 2" xfId="14504"/>
    <cellStyle name="標準 2 4 2 7 5 6 3" xfId="14505"/>
    <cellStyle name="標準 2 4 2 7 5 7" xfId="14506"/>
    <cellStyle name="標準 2 4 2 7 5 8" xfId="14507"/>
    <cellStyle name="標準 2 4 2 7 6" xfId="14508"/>
    <cellStyle name="標準 2 4 2 7 6 2" xfId="14509"/>
    <cellStyle name="標準 2 4 2 7 6 2 2" xfId="14510"/>
    <cellStyle name="標準 2 4 2 7 6 2 2 2" xfId="14511"/>
    <cellStyle name="標準 2 4 2 7 6 2 2 3" xfId="14512"/>
    <cellStyle name="標準 2 4 2 7 6 2 3" xfId="14513"/>
    <cellStyle name="標準 2 4 2 7 6 2 3 2" xfId="14514"/>
    <cellStyle name="標準 2 4 2 7 6 2 3 3" xfId="14515"/>
    <cellStyle name="標準 2 4 2 7 6 2 4" xfId="14516"/>
    <cellStyle name="標準 2 4 2 7 6 2 5" xfId="14517"/>
    <cellStyle name="標準 2 4 2 7 6 3" xfId="14518"/>
    <cellStyle name="標準 2 4 2 7 6 3 2" xfId="14519"/>
    <cellStyle name="標準 2 4 2 7 6 3 3" xfId="14520"/>
    <cellStyle name="標準 2 4 2 7 6 4" xfId="14521"/>
    <cellStyle name="標準 2 4 2 7 6 4 2" xfId="14522"/>
    <cellStyle name="標準 2 4 2 7 6 4 3" xfId="14523"/>
    <cellStyle name="標準 2 4 2 7 6 5" xfId="14524"/>
    <cellStyle name="標準 2 4 2 7 6 6" xfId="14525"/>
    <cellStyle name="標準 2 4 2 7 7" xfId="14526"/>
    <cellStyle name="標準 2 4 2 7 7 2" xfId="14527"/>
    <cellStyle name="標準 2 4 2 7 7 2 2" xfId="14528"/>
    <cellStyle name="標準 2 4 2 7 7 2 3" xfId="14529"/>
    <cellStyle name="標準 2 4 2 7 7 3" xfId="14530"/>
    <cellStyle name="標準 2 4 2 7 7 3 2" xfId="14531"/>
    <cellStyle name="標準 2 4 2 7 7 3 3" xfId="14532"/>
    <cellStyle name="標準 2 4 2 7 7 4" xfId="14533"/>
    <cellStyle name="標準 2 4 2 7 7 5" xfId="14534"/>
    <cellStyle name="標準 2 4 2 7 8" xfId="14535"/>
    <cellStyle name="標準 2 4 2 7 9" xfId="14536"/>
    <cellStyle name="標準 2 4 2 7 9 2" xfId="14537"/>
    <cellStyle name="標準 2 4 2 7 9 3" xfId="14538"/>
    <cellStyle name="標準 2 4 2 8" xfId="14539"/>
    <cellStyle name="標準 2 4 2 8 10" xfId="14540"/>
    <cellStyle name="標準 2 4 2 8 10 2" xfId="14541"/>
    <cellStyle name="標準 2 4 2 8 10 3" xfId="14542"/>
    <cellStyle name="標準 2 4 2 8 11" xfId="14543"/>
    <cellStyle name="標準 2 4 2 8 12" xfId="14544"/>
    <cellStyle name="標準 2 4 2 8 2" xfId="14545"/>
    <cellStyle name="標準 2 4 2 8 2 10" xfId="14546"/>
    <cellStyle name="標準 2 4 2 8 2 2" xfId="14547"/>
    <cellStyle name="標準 2 4 2 8 2 2 2" xfId="14548"/>
    <cellStyle name="標準 2 4 2 8 2 2 2 2" xfId="14549"/>
    <cellStyle name="標準 2 4 2 8 2 2 2 2 2" xfId="14550"/>
    <cellStyle name="標準 2 4 2 8 2 2 2 2 2 2" xfId="14551"/>
    <cellStyle name="標準 2 4 2 8 2 2 2 2 2 3" xfId="14552"/>
    <cellStyle name="標準 2 4 2 8 2 2 2 2 3" xfId="14553"/>
    <cellStyle name="標準 2 4 2 8 2 2 2 2 3 2" xfId="14554"/>
    <cellStyle name="標準 2 4 2 8 2 2 2 2 3 3" xfId="14555"/>
    <cellStyle name="標準 2 4 2 8 2 2 2 2 4" xfId="14556"/>
    <cellStyle name="標準 2 4 2 8 2 2 2 2 5" xfId="14557"/>
    <cellStyle name="標準 2 4 2 8 2 2 2 3" xfId="14558"/>
    <cellStyle name="標準 2 4 2 8 2 2 2 3 2" xfId="14559"/>
    <cellStyle name="標準 2 4 2 8 2 2 2 3 3" xfId="14560"/>
    <cellStyle name="標準 2 4 2 8 2 2 2 4" xfId="14561"/>
    <cellStyle name="標準 2 4 2 8 2 2 2 4 2" xfId="14562"/>
    <cellStyle name="標準 2 4 2 8 2 2 2 4 3" xfId="14563"/>
    <cellStyle name="標準 2 4 2 8 2 2 2 5" xfId="14564"/>
    <cellStyle name="標準 2 4 2 8 2 2 2 6" xfId="14565"/>
    <cellStyle name="標準 2 4 2 8 2 2 3" xfId="14566"/>
    <cellStyle name="標準 2 4 2 8 2 2 3 2" xfId="14567"/>
    <cellStyle name="標準 2 4 2 8 2 2 3 2 2" xfId="14568"/>
    <cellStyle name="標準 2 4 2 8 2 2 3 2 3" xfId="14569"/>
    <cellStyle name="標準 2 4 2 8 2 2 3 3" xfId="14570"/>
    <cellStyle name="標準 2 4 2 8 2 2 3 3 2" xfId="14571"/>
    <cellStyle name="標準 2 4 2 8 2 2 3 3 3" xfId="14572"/>
    <cellStyle name="標準 2 4 2 8 2 2 3 4" xfId="14573"/>
    <cellStyle name="標準 2 4 2 8 2 2 3 5" xfId="14574"/>
    <cellStyle name="標準 2 4 2 8 2 2 4" xfId="14575"/>
    <cellStyle name="標準 2 4 2 8 2 2 5" xfId="14576"/>
    <cellStyle name="標準 2 4 2 8 2 2 5 2" xfId="14577"/>
    <cellStyle name="標準 2 4 2 8 2 2 5 3" xfId="14578"/>
    <cellStyle name="標準 2 4 2 8 2 2 6" xfId="14579"/>
    <cellStyle name="標準 2 4 2 8 2 2 6 2" xfId="14580"/>
    <cellStyle name="標準 2 4 2 8 2 2 6 3" xfId="14581"/>
    <cellStyle name="標準 2 4 2 8 2 2 7" xfId="14582"/>
    <cellStyle name="標準 2 4 2 8 2 2 8" xfId="14583"/>
    <cellStyle name="標準 2 4 2 8 2 3" xfId="14584"/>
    <cellStyle name="標準 2 4 2 8 2 3 2" xfId="14585"/>
    <cellStyle name="標準 2 4 2 8 2 3 2 2" xfId="14586"/>
    <cellStyle name="標準 2 4 2 8 2 3 2 2 2" xfId="14587"/>
    <cellStyle name="標準 2 4 2 8 2 3 2 2 2 2" xfId="14588"/>
    <cellStyle name="標準 2 4 2 8 2 3 2 2 2 3" xfId="14589"/>
    <cellStyle name="標準 2 4 2 8 2 3 2 2 3" xfId="14590"/>
    <cellStyle name="標準 2 4 2 8 2 3 2 2 3 2" xfId="14591"/>
    <cellStyle name="標準 2 4 2 8 2 3 2 2 3 3" xfId="14592"/>
    <cellStyle name="標準 2 4 2 8 2 3 2 2 4" xfId="14593"/>
    <cellStyle name="標準 2 4 2 8 2 3 2 2 5" xfId="14594"/>
    <cellStyle name="標準 2 4 2 8 2 3 2 3" xfId="14595"/>
    <cellStyle name="標準 2 4 2 8 2 3 2 3 2" xfId="14596"/>
    <cellStyle name="標準 2 4 2 8 2 3 2 3 3" xfId="14597"/>
    <cellStyle name="標準 2 4 2 8 2 3 2 4" xfId="14598"/>
    <cellStyle name="標準 2 4 2 8 2 3 2 4 2" xfId="14599"/>
    <cellStyle name="標準 2 4 2 8 2 3 2 4 3" xfId="14600"/>
    <cellStyle name="標準 2 4 2 8 2 3 2 5" xfId="14601"/>
    <cellStyle name="標準 2 4 2 8 2 3 2 6" xfId="14602"/>
    <cellStyle name="標準 2 4 2 8 2 3 3" xfId="14603"/>
    <cellStyle name="標準 2 4 2 8 2 3 3 2" xfId="14604"/>
    <cellStyle name="標準 2 4 2 8 2 3 3 2 2" xfId="14605"/>
    <cellStyle name="標準 2 4 2 8 2 3 3 2 3" xfId="14606"/>
    <cellStyle name="標準 2 4 2 8 2 3 3 3" xfId="14607"/>
    <cellStyle name="標準 2 4 2 8 2 3 3 3 2" xfId="14608"/>
    <cellStyle name="標準 2 4 2 8 2 3 3 3 3" xfId="14609"/>
    <cellStyle name="標準 2 4 2 8 2 3 3 4" xfId="14610"/>
    <cellStyle name="標準 2 4 2 8 2 3 3 5" xfId="14611"/>
    <cellStyle name="標準 2 4 2 8 2 3 4" xfId="14612"/>
    <cellStyle name="標準 2 4 2 8 2 3 5" xfId="14613"/>
    <cellStyle name="標準 2 4 2 8 2 3 5 2" xfId="14614"/>
    <cellStyle name="標準 2 4 2 8 2 3 5 3" xfId="14615"/>
    <cellStyle name="標準 2 4 2 8 2 3 6" xfId="14616"/>
    <cellStyle name="標準 2 4 2 8 2 3 6 2" xfId="14617"/>
    <cellStyle name="標準 2 4 2 8 2 3 6 3" xfId="14618"/>
    <cellStyle name="標準 2 4 2 8 2 3 7" xfId="14619"/>
    <cellStyle name="標準 2 4 2 8 2 3 8" xfId="14620"/>
    <cellStyle name="標準 2 4 2 8 2 4" xfId="14621"/>
    <cellStyle name="標準 2 4 2 8 2 4 2" xfId="14622"/>
    <cellStyle name="標準 2 4 2 8 2 4 2 2" xfId="14623"/>
    <cellStyle name="標準 2 4 2 8 2 4 2 2 2" xfId="14624"/>
    <cellStyle name="標準 2 4 2 8 2 4 2 2 3" xfId="14625"/>
    <cellStyle name="標準 2 4 2 8 2 4 2 3" xfId="14626"/>
    <cellStyle name="標準 2 4 2 8 2 4 2 3 2" xfId="14627"/>
    <cellStyle name="標準 2 4 2 8 2 4 2 3 3" xfId="14628"/>
    <cellStyle name="標準 2 4 2 8 2 4 2 4" xfId="14629"/>
    <cellStyle name="標準 2 4 2 8 2 4 2 5" xfId="14630"/>
    <cellStyle name="標準 2 4 2 8 2 4 3" xfId="14631"/>
    <cellStyle name="標準 2 4 2 8 2 4 3 2" xfId="14632"/>
    <cellStyle name="標準 2 4 2 8 2 4 3 3" xfId="14633"/>
    <cellStyle name="標準 2 4 2 8 2 4 4" xfId="14634"/>
    <cellStyle name="標準 2 4 2 8 2 4 4 2" xfId="14635"/>
    <cellStyle name="標準 2 4 2 8 2 4 4 3" xfId="14636"/>
    <cellStyle name="標準 2 4 2 8 2 4 5" xfId="14637"/>
    <cellStyle name="標準 2 4 2 8 2 4 6" xfId="14638"/>
    <cellStyle name="標準 2 4 2 8 2 5" xfId="14639"/>
    <cellStyle name="標準 2 4 2 8 2 5 2" xfId="14640"/>
    <cellStyle name="標準 2 4 2 8 2 5 2 2" xfId="14641"/>
    <cellStyle name="標準 2 4 2 8 2 5 2 3" xfId="14642"/>
    <cellStyle name="標準 2 4 2 8 2 5 3" xfId="14643"/>
    <cellStyle name="標準 2 4 2 8 2 5 3 2" xfId="14644"/>
    <cellStyle name="標準 2 4 2 8 2 5 3 3" xfId="14645"/>
    <cellStyle name="標準 2 4 2 8 2 5 4" xfId="14646"/>
    <cellStyle name="標準 2 4 2 8 2 5 5" xfId="14647"/>
    <cellStyle name="標準 2 4 2 8 2 6" xfId="14648"/>
    <cellStyle name="標準 2 4 2 8 2 7" xfId="14649"/>
    <cellStyle name="標準 2 4 2 8 2 7 2" xfId="14650"/>
    <cellStyle name="標準 2 4 2 8 2 7 3" xfId="14651"/>
    <cellStyle name="標準 2 4 2 8 2 8" xfId="14652"/>
    <cellStyle name="標準 2 4 2 8 2 8 2" xfId="14653"/>
    <cellStyle name="標準 2 4 2 8 2 8 3" xfId="14654"/>
    <cellStyle name="標準 2 4 2 8 2 9" xfId="14655"/>
    <cellStyle name="標準 2 4 2 8 3" xfId="14656"/>
    <cellStyle name="標準 2 4 2 8 3 2" xfId="14657"/>
    <cellStyle name="標準 2 4 2 8 3 2 2" xfId="14658"/>
    <cellStyle name="標準 2 4 2 8 3 2 2 2" xfId="14659"/>
    <cellStyle name="標準 2 4 2 8 3 2 2 2 2" xfId="14660"/>
    <cellStyle name="標準 2 4 2 8 3 2 2 2 2 2" xfId="14661"/>
    <cellStyle name="標準 2 4 2 8 3 2 2 2 2 3" xfId="14662"/>
    <cellStyle name="標準 2 4 2 8 3 2 2 2 3" xfId="14663"/>
    <cellStyle name="標準 2 4 2 8 3 2 2 2 3 2" xfId="14664"/>
    <cellStyle name="標準 2 4 2 8 3 2 2 2 3 3" xfId="14665"/>
    <cellStyle name="標準 2 4 2 8 3 2 2 2 4" xfId="14666"/>
    <cellStyle name="標準 2 4 2 8 3 2 2 2 5" xfId="14667"/>
    <cellStyle name="標準 2 4 2 8 3 2 2 3" xfId="14668"/>
    <cellStyle name="標準 2 4 2 8 3 2 2 3 2" xfId="14669"/>
    <cellStyle name="標準 2 4 2 8 3 2 2 3 3" xfId="14670"/>
    <cellStyle name="標準 2 4 2 8 3 2 2 4" xfId="14671"/>
    <cellStyle name="標準 2 4 2 8 3 2 2 4 2" xfId="14672"/>
    <cellStyle name="標準 2 4 2 8 3 2 2 4 3" xfId="14673"/>
    <cellStyle name="標準 2 4 2 8 3 2 2 5" xfId="14674"/>
    <cellStyle name="標準 2 4 2 8 3 2 2 6" xfId="14675"/>
    <cellStyle name="標準 2 4 2 8 3 2 3" xfId="14676"/>
    <cellStyle name="標準 2 4 2 8 3 2 3 2" xfId="14677"/>
    <cellStyle name="標準 2 4 2 8 3 2 3 2 2" xfId="14678"/>
    <cellStyle name="標準 2 4 2 8 3 2 3 2 3" xfId="14679"/>
    <cellStyle name="標準 2 4 2 8 3 2 3 3" xfId="14680"/>
    <cellStyle name="標準 2 4 2 8 3 2 3 3 2" xfId="14681"/>
    <cellStyle name="標準 2 4 2 8 3 2 3 3 3" xfId="14682"/>
    <cellStyle name="標準 2 4 2 8 3 2 3 4" xfId="14683"/>
    <cellStyle name="標準 2 4 2 8 3 2 3 5" xfId="14684"/>
    <cellStyle name="標準 2 4 2 8 3 2 4" xfId="14685"/>
    <cellStyle name="標準 2 4 2 8 3 2 5" xfId="14686"/>
    <cellStyle name="標準 2 4 2 8 3 2 5 2" xfId="14687"/>
    <cellStyle name="標準 2 4 2 8 3 2 5 3" xfId="14688"/>
    <cellStyle name="標準 2 4 2 8 3 2 6" xfId="14689"/>
    <cellStyle name="標準 2 4 2 8 3 2 6 2" xfId="14690"/>
    <cellStyle name="標準 2 4 2 8 3 2 6 3" xfId="14691"/>
    <cellStyle name="標準 2 4 2 8 3 2 7" xfId="14692"/>
    <cellStyle name="標準 2 4 2 8 3 2 8" xfId="14693"/>
    <cellStyle name="標準 2 4 2 8 3 3" xfId="14694"/>
    <cellStyle name="標準 2 4 2 8 3 3 2" xfId="14695"/>
    <cellStyle name="標準 2 4 2 8 3 3 2 2" xfId="14696"/>
    <cellStyle name="標準 2 4 2 8 3 3 2 2 2" xfId="14697"/>
    <cellStyle name="標準 2 4 2 8 3 3 2 2 3" xfId="14698"/>
    <cellStyle name="標準 2 4 2 8 3 3 2 3" xfId="14699"/>
    <cellStyle name="標準 2 4 2 8 3 3 2 3 2" xfId="14700"/>
    <cellStyle name="標準 2 4 2 8 3 3 2 3 3" xfId="14701"/>
    <cellStyle name="標準 2 4 2 8 3 3 2 4" xfId="14702"/>
    <cellStyle name="標準 2 4 2 8 3 3 2 5" xfId="14703"/>
    <cellStyle name="標準 2 4 2 8 3 3 3" xfId="14704"/>
    <cellStyle name="標準 2 4 2 8 3 3 3 2" xfId="14705"/>
    <cellStyle name="標準 2 4 2 8 3 3 3 3" xfId="14706"/>
    <cellStyle name="標準 2 4 2 8 3 3 4" xfId="14707"/>
    <cellStyle name="標準 2 4 2 8 3 3 4 2" xfId="14708"/>
    <cellStyle name="標準 2 4 2 8 3 3 4 3" xfId="14709"/>
    <cellStyle name="標準 2 4 2 8 3 3 5" xfId="14710"/>
    <cellStyle name="標準 2 4 2 8 3 3 6" xfId="14711"/>
    <cellStyle name="標準 2 4 2 8 3 4" xfId="14712"/>
    <cellStyle name="標準 2 4 2 8 3 4 2" xfId="14713"/>
    <cellStyle name="標準 2 4 2 8 3 4 2 2" xfId="14714"/>
    <cellStyle name="標準 2 4 2 8 3 4 2 3" xfId="14715"/>
    <cellStyle name="標準 2 4 2 8 3 4 3" xfId="14716"/>
    <cellStyle name="標準 2 4 2 8 3 4 3 2" xfId="14717"/>
    <cellStyle name="標準 2 4 2 8 3 4 3 3" xfId="14718"/>
    <cellStyle name="標準 2 4 2 8 3 4 4" xfId="14719"/>
    <cellStyle name="標準 2 4 2 8 3 4 5" xfId="14720"/>
    <cellStyle name="標準 2 4 2 8 3 5" xfId="14721"/>
    <cellStyle name="標準 2 4 2 8 3 6" xfId="14722"/>
    <cellStyle name="標準 2 4 2 8 3 6 2" xfId="14723"/>
    <cellStyle name="標準 2 4 2 8 3 6 3" xfId="14724"/>
    <cellStyle name="標準 2 4 2 8 3 7" xfId="14725"/>
    <cellStyle name="標準 2 4 2 8 3 7 2" xfId="14726"/>
    <cellStyle name="標準 2 4 2 8 3 7 3" xfId="14727"/>
    <cellStyle name="標準 2 4 2 8 3 8" xfId="14728"/>
    <cellStyle name="標準 2 4 2 8 3 9" xfId="14729"/>
    <cellStyle name="標準 2 4 2 8 4" xfId="14730"/>
    <cellStyle name="標準 2 4 2 8 4 2" xfId="14731"/>
    <cellStyle name="標準 2 4 2 8 4 2 2" xfId="14732"/>
    <cellStyle name="標準 2 4 2 8 4 2 2 2" xfId="14733"/>
    <cellStyle name="標準 2 4 2 8 4 2 2 2 2" xfId="14734"/>
    <cellStyle name="標準 2 4 2 8 4 2 2 2 3" xfId="14735"/>
    <cellStyle name="標準 2 4 2 8 4 2 2 3" xfId="14736"/>
    <cellStyle name="標準 2 4 2 8 4 2 2 3 2" xfId="14737"/>
    <cellStyle name="標準 2 4 2 8 4 2 2 3 3" xfId="14738"/>
    <cellStyle name="標準 2 4 2 8 4 2 2 4" xfId="14739"/>
    <cellStyle name="標準 2 4 2 8 4 2 2 5" xfId="14740"/>
    <cellStyle name="標準 2 4 2 8 4 2 3" xfId="14741"/>
    <cellStyle name="標準 2 4 2 8 4 2 3 2" xfId="14742"/>
    <cellStyle name="標準 2 4 2 8 4 2 3 3" xfId="14743"/>
    <cellStyle name="標準 2 4 2 8 4 2 4" xfId="14744"/>
    <cellStyle name="標準 2 4 2 8 4 2 4 2" xfId="14745"/>
    <cellStyle name="標準 2 4 2 8 4 2 4 3" xfId="14746"/>
    <cellStyle name="標準 2 4 2 8 4 2 5" xfId="14747"/>
    <cellStyle name="標準 2 4 2 8 4 2 6" xfId="14748"/>
    <cellStyle name="標準 2 4 2 8 4 3" xfId="14749"/>
    <cellStyle name="標準 2 4 2 8 4 3 2" xfId="14750"/>
    <cellStyle name="標準 2 4 2 8 4 3 2 2" xfId="14751"/>
    <cellStyle name="標準 2 4 2 8 4 3 2 3" xfId="14752"/>
    <cellStyle name="標準 2 4 2 8 4 3 3" xfId="14753"/>
    <cellStyle name="標準 2 4 2 8 4 3 3 2" xfId="14754"/>
    <cellStyle name="標準 2 4 2 8 4 3 3 3" xfId="14755"/>
    <cellStyle name="標準 2 4 2 8 4 3 4" xfId="14756"/>
    <cellStyle name="標準 2 4 2 8 4 3 5" xfId="14757"/>
    <cellStyle name="標準 2 4 2 8 4 4" xfId="14758"/>
    <cellStyle name="標準 2 4 2 8 4 5" xfId="14759"/>
    <cellStyle name="標準 2 4 2 8 4 5 2" xfId="14760"/>
    <cellStyle name="標準 2 4 2 8 4 5 3" xfId="14761"/>
    <cellStyle name="標準 2 4 2 8 4 6" xfId="14762"/>
    <cellStyle name="標準 2 4 2 8 4 6 2" xfId="14763"/>
    <cellStyle name="標準 2 4 2 8 4 6 3" xfId="14764"/>
    <cellStyle name="標準 2 4 2 8 4 7" xfId="14765"/>
    <cellStyle name="標準 2 4 2 8 4 8" xfId="14766"/>
    <cellStyle name="標準 2 4 2 8 5" xfId="14767"/>
    <cellStyle name="標準 2 4 2 8 5 2" xfId="14768"/>
    <cellStyle name="標準 2 4 2 8 5 2 2" xfId="14769"/>
    <cellStyle name="標準 2 4 2 8 5 2 2 2" xfId="14770"/>
    <cellStyle name="標準 2 4 2 8 5 2 2 2 2" xfId="14771"/>
    <cellStyle name="標準 2 4 2 8 5 2 2 2 3" xfId="14772"/>
    <cellStyle name="標準 2 4 2 8 5 2 2 3" xfId="14773"/>
    <cellStyle name="標準 2 4 2 8 5 2 2 3 2" xfId="14774"/>
    <cellStyle name="標準 2 4 2 8 5 2 2 3 3" xfId="14775"/>
    <cellStyle name="標準 2 4 2 8 5 2 2 4" xfId="14776"/>
    <cellStyle name="標準 2 4 2 8 5 2 2 5" xfId="14777"/>
    <cellStyle name="標準 2 4 2 8 5 2 3" xfId="14778"/>
    <cellStyle name="標準 2 4 2 8 5 2 3 2" xfId="14779"/>
    <cellStyle name="標準 2 4 2 8 5 2 3 3" xfId="14780"/>
    <cellStyle name="標準 2 4 2 8 5 2 4" xfId="14781"/>
    <cellStyle name="標準 2 4 2 8 5 2 4 2" xfId="14782"/>
    <cellStyle name="標準 2 4 2 8 5 2 4 3" xfId="14783"/>
    <cellStyle name="標準 2 4 2 8 5 2 5" xfId="14784"/>
    <cellStyle name="標準 2 4 2 8 5 2 6" xfId="14785"/>
    <cellStyle name="標準 2 4 2 8 5 3" xfId="14786"/>
    <cellStyle name="標準 2 4 2 8 5 3 2" xfId="14787"/>
    <cellStyle name="標準 2 4 2 8 5 3 2 2" xfId="14788"/>
    <cellStyle name="標準 2 4 2 8 5 3 2 3" xfId="14789"/>
    <cellStyle name="標準 2 4 2 8 5 3 3" xfId="14790"/>
    <cellStyle name="標準 2 4 2 8 5 3 3 2" xfId="14791"/>
    <cellStyle name="標準 2 4 2 8 5 3 3 3" xfId="14792"/>
    <cellStyle name="標準 2 4 2 8 5 3 4" xfId="14793"/>
    <cellStyle name="標準 2 4 2 8 5 3 5" xfId="14794"/>
    <cellStyle name="標準 2 4 2 8 5 4" xfId="14795"/>
    <cellStyle name="標準 2 4 2 8 5 5" xfId="14796"/>
    <cellStyle name="標準 2 4 2 8 5 5 2" xfId="14797"/>
    <cellStyle name="標準 2 4 2 8 5 5 3" xfId="14798"/>
    <cellStyle name="標準 2 4 2 8 5 6" xfId="14799"/>
    <cellStyle name="標準 2 4 2 8 5 6 2" xfId="14800"/>
    <cellStyle name="標準 2 4 2 8 5 6 3" xfId="14801"/>
    <cellStyle name="標準 2 4 2 8 5 7" xfId="14802"/>
    <cellStyle name="標準 2 4 2 8 5 8" xfId="14803"/>
    <cellStyle name="標準 2 4 2 8 6" xfId="14804"/>
    <cellStyle name="標準 2 4 2 8 6 2" xfId="14805"/>
    <cellStyle name="標準 2 4 2 8 6 2 2" xfId="14806"/>
    <cellStyle name="標準 2 4 2 8 6 2 2 2" xfId="14807"/>
    <cellStyle name="標準 2 4 2 8 6 2 2 3" xfId="14808"/>
    <cellStyle name="標準 2 4 2 8 6 2 3" xfId="14809"/>
    <cellStyle name="標準 2 4 2 8 6 2 3 2" xfId="14810"/>
    <cellStyle name="標準 2 4 2 8 6 2 3 3" xfId="14811"/>
    <cellStyle name="標準 2 4 2 8 6 2 4" xfId="14812"/>
    <cellStyle name="標準 2 4 2 8 6 2 5" xfId="14813"/>
    <cellStyle name="標準 2 4 2 8 6 3" xfId="14814"/>
    <cellStyle name="標準 2 4 2 8 6 3 2" xfId="14815"/>
    <cellStyle name="標準 2 4 2 8 6 3 3" xfId="14816"/>
    <cellStyle name="標準 2 4 2 8 6 4" xfId="14817"/>
    <cellStyle name="標準 2 4 2 8 6 4 2" xfId="14818"/>
    <cellStyle name="標準 2 4 2 8 6 4 3" xfId="14819"/>
    <cellStyle name="標準 2 4 2 8 6 5" xfId="14820"/>
    <cellStyle name="標準 2 4 2 8 6 6" xfId="14821"/>
    <cellStyle name="標準 2 4 2 8 7" xfId="14822"/>
    <cellStyle name="標準 2 4 2 8 7 2" xfId="14823"/>
    <cellStyle name="標準 2 4 2 8 7 2 2" xfId="14824"/>
    <cellStyle name="標準 2 4 2 8 7 2 3" xfId="14825"/>
    <cellStyle name="標準 2 4 2 8 7 3" xfId="14826"/>
    <cellStyle name="標準 2 4 2 8 7 3 2" xfId="14827"/>
    <cellStyle name="標準 2 4 2 8 7 3 3" xfId="14828"/>
    <cellStyle name="標準 2 4 2 8 7 4" xfId="14829"/>
    <cellStyle name="標準 2 4 2 8 7 5" xfId="14830"/>
    <cellStyle name="標準 2 4 2 8 8" xfId="14831"/>
    <cellStyle name="標準 2 4 2 8 9" xfId="14832"/>
    <cellStyle name="標準 2 4 2 8 9 2" xfId="14833"/>
    <cellStyle name="標準 2 4 2 8 9 3" xfId="14834"/>
    <cellStyle name="標準 2 4 2 9" xfId="14835"/>
    <cellStyle name="標準 2 4 2 9 10" xfId="14836"/>
    <cellStyle name="標準 2 4 2 9 11" xfId="14837"/>
    <cellStyle name="標準 2 4 2 9 2" xfId="14838"/>
    <cellStyle name="標準 2 4 2 9 2 10" xfId="14839"/>
    <cellStyle name="標準 2 4 2 9 2 2" xfId="14840"/>
    <cellStyle name="標準 2 4 2 9 2 2 2" xfId="14841"/>
    <cellStyle name="標準 2 4 2 9 2 2 2 2" xfId="14842"/>
    <cellStyle name="標準 2 4 2 9 2 2 2 2 2" xfId="14843"/>
    <cellStyle name="標準 2 4 2 9 2 2 2 2 2 2" xfId="14844"/>
    <cellStyle name="標準 2 4 2 9 2 2 2 2 2 3" xfId="14845"/>
    <cellStyle name="標準 2 4 2 9 2 2 2 2 3" xfId="14846"/>
    <cellStyle name="標準 2 4 2 9 2 2 2 2 3 2" xfId="14847"/>
    <cellStyle name="標準 2 4 2 9 2 2 2 2 3 3" xfId="14848"/>
    <cellStyle name="標準 2 4 2 9 2 2 2 2 4" xfId="14849"/>
    <cellStyle name="標準 2 4 2 9 2 2 2 2 5" xfId="14850"/>
    <cellStyle name="標準 2 4 2 9 2 2 2 3" xfId="14851"/>
    <cellStyle name="標準 2 4 2 9 2 2 2 3 2" xfId="14852"/>
    <cellStyle name="標準 2 4 2 9 2 2 2 3 3" xfId="14853"/>
    <cellStyle name="標準 2 4 2 9 2 2 2 4" xfId="14854"/>
    <cellStyle name="標準 2 4 2 9 2 2 2 4 2" xfId="14855"/>
    <cellStyle name="標準 2 4 2 9 2 2 2 4 3" xfId="14856"/>
    <cellStyle name="標準 2 4 2 9 2 2 2 5" xfId="14857"/>
    <cellStyle name="標準 2 4 2 9 2 2 2 6" xfId="14858"/>
    <cellStyle name="標準 2 4 2 9 2 2 3" xfId="14859"/>
    <cellStyle name="標準 2 4 2 9 2 2 3 2" xfId="14860"/>
    <cellStyle name="標準 2 4 2 9 2 2 3 2 2" xfId="14861"/>
    <cellStyle name="標準 2 4 2 9 2 2 3 2 3" xfId="14862"/>
    <cellStyle name="標準 2 4 2 9 2 2 3 3" xfId="14863"/>
    <cellStyle name="標準 2 4 2 9 2 2 3 3 2" xfId="14864"/>
    <cellStyle name="標準 2 4 2 9 2 2 3 3 3" xfId="14865"/>
    <cellStyle name="標準 2 4 2 9 2 2 3 4" xfId="14866"/>
    <cellStyle name="標準 2 4 2 9 2 2 3 5" xfId="14867"/>
    <cellStyle name="標準 2 4 2 9 2 2 4" xfId="14868"/>
    <cellStyle name="標準 2 4 2 9 2 2 5" xfId="14869"/>
    <cellStyle name="標準 2 4 2 9 2 2 5 2" xfId="14870"/>
    <cellStyle name="標準 2 4 2 9 2 2 5 3" xfId="14871"/>
    <cellStyle name="標準 2 4 2 9 2 2 6" xfId="14872"/>
    <cellStyle name="標準 2 4 2 9 2 2 6 2" xfId="14873"/>
    <cellStyle name="標準 2 4 2 9 2 2 6 3" xfId="14874"/>
    <cellStyle name="標準 2 4 2 9 2 2 7" xfId="14875"/>
    <cellStyle name="標準 2 4 2 9 2 2 8" xfId="14876"/>
    <cellStyle name="標準 2 4 2 9 2 3" xfId="14877"/>
    <cellStyle name="標準 2 4 2 9 2 3 2" xfId="14878"/>
    <cellStyle name="標準 2 4 2 9 2 3 2 2" xfId="14879"/>
    <cellStyle name="標準 2 4 2 9 2 3 2 2 2" xfId="14880"/>
    <cellStyle name="標準 2 4 2 9 2 3 2 2 2 2" xfId="14881"/>
    <cellStyle name="標準 2 4 2 9 2 3 2 2 2 3" xfId="14882"/>
    <cellStyle name="標準 2 4 2 9 2 3 2 2 3" xfId="14883"/>
    <cellStyle name="標準 2 4 2 9 2 3 2 2 3 2" xfId="14884"/>
    <cellStyle name="標準 2 4 2 9 2 3 2 2 3 3" xfId="14885"/>
    <cellStyle name="標準 2 4 2 9 2 3 2 2 4" xfId="14886"/>
    <cellStyle name="標準 2 4 2 9 2 3 2 2 5" xfId="14887"/>
    <cellStyle name="標準 2 4 2 9 2 3 2 3" xfId="14888"/>
    <cellStyle name="標準 2 4 2 9 2 3 2 3 2" xfId="14889"/>
    <cellStyle name="標準 2 4 2 9 2 3 2 3 3" xfId="14890"/>
    <cellStyle name="標準 2 4 2 9 2 3 2 4" xfId="14891"/>
    <cellStyle name="標準 2 4 2 9 2 3 2 4 2" xfId="14892"/>
    <cellStyle name="標準 2 4 2 9 2 3 2 4 3" xfId="14893"/>
    <cellStyle name="標準 2 4 2 9 2 3 2 5" xfId="14894"/>
    <cellStyle name="標準 2 4 2 9 2 3 2 6" xfId="14895"/>
    <cellStyle name="標準 2 4 2 9 2 3 3" xfId="14896"/>
    <cellStyle name="標準 2 4 2 9 2 3 3 2" xfId="14897"/>
    <cellStyle name="標準 2 4 2 9 2 3 3 2 2" xfId="14898"/>
    <cellStyle name="標準 2 4 2 9 2 3 3 2 3" xfId="14899"/>
    <cellStyle name="標準 2 4 2 9 2 3 3 3" xfId="14900"/>
    <cellStyle name="標準 2 4 2 9 2 3 3 3 2" xfId="14901"/>
    <cellStyle name="標準 2 4 2 9 2 3 3 3 3" xfId="14902"/>
    <cellStyle name="標準 2 4 2 9 2 3 3 4" xfId="14903"/>
    <cellStyle name="標準 2 4 2 9 2 3 3 5" xfId="14904"/>
    <cellStyle name="標準 2 4 2 9 2 3 4" xfId="14905"/>
    <cellStyle name="標準 2 4 2 9 2 3 5" xfId="14906"/>
    <cellStyle name="標準 2 4 2 9 2 3 5 2" xfId="14907"/>
    <cellStyle name="標準 2 4 2 9 2 3 5 3" xfId="14908"/>
    <cellStyle name="標準 2 4 2 9 2 3 6" xfId="14909"/>
    <cellStyle name="標準 2 4 2 9 2 3 6 2" xfId="14910"/>
    <cellStyle name="標準 2 4 2 9 2 3 6 3" xfId="14911"/>
    <cellStyle name="標準 2 4 2 9 2 3 7" xfId="14912"/>
    <cellStyle name="標準 2 4 2 9 2 3 8" xfId="14913"/>
    <cellStyle name="標準 2 4 2 9 2 4" xfId="14914"/>
    <cellStyle name="標準 2 4 2 9 2 4 2" xfId="14915"/>
    <cellStyle name="標準 2 4 2 9 2 4 2 2" xfId="14916"/>
    <cellStyle name="標準 2 4 2 9 2 4 2 2 2" xfId="14917"/>
    <cellStyle name="標準 2 4 2 9 2 4 2 2 3" xfId="14918"/>
    <cellStyle name="標準 2 4 2 9 2 4 2 3" xfId="14919"/>
    <cellStyle name="標準 2 4 2 9 2 4 2 3 2" xfId="14920"/>
    <cellStyle name="標準 2 4 2 9 2 4 2 3 3" xfId="14921"/>
    <cellStyle name="標準 2 4 2 9 2 4 2 4" xfId="14922"/>
    <cellStyle name="標準 2 4 2 9 2 4 2 5" xfId="14923"/>
    <cellStyle name="標準 2 4 2 9 2 4 3" xfId="14924"/>
    <cellStyle name="標準 2 4 2 9 2 4 3 2" xfId="14925"/>
    <cellStyle name="標準 2 4 2 9 2 4 3 3" xfId="14926"/>
    <cellStyle name="標準 2 4 2 9 2 4 4" xfId="14927"/>
    <cellStyle name="標準 2 4 2 9 2 4 4 2" xfId="14928"/>
    <cellStyle name="標準 2 4 2 9 2 4 4 3" xfId="14929"/>
    <cellStyle name="標準 2 4 2 9 2 4 5" xfId="14930"/>
    <cellStyle name="標準 2 4 2 9 2 4 6" xfId="14931"/>
    <cellStyle name="標準 2 4 2 9 2 5" xfId="14932"/>
    <cellStyle name="標準 2 4 2 9 2 5 2" xfId="14933"/>
    <cellStyle name="標準 2 4 2 9 2 5 2 2" xfId="14934"/>
    <cellStyle name="標準 2 4 2 9 2 5 2 3" xfId="14935"/>
    <cellStyle name="標準 2 4 2 9 2 5 3" xfId="14936"/>
    <cellStyle name="標準 2 4 2 9 2 5 3 2" xfId="14937"/>
    <cellStyle name="標準 2 4 2 9 2 5 3 3" xfId="14938"/>
    <cellStyle name="標準 2 4 2 9 2 5 4" xfId="14939"/>
    <cellStyle name="標準 2 4 2 9 2 5 5" xfId="14940"/>
    <cellStyle name="標準 2 4 2 9 2 6" xfId="14941"/>
    <cellStyle name="標準 2 4 2 9 2 7" xfId="14942"/>
    <cellStyle name="標準 2 4 2 9 2 7 2" xfId="14943"/>
    <cellStyle name="標準 2 4 2 9 2 7 3" xfId="14944"/>
    <cellStyle name="標準 2 4 2 9 2 8" xfId="14945"/>
    <cellStyle name="標準 2 4 2 9 2 8 2" xfId="14946"/>
    <cellStyle name="標準 2 4 2 9 2 8 3" xfId="14947"/>
    <cellStyle name="標準 2 4 2 9 2 9" xfId="14948"/>
    <cellStyle name="標準 2 4 2 9 3" xfId="14949"/>
    <cellStyle name="標準 2 4 2 9 3 2" xfId="14950"/>
    <cellStyle name="標準 2 4 2 9 3 2 2" xfId="14951"/>
    <cellStyle name="標準 2 4 2 9 3 2 2 2" xfId="14952"/>
    <cellStyle name="標準 2 4 2 9 3 2 2 2 2" xfId="14953"/>
    <cellStyle name="標準 2 4 2 9 3 2 2 2 3" xfId="14954"/>
    <cellStyle name="標準 2 4 2 9 3 2 2 3" xfId="14955"/>
    <cellStyle name="標準 2 4 2 9 3 2 2 3 2" xfId="14956"/>
    <cellStyle name="標準 2 4 2 9 3 2 2 3 3" xfId="14957"/>
    <cellStyle name="標準 2 4 2 9 3 2 2 4" xfId="14958"/>
    <cellStyle name="標準 2 4 2 9 3 2 2 5" xfId="14959"/>
    <cellStyle name="標準 2 4 2 9 3 2 3" xfId="14960"/>
    <cellStyle name="標準 2 4 2 9 3 2 3 2" xfId="14961"/>
    <cellStyle name="標準 2 4 2 9 3 2 3 3" xfId="14962"/>
    <cellStyle name="標準 2 4 2 9 3 2 4" xfId="14963"/>
    <cellStyle name="標準 2 4 2 9 3 2 4 2" xfId="14964"/>
    <cellStyle name="標準 2 4 2 9 3 2 4 3" xfId="14965"/>
    <cellStyle name="標準 2 4 2 9 3 2 5" xfId="14966"/>
    <cellStyle name="標準 2 4 2 9 3 2 6" xfId="14967"/>
    <cellStyle name="標準 2 4 2 9 3 3" xfId="14968"/>
    <cellStyle name="標準 2 4 2 9 3 3 2" xfId="14969"/>
    <cellStyle name="標準 2 4 2 9 3 3 2 2" xfId="14970"/>
    <cellStyle name="標準 2 4 2 9 3 3 2 3" xfId="14971"/>
    <cellStyle name="標準 2 4 2 9 3 3 3" xfId="14972"/>
    <cellStyle name="標準 2 4 2 9 3 3 3 2" xfId="14973"/>
    <cellStyle name="標準 2 4 2 9 3 3 3 3" xfId="14974"/>
    <cellStyle name="標準 2 4 2 9 3 3 4" xfId="14975"/>
    <cellStyle name="標準 2 4 2 9 3 3 5" xfId="14976"/>
    <cellStyle name="標準 2 4 2 9 3 4" xfId="14977"/>
    <cellStyle name="標準 2 4 2 9 3 5" xfId="14978"/>
    <cellStyle name="標準 2 4 2 9 3 5 2" xfId="14979"/>
    <cellStyle name="標準 2 4 2 9 3 5 3" xfId="14980"/>
    <cellStyle name="標準 2 4 2 9 3 6" xfId="14981"/>
    <cellStyle name="標準 2 4 2 9 3 6 2" xfId="14982"/>
    <cellStyle name="標準 2 4 2 9 3 6 3" xfId="14983"/>
    <cellStyle name="標準 2 4 2 9 3 7" xfId="14984"/>
    <cellStyle name="標準 2 4 2 9 3 8" xfId="14985"/>
    <cellStyle name="標準 2 4 2 9 4" xfId="14986"/>
    <cellStyle name="標準 2 4 2 9 4 2" xfId="14987"/>
    <cellStyle name="標準 2 4 2 9 4 2 2" xfId="14988"/>
    <cellStyle name="標準 2 4 2 9 4 2 2 2" xfId="14989"/>
    <cellStyle name="標準 2 4 2 9 4 2 2 2 2" xfId="14990"/>
    <cellStyle name="標準 2 4 2 9 4 2 2 2 3" xfId="14991"/>
    <cellStyle name="標準 2 4 2 9 4 2 2 3" xfId="14992"/>
    <cellStyle name="標準 2 4 2 9 4 2 2 3 2" xfId="14993"/>
    <cellStyle name="標準 2 4 2 9 4 2 2 3 3" xfId="14994"/>
    <cellStyle name="標準 2 4 2 9 4 2 2 4" xfId="14995"/>
    <cellStyle name="標準 2 4 2 9 4 2 2 5" xfId="14996"/>
    <cellStyle name="標準 2 4 2 9 4 2 3" xfId="14997"/>
    <cellStyle name="標準 2 4 2 9 4 2 3 2" xfId="14998"/>
    <cellStyle name="標準 2 4 2 9 4 2 3 3" xfId="14999"/>
    <cellStyle name="標準 2 4 2 9 4 2 4" xfId="15000"/>
    <cellStyle name="標準 2 4 2 9 4 2 4 2" xfId="15001"/>
    <cellStyle name="標準 2 4 2 9 4 2 4 3" xfId="15002"/>
    <cellStyle name="標準 2 4 2 9 4 2 5" xfId="15003"/>
    <cellStyle name="標準 2 4 2 9 4 2 6" xfId="15004"/>
    <cellStyle name="標準 2 4 2 9 4 3" xfId="15005"/>
    <cellStyle name="標準 2 4 2 9 4 3 2" xfId="15006"/>
    <cellStyle name="標準 2 4 2 9 4 3 2 2" xfId="15007"/>
    <cellStyle name="標準 2 4 2 9 4 3 2 3" xfId="15008"/>
    <cellStyle name="標準 2 4 2 9 4 3 3" xfId="15009"/>
    <cellStyle name="標準 2 4 2 9 4 3 3 2" xfId="15010"/>
    <cellStyle name="標準 2 4 2 9 4 3 3 3" xfId="15011"/>
    <cellStyle name="標準 2 4 2 9 4 3 4" xfId="15012"/>
    <cellStyle name="標準 2 4 2 9 4 3 5" xfId="15013"/>
    <cellStyle name="標準 2 4 2 9 4 4" xfId="15014"/>
    <cellStyle name="標準 2 4 2 9 4 5" xfId="15015"/>
    <cellStyle name="標準 2 4 2 9 4 5 2" xfId="15016"/>
    <cellStyle name="標準 2 4 2 9 4 5 3" xfId="15017"/>
    <cellStyle name="標準 2 4 2 9 4 6" xfId="15018"/>
    <cellStyle name="標準 2 4 2 9 4 6 2" xfId="15019"/>
    <cellStyle name="標準 2 4 2 9 4 6 3" xfId="15020"/>
    <cellStyle name="標準 2 4 2 9 4 7" xfId="15021"/>
    <cellStyle name="標準 2 4 2 9 4 8" xfId="15022"/>
    <cellStyle name="標準 2 4 2 9 5" xfId="15023"/>
    <cellStyle name="標準 2 4 2 9 5 2" xfId="15024"/>
    <cellStyle name="標準 2 4 2 9 5 2 2" xfId="15025"/>
    <cellStyle name="標準 2 4 2 9 5 2 2 2" xfId="15026"/>
    <cellStyle name="標準 2 4 2 9 5 2 2 3" xfId="15027"/>
    <cellStyle name="標準 2 4 2 9 5 2 3" xfId="15028"/>
    <cellStyle name="標準 2 4 2 9 5 2 3 2" xfId="15029"/>
    <cellStyle name="標準 2 4 2 9 5 2 3 3" xfId="15030"/>
    <cellStyle name="標準 2 4 2 9 5 2 4" xfId="15031"/>
    <cellStyle name="標準 2 4 2 9 5 2 5" xfId="15032"/>
    <cellStyle name="標準 2 4 2 9 5 3" xfId="15033"/>
    <cellStyle name="標準 2 4 2 9 5 3 2" xfId="15034"/>
    <cellStyle name="標準 2 4 2 9 5 3 3" xfId="15035"/>
    <cellStyle name="標準 2 4 2 9 5 4" xfId="15036"/>
    <cellStyle name="標準 2 4 2 9 5 4 2" xfId="15037"/>
    <cellStyle name="標準 2 4 2 9 5 4 3" xfId="15038"/>
    <cellStyle name="標準 2 4 2 9 5 5" xfId="15039"/>
    <cellStyle name="標準 2 4 2 9 5 6" xfId="15040"/>
    <cellStyle name="標準 2 4 2 9 6" xfId="15041"/>
    <cellStyle name="標準 2 4 2 9 6 2" xfId="15042"/>
    <cellStyle name="標準 2 4 2 9 6 2 2" xfId="15043"/>
    <cellStyle name="標準 2 4 2 9 6 2 3" xfId="15044"/>
    <cellStyle name="標準 2 4 2 9 6 3" xfId="15045"/>
    <cellStyle name="標準 2 4 2 9 6 3 2" xfId="15046"/>
    <cellStyle name="標準 2 4 2 9 6 3 3" xfId="15047"/>
    <cellStyle name="標準 2 4 2 9 6 4" xfId="15048"/>
    <cellStyle name="標準 2 4 2 9 6 5" xfId="15049"/>
    <cellStyle name="標準 2 4 2 9 7" xfId="15050"/>
    <cellStyle name="標準 2 4 2 9 8" xfId="15051"/>
    <cellStyle name="標準 2 4 2 9 8 2" xfId="15052"/>
    <cellStyle name="標準 2 4 2 9 8 3" xfId="15053"/>
    <cellStyle name="標準 2 4 2 9 9" xfId="15054"/>
    <cellStyle name="標準 2 4 2 9 9 2" xfId="15055"/>
    <cellStyle name="標準 2 4 2 9 9 3" xfId="15056"/>
    <cellStyle name="標準 2 4 20" xfId="15057"/>
    <cellStyle name="標準 2 4 20 2" xfId="15058"/>
    <cellStyle name="標準 2 4 20 3" xfId="15059"/>
    <cellStyle name="標準 2 4 21" xfId="15060"/>
    <cellStyle name="標準 2 4 21 2" xfId="15061"/>
    <cellStyle name="標準 2 4 21 3" xfId="15062"/>
    <cellStyle name="標準 2 4 22" xfId="15063"/>
    <cellStyle name="標準 2 4 23" xfId="15064"/>
    <cellStyle name="標準 2 4 3" xfId="15065"/>
    <cellStyle name="標準 2 4 3 10" xfId="15066"/>
    <cellStyle name="標準 2 4 3 10 10" xfId="15067"/>
    <cellStyle name="標準 2 4 3 10 2" xfId="15068"/>
    <cellStyle name="標準 2 4 3 10 2 2" xfId="15069"/>
    <cellStyle name="標準 2 4 3 10 2 2 2" xfId="15070"/>
    <cellStyle name="標準 2 4 3 10 2 2 2 2" xfId="15071"/>
    <cellStyle name="標準 2 4 3 10 2 2 2 2 2" xfId="15072"/>
    <cellStyle name="標準 2 4 3 10 2 2 2 2 3" xfId="15073"/>
    <cellStyle name="標準 2 4 3 10 2 2 2 3" xfId="15074"/>
    <cellStyle name="標準 2 4 3 10 2 2 2 3 2" xfId="15075"/>
    <cellStyle name="標準 2 4 3 10 2 2 2 3 3" xfId="15076"/>
    <cellStyle name="標準 2 4 3 10 2 2 2 4" xfId="15077"/>
    <cellStyle name="標準 2 4 3 10 2 2 2 5" xfId="15078"/>
    <cellStyle name="標準 2 4 3 10 2 2 3" xfId="15079"/>
    <cellStyle name="標準 2 4 3 10 2 2 3 2" xfId="15080"/>
    <cellStyle name="標準 2 4 3 10 2 2 3 3" xfId="15081"/>
    <cellStyle name="標準 2 4 3 10 2 2 4" xfId="15082"/>
    <cellStyle name="標準 2 4 3 10 2 2 4 2" xfId="15083"/>
    <cellStyle name="標準 2 4 3 10 2 2 4 3" xfId="15084"/>
    <cellStyle name="標準 2 4 3 10 2 2 5" xfId="15085"/>
    <cellStyle name="標準 2 4 3 10 2 2 6" xfId="15086"/>
    <cellStyle name="標準 2 4 3 10 2 3" xfId="15087"/>
    <cellStyle name="標準 2 4 3 10 2 3 2" xfId="15088"/>
    <cellStyle name="標準 2 4 3 10 2 3 2 2" xfId="15089"/>
    <cellStyle name="標準 2 4 3 10 2 3 2 3" xfId="15090"/>
    <cellStyle name="標準 2 4 3 10 2 3 3" xfId="15091"/>
    <cellStyle name="標準 2 4 3 10 2 3 3 2" xfId="15092"/>
    <cellStyle name="標準 2 4 3 10 2 3 3 3" xfId="15093"/>
    <cellStyle name="標準 2 4 3 10 2 3 4" xfId="15094"/>
    <cellStyle name="標準 2 4 3 10 2 3 5" xfId="15095"/>
    <cellStyle name="標準 2 4 3 10 2 4" xfId="15096"/>
    <cellStyle name="標準 2 4 3 10 2 5" xfId="15097"/>
    <cellStyle name="標準 2 4 3 10 2 5 2" xfId="15098"/>
    <cellStyle name="標準 2 4 3 10 2 5 3" xfId="15099"/>
    <cellStyle name="標準 2 4 3 10 2 6" xfId="15100"/>
    <cellStyle name="標準 2 4 3 10 2 6 2" xfId="15101"/>
    <cellStyle name="標準 2 4 3 10 2 6 3" xfId="15102"/>
    <cellStyle name="標準 2 4 3 10 2 7" xfId="15103"/>
    <cellStyle name="標準 2 4 3 10 2 8" xfId="15104"/>
    <cellStyle name="標準 2 4 3 10 3" xfId="15105"/>
    <cellStyle name="標準 2 4 3 10 3 2" xfId="15106"/>
    <cellStyle name="標準 2 4 3 10 3 2 2" xfId="15107"/>
    <cellStyle name="標準 2 4 3 10 3 2 2 2" xfId="15108"/>
    <cellStyle name="標準 2 4 3 10 3 2 2 2 2" xfId="15109"/>
    <cellStyle name="標準 2 4 3 10 3 2 2 2 3" xfId="15110"/>
    <cellStyle name="標準 2 4 3 10 3 2 2 3" xfId="15111"/>
    <cellStyle name="標準 2 4 3 10 3 2 2 3 2" xfId="15112"/>
    <cellStyle name="標準 2 4 3 10 3 2 2 3 3" xfId="15113"/>
    <cellStyle name="標準 2 4 3 10 3 2 2 4" xfId="15114"/>
    <cellStyle name="標準 2 4 3 10 3 2 2 5" xfId="15115"/>
    <cellStyle name="標準 2 4 3 10 3 2 3" xfId="15116"/>
    <cellStyle name="標準 2 4 3 10 3 2 3 2" xfId="15117"/>
    <cellStyle name="標準 2 4 3 10 3 2 3 3" xfId="15118"/>
    <cellStyle name="標準 2 4 3 10 3 2 4" xfId="15119"/>
    <cellStyle name="標準 2 4 3 10 3 2 4 2" xfId="15120"/>
    <cellStyle name="標準 2 4 3 10 3 2 4 3" xfId="15121"/>
    <cellStyle name="標準 2 4 3 10 3 2 5" xfId="15122"/>
    <cellStyle name="標準 2 4 3 10 3 2 6" xfId="15123"/>
    <cellStyle name="標準 2 4 3 10 3 3" xfId="15124"/>
    <cellStyle name="標準 2 4 3 10 3 3 2" xfId="15125"/>
    <cellStyle name="標準 2 4 3 10 3 3 2 2" xfId="15126"/>
    <cellStyle name="標準 2 4 3 10 3 3 2 3" xfId="15127"/>
    <cellStyle name="標準 2 4 3 10 3 3 3" xfId="15128"/>
    <cellStyle name="標準 2 4 3 10 3 3 3 2" xfId="15129"/>
    <cellStyle name="標準 2 4 3 10 3 3 3 3" xfId="15130"/>
    <cellStyle name="標準 2 4 3 10 3 3 4" xfId="15131"/>
    <cellStyle name="標準 2 4 3 10 3 3 5" xfId="15132"/>
    <cellStyle name="標準 2 4 3 10 3 4" xfId="15133"/>
    <cellStyle name="標準 2 4 3 10 3 5" xfId="15134"/>
    <cellStyle name="標準 2 4 3 10 3 5 2" xfId="15135"/>
    <cellStyle name="標準 2 4 3 10 3 5 3" xfId="15136"/>
    <cellStyle name="標準 2 4 3 10 3 6" xfId="15137"/>
    <cellStyle name="標準 2 4 3 10 3 6 2" xfId="15138"/>
    <cellStyle name="標準 2 4 3 10 3 6 3" xfId="15139"/>
    <cellStyle name="標準 2 4 3 10 3 7" xfId="15140"/>
    <cellStyle name="標準 2 4 3 10 3 8" xfId="15141"/>
    <cellStyle name="標準 2 4 3 10 4" xfId="15142"/>
    <cellStyle name="標準 2 4 3 10 4 2" xfId="15143"/>
    <cellStyle name="標準 2 4 3 10 4 2 2" xfId="15144"/>
    <cellStyle name="標準 2 4 3 10 4 2 2 2" xfId="15145"/>
    <cellStyle name="標準 2 4 3 10 4 2 2 3" xfId="15146"/>
    <cellStyle name="標準 2 4 3 10 4 2 3" xfId="15147"/>
    <cellStyle name="標準 2 4 3 10 4 2 3 2" xfId="15148"/>
    <cellStyle name="標準 2 4 3 10 4 2 3 3" xfId="15149"/>
    <cellStyle name="標準 2 4 3 10 4 2 4" xfId="15150"/>
    <cellStyle name="標準 2 4 3 10 4 2 5" xfId="15151"/>
    <cellStyle name="標準 2 4 3 10 4 3" xfId="15152"/>
    <cellStyle name="標準 2 4 3 10 4 3 2" xfId="15153"/>
    <cellStyle name="標準 2 4 3 10 4 3 3" xfId="15154"/>
    <cellStyle name="標準 2 4 3 10 4 4" xfId="15155"/>
    <cellStyle name="標準 2 4 3 10 4 4 2" xfId="15156"/>
    <cellStyle name="標準 2 4 3 10 4 4 3" xfId="15157"/>
    <cellStyle name="標準 2 4 3 10 4 5" xfId="15158"/>
    <cellStyle name="標準 2 4 3 10 4 6" xfId="15159"/>
    <cellStyle name="標準 2 4 3 10 5" xfId="15160"/>
    <cellStyle name="標準 2 4 3 10 5 2" xfId="15161"/>
    <cellStyle name="標準 2 4 3 10 5 2 2" xfId="15162"/>
    <cellStyle name="標準 2 4 3 10 5 2 3" xfId="15163"/>
    <cellStyle name="標準 2 4 3 10 5 3" xfId="15164"/>
    <cellStyle name="標準 2 4 3 10 5 3 2" xfId="15165"/>
    <cellStyle name="標準 2 4 3 10 5 3 3" xfId="15166"/>
    <cellStyle name="標準 2 4 3 10 5 4" xfId="15167"/>
    <cellStyle name="標準 2 4 3 10 5 5" xfId="15168"/>
    <cellStyle name="標準 2 4 3 10 6" xfId="15169"/>
    <cellStyle name="標準 2 4 3 10 7" xfId="15170"/>
    <cellStyle name="標準 2 4 3 10 7 2" xfId="15171"/>
    <cellStyle name="標準 2 4 3 10 7 3" xfId="15172"/>
    <cellStyle name="標準 2 4 3 10 8" xfId="15173"/>
    <cellStyle name="標準 2 4 3 10 8 2" xfId="15174"/>
    <cellStyle name="標準 2 4 3 10 8 3" xfId="15175"/>
    <cellStyle name="標準 2 4 3 10 9" xfId="15176"/>
    <cellStyle name="標準 2 4 3 11" xfId="15177"/>
    <cellStyle name="標準 2 4 3 11 2" xfId="15178"/>
    <cellStyle name="標準 2 4 3 11 2 2" xfId="15179"/>
    <cellStyle name="標準 2 4 3 11 2 2 2" xfId="15180"/>
    <cellStyle name="標準 2 4 3 11 2 2 2 2" xfId="15181"/>
    <cellStyle name="標準 2 4 3 11 2 2 2 2 2" xfId="15182"/>
    <cellStyle name="標準 2 4 3 11 2 2 2 2 3" xfId="15183"/>
    <cellStyle name="標準 2 4 3 11 2 2 2 3" xfId="15184"/>
    <cellStyle name="標準 2 4 3 11 2 2 2 3 2" xfId="15185"/>
    <cellStyle name="標準 2 4 3 11 2 2 2 3 3" xfId="15186"/>
    <cellStyle name="標準 2 4 3 11 2 2 2 4" xfId="15187"/>
    <cellStyle name="標準 2 4 3 11 2 2 2 5" xfId="15188"/>
    <cellStyle name="標準 2 4 3 11 2 2 3" xfId="15189"/>
    <cellStyle name="標準 2 4 3 11 2 2 3 2" xfId="15190"/>
    <cellStyle name="標準 2 4 3 11 2 2 3 3" xfId="15191"/>
    <cellStyle name="標準 2 4 3 11 2 2 4" xfId="15192"/>
    <cellStyle name="標準 2 4 3 11 2 2 4 2" xfId="15193"/>
    <cellStyle name="標準 2 4 3 11 2 2 4 3" xfId="15194"/>
    <cellStyle name="標準 2 4 3 11 2 2 5" xfId="15195"/>
    <cellStyle name="標準 2 4 3 11 2 2 6" xfId="15196"/>
    <cellStyle name="標準 2 4 3 11 2 3" xfId="15197"/>
    <cellStyle name="標準 2 4 3 11 2 3 2" xfId="15198"/>
    <cellStyle name="標準 2 4 3 11 2 3 2 2" xfId="15199"/>
    <cellStyle name="標準 2 4 3 11 2 3 2 3" xfId="15200"/>
    <cellStyle name="標準 2 4 3 11 2 3 3" xfId="15201"/>
    <cellStyle name="標準 2 4 3 11 2 3 3 2" xfId="15202"/>
    <cellStyle name="標準 2 4 3 11 2 3 3 3" xfId="15203"/>
    <cellStyle name="標準 2 4 3 11 2 3 4" xfId="15204"/>
    <cellStyle name="標準 2 4 3 11 2 3 5" xfId="15205"/>
    <cellStyle name="標準 2 4 3 11 2 4" xfId="15206"/>
    <cellStyle name="標準 2 4 3 11 2 5" xfId="15207"/>
    <cellStyle name="標準 2 4 3 11 2 5 2" xfId="15208"/>
    <cellStyle name="標準 2 4 3 11 2 5 3" xfId="15209"/>
    <cellStyle name="標準 2 4 3 11 2 6" xfId="15210"/>
    <cellStyle name="標準 2 4 3 11 2 6 2" xfId="15211"/>
    <cellStyle name="標準 2 4 3 11 2 6 3" xfId="15212"/>
    <cellStyle name="標準 2 4 3 11 2 7" xfId="15213"/>
    <cellStyle name="標準 2 4 3 11 2 8" xfId="15214"/>
    <cellStyle name="標準 2 4 3 11 3" xfId="15215"/>
    <cellStyle name="標準 2 4 3 11 3 2" xfId="15216"/>
    <cellStyle name="標準 2 4 3 11 3 2 2" xfId="15217"/>
    <cellStyle name="標準 2 4 3 11 3 2 2 2" xfId="15218"/>
    <cellStyle name="標準 2 4 3 11 3 2 2 3" xfId="15219"/>
    <cellStyle name="標準 2 4 3 11 3 2 3" xfId="15220"/>
    <cellStyle name="標準 2 4 3 11 3 2 3 2" xfId="15221"/>
    <cellStyle name="標準 2 4 3 11 3 2 3 3" xfId="15222"/>
    <cellStyle name="標準 2 4 3 11 3 2 4" xfId="15223"/>
    <cellStyle name="標準 2 4 3 11 3 2 5" xfId="15224"/>
    <cellStyle name="標準 2 4 3 11 3 3" xfId="15225"/>
    <cellStyle name="標準 2 4 3 11 3 3 2" xfId="15226"/>
    <cellStyle name="標準 2 4 3 11 3 3 3" xfId="15227"/>
    <cellStyle name="標準 2 4 3 11 3 4" xfId="15228"/>
    <cellStyle name="標準 2 4 3 11 3 4 2" xfId="15229"/>
    <cellStyle name="標準 2 4 3 11 3 4 3" xfId="15230"/>
    <cellStyle name="標準 2 4 3 11 3 5" xfId="15231"/>
    <cellStyle name="標準 2 4 3 11 3 6" xfId="15232"/>
    <cellStyle name="標準 2 4 3 11 4" xfId="15233"/>
    <cellStyle name="標準 2 4 3 11 4 2" xfId="15234"/>
    <cellStyle name="標準 2 4 3 11 4 2 2" xfId="15235"/>
    <cellStyle name="標準 2 4 3 11 4 2 3" xfId="15236"/>
    <cellStyle name="標準 2 4 3 11 4 3" xfId="15237"/>
    <cellStyle name="標準 2 4 3 11 4 3 2" xfId="15238"/>
    <cellStyle name="標準 2 4 3 11 4 3 3" xfId="15239"/>
    <cellStyle name="標準 2 4 3 11 4 4" xfId="15240"/>
    <cellStyle name="標準 2 4 3 11 4 5" xfId="15241"/>
    <cellStyle name="標準 2 4 3 11 5" xfId="15242"/>
    <cellStyle name="標準 2 4 3 11 6" xfId="15243"/>
    <cellStyle name="標準 2 4 3 11 6 2" xfId="15244"/>
    <cellStyle name="標準 2 4 3 11 6 3" xfId="15245"/>
    <cellStyle name="標準 2 4 3 11 7" xfId="15246"/>
    <cellStyle name="標準 2 4 3 11 7 2" xfId="15247"/>
    <cellStyle name="標準 2 4 3 11 7 3" xfId="15248"/>
    <cellStyle name="標準 2 4 3 11 8" xfId="15249"/>
    <cellStyle name="標準 2 4 3 11 9" xfId="15250"/>
    <cellStyle name="標準 2 4 3 12" xfId="15251"/>
    <cellStyle name="標準 2 4 3 12 2" xfId="15252"/>
    <cellStyle name="標準 2 4 3 12 2 2" xfId="15253"/>
    <cellStyle name="標準 2 4 3 12 2 2 2" xfId="15254"/>
    <cellStyle name="標準 2 4 3 12 2 2 2 2" xfId="15255"/>
    <cellStyle name="標準 2 4 3 12 2 2 2 3" xfId="15256"/>
    <cellStyle name="標準 2 4 3 12 2 2 3" xfId="15257"/>
    <cellStyle name="標準 2 4 3 12 2 2 3 2" xfId="15258"/>
    <cellStyle name="標準 2 4 3 12 2 2 3 3" xfId="15259"/>
    <cellStyle name="標準 2 4 3 12 2 2 4" xfId="15260"/>
    <cellStyle name="標準 2 4 3 12 2 2 5" xfId="15261"/>
    <cellStyle name="標準 2 4 3 12 2 3" xfId="15262"/>
    <cellStyle name="標準 2 4 3 12 2 3 2" xfId="15263"/>
    <cellStyle name="標準 2 4 3 12 2 3 3" xfId="15264"/>
    <cellStyle name="標準 2 4 3 12 2 4" xfId="15265"/>
    <cellStyle name="標準 2 4 3 12 2 4 2" xfId="15266"/>
    <cellStyle name="標準 2 4 3 12 2 4 3" xfId="15267"/>
    <cellStyle name="標準 2 4 3 12 2 5" xfId="15268"/>
    <cellStyle name="標準 2 4 3 12 2 6" xfId="15269"/>
    <cellStyle name="標準 2 4 3 12 3" xfId="15270"/>
    <cellStyle name="標準 2 4 3 12 3 2" xfId="15271"/>
    <cellStyle name="標準 2 4 3 12 3 2 2" xfId="15272"/>
    <cellStyle name="標準 2 4 3 12 3 2 3" xfId="15273"/>
    <cellStyle name="標準 2 4 3 12 3 3" xfId="15274"/>
    <cellStyle name="標準 2 4 3 12 3 3 2" xfId="15275"/>
    <cellStyle name="標準 2 4 3 12 3 3 3" xfId="15276"/>
    <cellStyle name="標準 2 4 3 12 3 4" xfId="15277"/>
    <cellStyle name="標準 2 4 3 12 3 5" xfId="15278"/>
    <cellStyle name="標準 2 4 3 12 4" xfId="15279"/>
    <cellStyle name="標準 2 4 3 12 5" xfId="15280"/>
    <cellStyle name="標準 2 4 3 12 5 2" xfId="15281"/>
    <cellStyle name="標準 2 4 3 12 5 3" xfId="15282"/>
    <cellStyle name="標準 2 4 3 12 6" xfId="15283"/>
    <cellStyle name="標準 2 4 3 12 6 2" xfId="15284"/>
    <cellStyle name="標準 2 4 3 12 6 3" xfId="15285"/>
    <cellStyle name="標準 2 4 3 12 7" xfId="15286"/>
    <cellStyle name="標準 2 4 3 12 8" xfId="15287"/>
    <cellStyle name="標準 2 4 3 13" xfId="15288"/>
    <cellStyle name="標準 2 4 3 13 2" xfId="15289"/>
    <cellStyle name="標準 2 4 3 13 2 2" xfId="15290"/>
    <cellStyle name="標準 2 4 3 13 2 2 2" xfId="15291"/>
    <cellStyle name="標準 2 4 3 13 2 2 2 2" xfId="15292"/>
    <cellStyle name="標準 2 4 3 13 2 2 2 3" xfId="15293"/>
    <cellStyle name="標準 2 4 3 13 2 2 3" xfId="15294"/>
    <cellStyle name="標準 2 4 3 13 2 2 3 2" xfId="15295"/>
    <cellStyle name="標準 2 4 3 13 2 2 3 3" xfId="15296"/>
    <cellStyle name="標準 2 4 3 13 2 2 4" xfId="15297"/>
    <cellStyle name="標準 2 4 3 13 2 2 5" xfId="15298"/>
    <cellStyle name="標準 2 4 3 13 2 3" xfId="15299"/>
    <cellStyle name="標準 2 4 3 13 2 3 2" xfId="15300"/>
    <cellStyle name="標準 2 4 3 13 2 3 3" xfId="15301"/>
    <cellStyle name="標準 2 4 3 13 2 4" xfId="15302"/>
    <cellStyle name="標準 2 4 3 13 2 4 2" xfId="15303"/>
    <cellStyle name="標準 2 4 3 13 2 4 3" xfId="15304"/>
    <cellStyle name="標準 2 4 3 13 2 5" xfId="15305"/>
    <cellStyle name="標準 2 4 3 13 2 6" xfId="15306"/>
    <cellStyle name="標準 2 4 3 13 3" xfId="15307"/>
    <cellStyle name="標準 2 4 3 13 3 2" xfId="15308"/>
    <cellStyle name="標準 2 4 3 13 3 2 2" xfId="15309"/>
    <cellStyle name="標準 2 4 3 13 3 2 3" xfId="15310"/>
    <cellStyle name="標準 2 4 3 13 3 3" xfId="15311"/>
    <cellStyle name="標準 2 4 3 13 3 3 2" xfId="15312"/>
    <cellStyle name="標準 2 4 3 13 3 3 3" xfId="15313"/>
    <cellStyle name="標準 2 4 3 13 3 4" xfId="15314"/>
    <cellStyle name="標準 2 4 3 13 3 5" xfId="15315"/>
    <cellStyle name="標準 2 4 3 13 4" xfId="15316"/>
    <cellStyle name="標準 2 4 3 13 5" xfId="15317"/>
    <cellStyle name="標準 2 4 3 13 5 2" xfId="15318"/>
    <cellStyle name="標準 2 4 3 13 5 3" xfId="15319"/>
    <cellStyle name="標準 2 4 3 13 6" xfId="15320"/>
    <cellStyle name="標準 2 4 3 13 6 2" xfId="15321"/>
    <cellStyle name="標準 2 4 3 13 6 3" xfId="15322"/>
    <cellStyle name="標準 2 4 3 13 7" xfId="15323"/>
    <cellStyle name="標準 2 4 3 13 8" xfId="15324"/>
    <cellStyle name="標準 2 4 3 14" xfId="15325"/>
    <cellStyle name="標準 2 4 3 14 2" xfId="15326"/>
    <cellStyle name="標準 2 4 3 14 2 2" xfId="15327"/>
    <cellStyle name="標準 2 4 3 14 2 2 2" xfId="15328"/>
    <cellStyle name="標準 2 4 3 14 2 2 3" xfId="15329"/>
    <cellStyle name="標準 2 4 3 14 2 3" xfId="15330"/>
    <cellStyle name="標準 2 4 3 14 2 3 2" xfId="15331"/>
    <cellStyle name="標準 2 4 3 14 2 3 3" xfId="15332"/>
    <cellStyle name="標準 2 4 3 14 2 4" xfId="15333"/>
    <cellStyle name="標準 2 4 3 14 2 5" xfId="15334"/>
    <cellStyle name="標準 2 4 3 14 3" xfId="15335"/>
    <cellStyle name="標準 2 4 3 14 3 2" xfId="15336"/>
    <cellStyle name="標準 2 4 3 14 3 3" xfId="15337"/>
    <cellStyle name="標準 2 4 3 14 4" xfId="15338"/>
    <cellStyle name="標準 2 4 3 14 4 2" xfId="15339"/>
    <cellStyle name="標準 2 4 3 14 4 3" xfId="15340"/>
    <cellStyle name="標準 2 4 3 14 5" xfId="15341"/>
    <cellStyle name="標準 2 4 3 14 6" xfId="15342"/>
    <cellStyle name="標準 2 4 3 15" xfId="15343"/>
    <cellStyle name="標準 2 4 3 15 2" xfId="15344"/>
    <cellStyle name="標準 2 4 3 15 2 2" xfId="15345"/>
    <cellStyle name="標準 2 4 3 15 2 3" xfId="15346"/>
    <cellStyle name="標準 2 4 3 15 3" xfId="15347"/>
    <cellStyle name="標準 2 4 3 15 3 2" xfId="15348"/>
    <cellStyle name="標準 2 4 3 15 3 3" xfId="15349"/>
    <cellStyle name="標準 2 4 3 15 4" xfId="15350"/>
    <cellStyle name="標準 2 4 3 15 5" xfId="15351"/>
    <cellStyle name="標準 2 4 3 16" xfId="15352"/>
    <cellStyle name="標準 2 4 3 17" xfId="15353"/>
    <cellStyle name="標準 2 4 3 17 2" xfId="15354"/>
    <cellStyle name="標準 2 4 3 17 3" xfId="15355"/>
    <cellStyle name="標準 2 4 3 18" xfId="15356"/>
    <cellStyle name="標準 2 4 3 18 2" xfId="15357"/>
    <cellStyle name="標準 2 4 3 18 3" xfId="15358"/>
    <cellStyle name="標準 2 4 3 19" xfId="15359"/>
    <cellStyle name="標準 2 4 3 2" xfId="15360"/>
    <cellStyle name="標準 2 4 3 2 10" xfId="15361"/>
    <cellStyle name="標準 2 4 3 2 10 2" xfId="15362"/>
    <cellStyle name="標準 2 4 3 2 10 2 2" xfId="15363"/>
    <cellStyle name="標準 2 4 3 2 10 2 2 2" xfId="15364"/>
    <cellStyle name="標準 2 4 3 2 10 2 2 2 2" xfId="15365"/>
    <cellStyle name="標準 2 4 3 2 10 2 2 2 3" xfId="15366"/>
    <cellStyle name="標準 2 4 3 2 10 2 2 3" xfId="15367"/>
    <cellStyle name="標準 2 4 3 2 10 2 2 3 2" xfId="15368"/>
    <cellStyle name="標準 2 4 3 2 10 2 2 3 3" xfId="15369"/>
    <cellStyle name="標準 2 4 3 2 10 2 2 4" xfId="15370"/>
    <cellStyle name="標準 2 4 3 2 10 2 2 5" xfId="15371"/>
    <cellStyle name="標準 2 4 3 2 10 2 3" xfId="15372"/>
    <cellStyle name="標準 2 4 3 2 10 2 3 2" xfId="15373"/>
    <cellStyle name="標準 2 4 3 2 10 2 3 3" xfId="15374"/>
    <cellStyle name="標準 2 4 3 2 10 2 4" xfId="15375"/>
    <cellStyle name="標準 2 4 3 2 10 2 4 2" xfId="15376"/>
    <cellStyle name="標準 2 4 3 2 10 2 4 3" xfId="15377"/>
    <cellStyle name="標準 2 4 3 2 10 2 5" xfId="15378"/>
    <cellStyle name="標準 2 4 3 2 10 2 6" xfId="15379"/>
    <cellStyle name="標準 2 4 3 2 10 3" xfId="15380"/>
    <cellStyle name="標準 2 4 3 2 10 3 2" xfId="15381"/>
    <cellStyle name="標準 2 4 3 2 10 3 2 2" xfId="15382"/>
    <cellStyle name="標準 2 4 3 2 10 3 2 3" xfId="15383"/>
    <cellStyle name="標準 2 4 3 2 10 3 3" xfId="15384"/>
    <cellStyle name="標準 2 4 3 2 10 3 3 2" xfId="15385"/>
    <cellStyle name="標準 2 4 3 2 10 3 3 3" xfId="15386"/>
    <cellStyle name="標準 2 4 3 2 10 3 4" xfId="15387"/>
    <cellStyle name="標準 2 4 3 2 10 3 5" xfId="15388"/>
    <cellStyle name="標準 2 4 3 2 10 4" xfId="15389"/>
    <cellStyle name="標準 2 4 3 2 10 5" xfId="15390"/>
    <cellStyle name="標準 2 4 3 2 10 5 2" xfId="15391"/>
    <cellStyle name="標準 2 4 3 2 10 5 3" xfId="15392"/>
    <cellStyle name="標準 2 4 3 2 10 6" xfId="15393"/>
    <cellStyle name="標準 2 4 3 2 10 6 2" xfId="15394"/>
    <cellStyle name="標準 2 4 3 2 10 6 3" xfId="15395"/>
    <cellStyle name="標準 2 4 3 2 10 7" xfId="15396"/>
    <cellStyle name="標準 2 4 3 2 10 8" xfId="15397"/>
    <cellStyle name="標準 2 4 3 2 11" xfId="15398"/>
    <cellStyle name="標準 2 4 3 2 11 2" xfId="15399"/>
    <cellStyle name="標準 2 4 3 2 11 2 2" xfId="15400"/>
    <cellStyle name="標準 2 4 3 2 11 2 2 2" xfId="15401"/>
    <cellStyle name="標準 2 4 3 2 11 2 2 2 2" xfId="15402"/>
    <cellStyle name="標準 2 4 3 2 11 2 2 2 3" xfId="15403"/>
    <cellStyle name="標準 2 4 3 2 11 2 2 3" xfId="15404"/>
    <cellStyle name="標準 2 4 3 2 11 2 2 3 2" xfId="15405"/>
    <cellStyle name="標準 2 4 3 2 11 2 2 3 3" xfId="15406"/>
    <cellStyle name="標準 2 4 3 2 11 2 2 4" xfId="15407"/>
    <cellStyle name="標準 2 4 3 2 11 2 2 5" xfId="15408"/>
    <cellStyle name="標準 2 4 3 2 11 2 3" xfId="15409"/>
    <cellStyle name="標準 2 4 3 2 11 2 3 2" xfId="15410"/>
    <cellStyle name="標準 2 4 3 2 11 2 3 3" xfId="15411"/>
    <cellStyle name="標準 2 4 3 2 11 2 4" xfId="15412"/>
    <cellStyle name="標準 2 4 3 2 11 2 4 2" xfId="15413"/>
    <cellStyle name="標準 2 4 3 2 11 2 4 3" xfId="15414"/>
    <cellStyle name="標準 2 4 3 2 11 2 5" xfId="15415"/>
    <cellStyle name="標準 2 4 3 2 11 2 6" xfId="15416"/>
    <cellStyle name="標準 2 4 3 2 11 3" xfId="15417"/>
    <cellStyle name="標準 2 4 3 2 11 3 2" xfId="15418"/>
    <cellStyle name="標準 2 4 3 2 11 3 2 2" xfId="15419"/>
    <cellStyle name="標準 2 4 3 2 11 3 2 3" xfId="15420"/>
    <cellStyle name="標準 2 4 3 2 11 3 3" xfId="15421"/>
    <cellStyle name="標準 2 4 3 2 11 3 3 2" xfId="15422"/>
    <cellStyle name="標準 2 4 3 2 11 3 3 3" xfId="15423"/>
    <cellStyle name="標準 2 4 3 2 11 3 4" xfId="15424"/>
    <cellStyle name="標準 2 4 3 2 11 3 5" xfId="15425"/>
    <cellStyle name="標準 2 4 3 2 11 4" xfId="15426"/>
    <cellStyle name="標準 2 4 3 2 11 5" xfId="15427"/>
    <cellStyle name="標準 2 4 3 2 11 5 2" xfId="15428"/>
    <cellStyle name="標準 2 4 3 2 11 5 3" xfId="15429"/>
    <cellStyle name="標準 2 4 3 2 11 6" xfId="15430"/>
    <cellStyle name="標準 2 4 3 2 11 6 2" xfId="15431"/>
    <cellStyle name="標準 2 4 3 2 11 6 3" xfId="15432"/>
    <cellStyle name="標準 2 4 3 2 11 7" xfId="15433"/>
    <cellStyle name="標準 2 4 3 2 11 8" xfId="15434"/>
    <cellStyle name="標準 2 4 3 2 12" xfId="15435"/>
    <cellStyle name="標準 2 4 3 2 12 2" xfId="15436"/>
    <cellStyle name="標準 2 4 3 2 12 2 2" xfId="15437"/>
    <cellStyle name="標準 2 4 3 2 12 2 2 2" xfId="15438"/>
    <cellStyle name="標準 2 4 3 2 12 2 2 3" xfId="15439"/>
    <cellStyle name="標準 2 4 3 2 12 2 3" xfId="15440"/>
    <cellStyle name="標準 2 4 3 2 12 2 3 2" xfId="15441"/>
    <cellStyle name="標準 2 4 3 2 12 2 3 3" xfId="15442"/>
    <cellStyle name="標準 2 4 3 2 12 2 4" xfId="15443"/>
    <cellStyle name="標準 2 4 3 2 12 2 5" xfId="15444"/>
    <cellStyle name="標準 2 4 3 2 12 3" xfId="15445"/>
    <cellStyle name="標準 2 4 3 2 12 3 2" xfId="15446"/>
    <cellStyle name="標準 2 4 3 2 12 3 3" xfId="15447"/>
    <cellStyle name="標準 2 4 3 2 12 4" xfId="15448"/>
    <cellStyle name="標準 2 4 3 2 12 4 2" xfId="15449"/>
    <cellStyle name="標準 2 4 3 2 12 4 3" xfId="15450"/>
    <cellStyle name="標準 2 4 3 2 12 5" xfId="15451"/>
    <cellStyle name="標準 2 4 3 2 12 6" xfId="15452"/>
    <cellStyle name="標準 2 4 3 2 13" xfId="15453"/>
    <cellStyle name="標準 2 4 3 2 13 2" xfId="15454"/>
    <cellStyle name="標準 2 4 3 2 13 2 2" xfId="15455"/>
    <cellStyle name="標準 2 4 3 2 13 2 3" xfId="15456"/>
    <cellStyle name="標準 2 4 3 2 13 3" xfId="15457"/>
    <cellStyle name="標準 2 4 3 2 13 3 2" xfId="15458"/>
    <cellStyle name="標準 2 4 3 2 13 3 3" xfId="15459"/>
    <cellStyle name="標準 2 4 3 2 13 4" xfId="15460"/>
    <cellStyle name="標準 2 4 3 2 13 5" xfId="15461"/>
    <cellStyle name="標準 2 4 3 2 14" xfId="15462"/>
    <cellStyle name="標準 2 4 3 2 15" xfId="15463"/>
    <cellStyle name="標準 2 4 3 2 15 2" xfId="15464"/>
    <cellStyle name="標準 2 4 3 2 15 3" xfId="15465"/>
    <cellStyle name="標準 2 4 3 2 16" xfId="15466"/>
    <cellStyle name="標準 2 4 3 2 16 2" xfId="15467"/>
    <cellStyle name="標準 2 4 3 2 16 3" xfId="15468"/>
    <cellStyle name="標準 2 4 3 2 17" xfId="15469"/>
    <cellStyle name="標準 2 4 3 2 18" xfId="15470"/>
    <cellStyle name="標準 2 4 3 2 2" xfId="15471"/>
    <cellStyle name="標準 2 4 3 2 2 10" xfId="15472"/>
    <cellStyle name="標準 2 4 3 2 2 10 2" xfId="15473"/>
    <cellStyle name="標準 2 4 3 2 2 10 2 2" xfId="15474"/>
    <cellStyle name="標準 2 4 3 2 2 10 2 3" xfId="15475"/>
    <cellStyle name="標準 2 4 3 2 2 10 3" xfId="15476"/>
    <cellStyle name="標準 2 4 3 2 2 10 3 2" xfId="15477"/>
    <cellStyle name="標準 2 4 3 2 2 10 3 3" xfId="15478"/>
    <cellStyle name="標準 2 4 3 2 2 10 4" xfId="15479"/>
    <cellStyle name="標準 2 4 3 2 2 10 5" xfId="15480"/>
    <cellStyle name="標準 2 4 3 2 2 11" xfId="15481"/>
    <cellStyle name="標準 2 4 3 2 2 12" xfId="15482"/>
    <cellStyle name="標準 2 4 3 2 2 12 2" xfId="15483"/>
    <cellStyle name="標準 2 4 3 2 2 12 3" xfId="15484"/>
    <cellStyle name="標準 2 4 3 2 2 13" xfId="15485"/>
    <cellStyle name="標準 2 4 3 2 2 13 2" xfId="15486"/>
    <cellStyle name="標準 2 4 3 2 2 13 3" xfId="15487"/>
    <cellStyle name="標準 2 4 3 2 2 14" xfId="15488"/>
    <cellStyle name="標準 2 4 3 2 2 15" xfId="15489"/>
    <cellStyle name="標準 2 4 3 2 2 2" xfId="15490"/>
    <cellStyle name="標準 2 4 3 2 2 2 10" xfId="15491"/>
    <cellStyle name="標準 2 4 3 2 2 2 11" xfId="15492"/>
    <cellStyle name="標準 2 4 3 2 2 2 11 2" xfId="15493"/>
    <cellStyle name="標準 2 4 3 2 2 2 11 3" xfId="15494"/>
    <cellStyle name="標準 2 4 3 2 2 2 12" xfId="15495"/>
    <cellStyle name="標準 2 4 3 2 2 2 12 2" xfId="15496"/>
    <cellStyle name="標準 2 4 3 2 2 2 12 3" xfId="15497"/>
    <cellStyle name="標準 2 4 3 2 2 2 13" xfId="15498"/>
    <cellStyle name="標準 2 4 3 2 2 2 14" xfId="15499"/>
    <cellStyle name="標準 2 4 3 2 2 2 2" xfId="15500"/>
    <cellStyle name="標準 2 4 3 2 2 2 2 10" xfId="15501"/>
    <cellStyle name="標準 2 4 3 2 2 2 2 10 2" xfId="15502"/>
    <cellStyle name="標準 2 4 3 2 2 2 2 10 3" xfId="15503"/>
    <cellStyle name="標準 2 4 3 2 2 2 2 11" xfId="15504"/>
    <cellStyle name="標準 2 4 3 2 2 2 2 12" xfId="15505"/>
    <cellStyle name="標準 2 4 3 2 2 2 2 2" xfId="15506"/>
    <cellStyle name="標準 2 4 3 2 2 2 2 2 10" xfId="15507"/>
    <cellStyle name="標準 2 4 3 2 2 2 2 2 2" xfId="15508"/>
    <cellStyle name="標準 2 4 3 2 2 2 2 2 2 2" xfId="15509"/>
    <cellStyle name="標準 2 4 3 2 2 2 2 2 2 2 2" xfId="15510"/>
    <cellStyle name="標準 2 4 3 2 2 2 2 2 2 2 2 2" xfId="15511"/>
    <cellStyle name="標準 2 4 3 2 2 2 2 2 2 2 2 2 2" xfId="15512"/>
    <cellStyle name="標準 2 4 3 2 2 2 2 2 2 2 2 2 3" xfId="15513"/>
    <cellStyle name="標準 2 4 3 2 2 2 2 2 2 2 2 3" xfId="15514"/>
    <cellStyle name="標準 2 4 3 2 2 2 2 2 2 2 2 3 2" xfId="15515"/>
    <cellStyle name="標準 2 4 3 2 2 2 2 2 2 2 2 3 3" xfId="15516"/>
    <cellStyle name="標準 2 4 3 2 2 2 2 2 2 2 2 4" xfId="15517"/>
    <cellStyle name="標準 2 4 3 2 2 2 2 2 2 2 2 5" xfId="15518"/>
    <cellStyle name="標準 2 4 3 2 2 2 2 2 2 2 3" xfId="15519"/>
    <cellStyle name="標準 2 4 3 2 2 2 2 2 2 2 3 2" xfId="15520"/>
    <cellStyle name="標準 2 4 3 2 2 2 2 2 2 2 3 3" xfId="15521"/>
    <cellStyle name="標準 2 4 3 2 2 2 2 2 2 2 4" xfId="15522"/>
    <cellStyle name="標準 2 4 3 2 2 2 2 2 2 2 4 2" xfId="15523"/>
    <cellStyle name="標準 2 4 3 2 2 2 2 2 2 2 4 3" xfId="15524"/>
    <cellStyle name="標準 2 4 3 2 2 2 2 2 2 2 5" xfId="15525"/>
    <cellStyle name="標準 2 4 3 2 2 2 2 2 2 2 6" xfId="15526"/>
    <cellStyle name="標準 2 4 3 2 2 2 2 2 2 3" xfId="15527"/>
    <cellStyle name="標準 2 4 3 2 2 2 2 2 2 3 2" xfId="15528"/>
    <cellStyle name="標準 2 4 3 2 2 2 2 2 2 3 2 2" xfId="15529"/>
    <cellStyle name="標準 2 4 3 2 2 2 2 2 2 3 2 3" xfId="15530"/>
    <cellStyle name="標準 2 4 3 2 2 2 2 2 2 3 3" xfId="15531"/>
    <cellStyle name="標準 2 4 3 2 2 2 2 2 2 3 3 2" xfId="15532"/>
    <cellStyle name="標準 2 4 3 2 2 2 2 2 2 3 3 3" xfId="15533"/>
    <cellStyle name="標準 2 4 3 2 2 2 2 2 2 3 4" xfId="15534"/>
    <cellStyle name="標準 2 4 3 2 2 2 2 2 2 3 5" xfId="15535"/>
    <cellStyle name="標準 2 4 3 2 2 2 2 2 2 4" xfId="15536"/>
    <cellStyle name="標準 2 4 3 2 2 2 2 2 2 5" xfId="15537"/>
    <cellStyle name="標準 2 4 3 2 2 2 2 2 2 5 2" xfId="15538"/>
    <cellStyle name="標準 2 4 3 2 2 2 2 2 2 5 3" xfId="15539"/>
    <cellStyle name="標準 2 4 3 2 2 2 2 2 2 6" xfId="15540"/>
    <cellStyle name="標準 2 4 3 2 2 2 2 2 2 6 2" xfId="15541"/>
    <cellStyle name="標準 2 4 3 2 2 2 2 2 2 6 3" xfId="15542"/>
    <cellStyle name="標準 2 4 3 2 2 2 2 2 2 7" xfId="15543"/>
    <cellStyle name="標準 2 4 3 2 2 2 2 2 2 8" xfId="15544"/>
    <cellStyle name="標準 2 4 3 2 2 2 2 2 3" xfId="15545"/>
    <cellStyle name="標準 2 4 3 2 2 2 2 2 3 2" xfId="15546"/>
    <cellStyle name="標準 2 4 3 2 2 2 2 2 3 2 2" xfId="15547"/>
    <cellStyle name="標準 2 4 3 2 2 2 2 2 3 2 2 2" xfId="15548"/>
    <cellStyle name="標準 2 4 3 2 2 2 2 2 3 2 2 2 2" xfId="15549"/>
    <cellStyle name="標準 2 4 3 2 2 2 2 2 3 2 2 2 3" xfId="15550"/>
    <cellStyle name="標準 2 4 3 2 2 2 2 2 3 2 2 3" xfId="15551"/>
    <cellStyle name="標準 2 4 3 2 2 2 2 2 3 2 2 3 2" xfId="15552"/>
    <cellStyle name="標準 2 4 3 2 2 2 2 2 3 2 2 3 3" xfId="15553"/>
    <cellStyle name="標準 2 4 3 2 2 2 2 2 3 2 2 4" xfId="15554"/>
    <cellStyle name="標準 2 4 3 2 2 2 2 2 3 2 2 5" xfId="15555"/>
    <cellStyle name="標準 2 4 3 2 2 2 2 2 3 2 3" xfId="15556"/>
    <cellStyle name="標準 2 4 3 2 2 2 2 2 3 2 3 2" xfId="15557"/>
    <cellStyle name="標準 2 4 3 2 2 2 2 2 3 2 3 3" xfId="15558"/>
    <cellStyle name="標準 2 4 3 2 2 2 2 2 3 2 4" xfId="15559"/>
    <cellStyle name="標準 2 4 3 2 2 2 2 2 3 2 4 2" xfId="15560"/>
    <cellStyle name="標準 2 4 3 2 2 2 2 2 3 2 4 3" xfId="15561"/>
    <cellStyle name="標準 2 4 3 2 2 2 2 2 3 2 5" xfId="15562"/>
    <cellStyle name="標準 2 4 3 2 2 2 2 2 3 2 6" xfId="15563"/>
    <cellStyle name="標準 2 4 3 2 2 2 2 2 3 3" xfId="15564"/>
    <cellStyle name="標準 2 4 3 2 2 2 2 2 3 3 2" xfId="15565"/>
    <cellStyle name="標準 2 4 3 2 2 2 2 2 3 3 2 2" xfId="15566"/>
    <cellStyle name="標準 2 4 3 2 2 2 2 2 3 3 2 3" xfId="15567"/>
    <cellStyle name="標準 2 4 3 2 2 2 2 2 3 3 3" xfId="15568"/>
    <cellStyle name="標準 2 4 3 2 2 2 2 2 3 3 3 2" xfId="15569"/>
    <cellStyle name="標準 2 4 3 2 2 2 2 2 3 3 3 3" xfId="15570"/>
    <cellStyle name="標準 2 4 3 2 2 2 2 2 3 3 4" xfId="15571"/>
    <cellStyle name="標準 2 4 3 2 2 2 2 2 3 3 5" xfId="15572"/>
    <cellStyle name="標準 2 4 3 2 2 2 2 2 3 4" xfId="15573"/>
    <cellStyle name="標準 2 4 3 2 2 2 2 2 3 5" xfId="15574"/>
    <cellStyle name="標準 2 4 3 2 2 2 2 2 3 5 2" xfId="15575"/>
    <cellStyle name="標準 2 4 3 2 2 2 2 2 3 5 3" xfId="15576"/>
    <cellStyle name="標準 2 4 3 2 2 2 2 2 3 6" xfId="15577"/>
    <cellStyle name="標準 2 4 3 2 2 2 2 2 3 6 2" xfId="15578"/>
    <cellStyle name="標準 2 4 3 2 2 2 2 2 3 6 3" xfId="15579"/>
    <cellStyle name="標準 2 4 3 2 2 2 2 2 3 7" xfId="15580"/>
    <cellStyle name="標準 2 4 3 2 2 2 2 2 3 8" xfId="15581"/>
    <cellStyle name="標準 2 4 3 2 2 2 2 2 4" xfId="15582"/>
    <cellStyle name="標準 2 4 3 2 2 2 2 2 4 2" xfId="15583"/>
    <cellStyle name="標準 2 4 3 2 2 2 2 2 4 2 2" xfId="15584"/>
    <cellStyle name="標準 2 4 3 2 2 2 2 2 4 2 2 2" xfId="15585"/>
    <cellStyle name="標準 2 4 3 2 2 2 2 2 4 2 2 3" xfId="15586"/>
    <cellStyle name="標準 2 4 3 2 2 2 2 2 4 2 3" xfId="15587"/>
    <cellStyle name="標準 2 4 3 2 2 2 2 2 4 2 3 2" xfId="15588"/>
    <cellStyle name="標準 2 4 3 2 2 2 2 2 4 2 3 3" xfId="15589"/>
    <cellStyle name="標準 2 4 3 2 2 2 2 2 4 2 4" xfId="15590"/>
    <cellStyle name="標準 2 4 3 2 2 2 2 2 4 2 5" xfId="15591"/>
    <cellStyle name="標準 2 4 3 2 2 2 2 2 4 3" xfId="15592"/>
    <cellStyle name="標準 2 4 3 2 2 2 2 2 4 3 2" xfId="15593"/>
    <cellStyle name="標準 2 4 3 2 2 2 2 2 4 3 3" xfId="15594"/>
    <cellStyle name="標準 2 4 3 2 2 2 2 2 4 4" xfId="15595"/>
    <cellStyle name="標準 2 4 3 2 2 2 2 2 4 4 2" xfId="15596"/>
    <cellStyle name="標準 2 4 3 2 2 2 2 2 4 4 3" xfId="15597"/>
    <cellStyle name="標準 2 4 3 2 2 2 2 2 4 5" xfId="15598"/>
    <cellStyle name="標準 2 4 3 2 2 2 2 2 4 6" xfId="15599"/>
    <cellStyle name="標準 2 4 3 2 2 2 2 2 5" xfId="15600"/>
    <cellStyle name="標準 2 4 3 2 2 2 2 2 5 2" xfId="15601"/>
    <cellStyle name="標準 2 4 3 2 2 2 2 2 5 2 2" xfId="15602"/>
    <cellStyle name="標準 2 4 3 2 2 2 2 2 5 2 3" xfId="15603"/>
    <cellStyle name="標準 2 4 3 2 2 2 2 2 5 3" xfId="15604"/>
    <cellStyle name="標準 2 4 3 2 2 2 2 2 5 3 2" xfId="15605"/>
    <cellStyle name="標準 2 4 3 2 2 2 2 2 5 3 3" xfId="15606"/>
    <cellStyle name="標準 2 4 3 2 2 2 2 2 5 4" xfId="15607"/>
    <cellStyle name="標準 2 4 3 2 2 2 2 2 5 5" xfId="15608"/>
    <cellStyle name="標準 2 4 3 2 2 2 2 2 6" xfId="15609"/>
    <cellStyle name="標準 2 4 3 2 2 2 2 2 7" xfId="15610"/>
    <cellStyle name="標準 2 4 3 2 2 2 2 2 7 2" xfId="15611"/>
    <cellStyle name="標準 2 4 3 2 2 2 2 2 7 3" xfId="15612"/>
    <cellStyle name="標準 2 4 3 2 2 2 2 2 8" xfId="15613"/>
    <cellStyle name="標準 2 4 3 2 2 2 2 2 8 2" xfId="15614"/>
    <cellStyle name="標準 2 4 3 2 2 2 2 2 8 3" xfId="15615"/>
    <cellStyle name="標準 2 4 3 2 2 2 2 2 9" xfId="15616"/>
    <cellStyle name="標準 2 4 3 2 2 2 2 3" xfId="15617"/>
    <cellStyle name="標準 2 4 3 2 2 2 2 3 2" xfId="15618"/>
    <cellStyle name="標準 2 4 3 2 2 2 2 3 2 2" xfId="15619"/>
    <cellStyle name="標準 2 4 3 2 2 2 2 3 2 2 2" xfId="15620"/>
    <cellStyle name="標準 2 4 3 2 2 2 2 3 2 2 2 2" xfId="15621"/>
    <cellStyle name="標準 2 4 3 2 2 2 2 3 2 2 2 2 2" xfId="15622"/>
    <cellStyle name="標準 2 4 3 2 2 2 2 3 2 2 2 2 3" xfId="15623"/>
    <cellStyle name="標準 2 4 3 2 2 2 2 3 2 2 2 3" xfId="15624"/>
    <cellStyle name="標準 2 4 3 2 2 2 2 3 2 2 2 3 2" xfId="15625"/>
    <cellStyle name="標準 2 4 3 2 2 2 2 3 2 2 2 3 3" xfId="15626"/>
    <cellStyle name="標準 2 4 3 2 2 2 2 3 2 2 2 4" xfId="15627"/>
    <cellStyle name="標準 2 4 3 2 2 2 2 3 2 2 2 5" xfId="15628"/>
    <cellStyle name="標準 2 4 3 2 2 2 2 3 2 2 3" xfId="15629"/>
    <cellStyle name="標準 2 4 3 2 2 2 2 3 2 2 3 2" xfId="15630"/>
    <cellStyle name="標準 2 4 3 2 2 2 2 3 2 2 3 3" xfId="15631"/>
    <cellStyle name="標準 2 4 3 2 2 2 2 3 2 2 4" xfId="15632"/>
    <cellStyle name="標準 2 4 3 2 2 2 2 3 2 2 4 2" xfId="15633"/>
    <cellStyle name="標準 2 4 3 2 2 2 2 3 2 2 4 3" xfId="15634"/>
    <cellStyle name="標準 2 4 3 2 2 2 2 3 2 2 5" xfId="15635"/>
    <cellStyle name="標準 2 4 3 2 2 2 2 3 2 2 6" xfId="15636"/>
    <cellStyle name="標準 2 4 3 2 2 2 2 3 2 3" xfId="15637"/>
    <cellStyle name="標準 2 4 3 2 2 2 2 3 2 3 2" xfId="15638"/>
    <cellStyle name="標準 2 4 3 2 2 2 2 3 2 3 2 2" xfId="15639"/>
    <cellStyle name="標準 2 4 3 2 2 2 2 3 2 3 2 3" xfId="15640"/>
    <cellStyle name="標準 2 4 3 2 2 2 2 3 2 3 3" xfId="15641"/>
    <cellStyle name="標準 2 4 3 2 2 2 2 3 2 3 3 2" xfId="15642"/>
    <cellStyle name="標準 2 4 3 2 2 2 2 3 2 3 3 3" xfId="15643"/>
    <cellStyle name="標準 2 4 3 2 2 2 2 3 2 3 4" xfId="15644"/>
    <cellStyle name="標準 2 4 3 2 2 2 2 3 2 3 5" xfId="15645"/>
    <cellStyle name="標準 2 4 3 2 2 2 2 3 2 4" xfId="15646"/>
    <cellStyle name="標準 2 4 3 2 2 2 2 3 2 5" xfId="15647"/>
    <cellStyle name="標準 2 4 3 2 2 2 2 3 2 5 2" xfId="15648"/>
    <cellStyle name="標準 2 4 3 2 2 2 2 3 2 5 3" xfId="15649"/>
    <cellStyle name="標準 2 4 3 2 2 2 2 3 2 6" xfId="15650"/>
    <cellStyle name="標準 2 4 3 2 2 2 2 3 2 6 2" xfId="15651"/>
    <cellStyle name="標準 2 4 3 2 2 2 2 3 2 6 3" xfId="15652"/>
    <cellStyle name="標準 2 4 3 2 2 2 2 3 2 7" xfId="15653"/>
    <cellStyle name="標準 2 4 3 2 2 2 2 3 2 8" xfId="15654"/>
    <cellStyle name="標準 2 4 3 2 2 2 2 3 3" xfId="15655"/>
    <cellStyle name="標準 2 4 3 2 2 2 2 3 3 2" xfId="15656"/>
    <cellStyle name="標準 2 4 3 2 2 2 2 3 3 2 2" xfId="15657"/>
    <cellStyle name="標準 2 4 3 2 2 2 2 3 3 2 2 2" xfId="15658"/>
    <cellStyle name="標準 2 4 3 2 2 2 2 3 3 2 2 3" xfId="15659"/>
    <cellStyle name="標準 2 4 3 2 2 2 2 3 3 2 3" xfId="15660"/>
    <cellStyle name="標準 2 4 3 2 2 2 2 3 3 2 3 2" xfId="15661"/>
    <cellStyle name="標準 2 4 3 2 2 2 2 3 3 2 3 3" xfId="15662"/>
    <cellStyle name="標準 2 4 3 2 2 2 2 3 3 2 4" xfId="15663"/>
    <cellStyle name="標準 2 4 3 2 2 2 2 3 3 2 5" xfId="15664"/>
    <cellStyle name="標準 2 4 3 2 2 2 2 3 3 3" xfId="15665"/>
    <cellStyle name="標準 2 4 3 2 2 2 2 3 3 3 2" xfId="15666"/>
    <cellStyle name="標準 2 4 3 2 2 2 2 3 3 3 3" xfId="15667"/>
    <cellStyle name="標準 2 4 3 2 2 2 2 3 3 4" xfId="15668"/>
    <cellStyle name="標準 2 4 3 2 2 2 2 3 3 4 2" xfId="15669"/>
    <cellStyle name="標準 2 4 3 2 2 2 2 3 3 4 3" xfId="15670"/>
    <cellStyle name="標準 2 4 3 2 2 2 2 3 3 5" xfId="15671"/>
    <cellStyle name="標準 2 4 3 2 2 2 2 3 3 6" xfId="15672"/>
    <cellStyle name="標準 2 4 3 2 2 2 2 3 4" xfId="15673"/>
    <cellStyle name="標準 2 4 3 2 2 2 2 3 4 2" xfId="15674"/>
    <cellStyle name="標準 2 4 3 2 2 2 2 3 4 2 2" xfId="15675"/>
    <cellStyle name="標準 2 4 3 2 2 2 2 3 4 2 3" xfId="15676"/>
    <cellStyle name="標準 2 4 3 2 2 2 2 3 4 3" xfId="15677"/>
    <cellStyle name="標準 2 4 3 2 2 2 2 3 4 3 2" xfId="15678"/>
    <cellStyle name="標準 2 4 3 2 2 2 2 3 4 3 3" xfId="15679"/>
    <cellStyle name="標準 2 4 3 2 2 2 2 3 4 4" xfId="15680"/>
    <cellStyle name="標準 2 4 3 2 2 2 2 3 4 5" xfId="15681"/>
    <cellStyle name="標準 2 4 3 2 2 2 2 3 5" xfId="15682"/>
    <cellStyle name="標準 2 4 3 2 2 2 2 3 6" xfId="15683"/>
    <cellStyle name="標準 2 4 3 2 2 2 2 3 6 2" xfId="15684"/>
    <cellStyle name="標準 2 4 3 2 2 2 2 3 6 3" xfId="15685"/>
    <cellStyle name="標準 2 4 3 2 2 2 2 3 7" xfId="15686"/>
    <cellStyle name="標準 2 4 3 2 2 2 2 3 7 2" xfId="15687"/>
    <cellStyle name="標準 2 4 3 2 2 2 2 3 7 3" xfId="15688"/>
    <cellStyle name="標準 2 4 3 2 2 2 2 3 8" xfId="15689"/>
    <cellStyle name="標準 2 4 3 2 2 2 2 3 9" xfId="15690"/>
    <cellStyle name="標準 2 4 3 2 2 2 2 4" xfId="15691"/>
    <cellStyle name="標準 2 4 3 2 2 2 2 4 2" xfId="15692"/>
    <cellStyle name="標準 2 4 3 2 2 2 2 4 2 2" xfId="15693"/>
    <cellStyle name="標準 2 4 3 2 2 2 2 4 2 2 2" xfId="15694"/>
    <cellStyle name="標準 2 4 3 2 2 2 2 4 2 2 2 2" xfId="15695"/>
    <cellStyle name="標準 2 4 3 2 2 2 2 4 2 2 2 3" xfId="15696"/>
    <cellStyle name="標準 2 4 3 2 2 2 2 4 2 2 3" xfId="15697"/>
    <cellStyle name="標準 2 4 3 2 2 2 2 4 2 2 3 2" xfId="15698"/>
    <cellStyle name="標準 2 4 3 2 2 2 2 4 2 2 3 3" xfId="15699"/>
    <cellStyle name="標準 2 4 3 2 2 2 2 4 2 2 4" xfId="15700"/>
    <cellStyle name="標準 2 4 3 2 2 2 2 4 2 2 5" xfId="15701"/>
    <cellStyle name="標準 2 4 3 2 2 2 2 4 2 3" xfId="15702"/>
    <cellStyle name="標準 2 4 3 2 2 2 2 4 2 3 2" xfId="15703"/>
    <cellStyle name="標準 2 4 3 2 2 2 2 4 2 3 3" xfId="15704"/>
    <cellStyle name="標準 2 4 3 2 2 2 2 4 2 4" xfId="15705"/>
    <cellStyle name="標準 2 4 3 2 2 2 2 4 2 4 2" xfId="15706"/>
    <cellStyle name="標準 2 4 3 2 2 2 2 4 2 4 3" xfId="15707"/>
    <cellStyle name="標準 2 4 3 2 2 2 2 4 2 5" xfId="15708"/>
    <cellStyle name="標準 2 4 3 2 2 2 2 4 2 6" xfId="15709"/>
    <cellStyle name="標準 2 4 3 2 2 2 2 4 3" xfId="15710"/>
    <cellStyle name="標準 2 4 3 2 2 2 2 4 3 2" xfId="15711"/>
    <cellStyle name="標準 2 4 3 2 2 2 2 4 3 2 2" xfId="15712"/>
    <cellStyle name="標準 2 4 3 2 2 2 2 4 3 2 3" xfId="15713"/>
    <cellStyle name="標準 2 4 3 2 2 2 2 4 3 3" xfId="15714"/>
    <cellStyle name="標準 2 4 3 2 2 2 2 4 3 3 2" xfId="15715"/>
    <cellStyle name="標準 2 4 3 2 2 2 2 4 3 3 3" xfId="15716"/>
    <cellStyle name="標準 2 4 3 2 2 2 2 4 3 4" xfId="15717"/>
    <cellStyle name="標準 2 4 3 2 2 2 2 4 3 5" xfId="15718"/>
    <cellStyle name="標準 2 4 3 2 2 2 2 4 4" xfId="15719"/>
    <cellStyle name="標準 2 4 3 2 2 2 2 4 5" xfId="15720"/>
    <cellStyle name="標準 2 4 3 2 2 2 2 4 5 2" xfId="15721"/>
    <cellStyle name="標準 2 4 3 2 2 2 2 4 5 3" xfId="15722"/>
    <cellStyle name="標準 2 4 3 2 2 2 2 4 6" xfId="15723"/>
    <cellStyle name="標準 2 4 3 2 2 2 2 4 6 2" xfId="15724"/>
    <cellStyle name="標準 2 4 3 2 2 2 2 4 6 3" xfId="15725"/>
    <cellStyle name="標準 2 4 3 2 2 2 2 4 7" xfId="15726"/>
    <cellStyle name="標準 2 4 3 2 2 2 2 4 8" xfId="15727"/>
    <cellStyle name="標準 2 4 3 2 2 2 2 5" xfId="15728"/>
    <cellStyle name="標準 2 4 3 2 2 2 2 5 2" xfId="15729"/>
    <cellStyle name="標準 2 4 3 2 2 2 2 5 2 2" xfId="15730"/>
    <cellStyle name="標準 2 4 3 2 2 2 2 5 2 2 2" xfId="15731"/>
    <cellStyle name="標準 2 4 3 2 2 2 2 5 2 2 2 2" xfId="15732"/>
    <cellStyle name="標準 2 4 3 2 2 2 2 5 2 2 2 3" xfId="15733"/>
    <cellStyle name="標準 2 4 3 2 2 2 2 5 2 2 3" xfId="15734"/>
    <cellStyle name="標準 2 4 3 2 2 2 2 5 2 2 3 2" xfId="15735"/>
    <cellStyle name="標準 2 4 3 2 2 2 2 5 2 2 3 3" xfId="15736"/>
    <cellStyle name="標準 2 4 3 2 2 2 2 5 2 2 4" xfId="15737"/>
    <cellStyle name="標準 2 4 3 2 2 2 2 5 2 2 5" xfId="15738"/>
    <cellStyle name="標準 2 4 3 2 2 2 2 5 2 3" xfId="15739"/>
    <cellStyle name="標準 2 4 3 2 2 2 2 5 2 3 2" xfId="15740"/>
    <cellStyle name="標準 2 4 3 2 2 2 2 5 2 3 3" xfId="15741"/>
    <cellStyle name="標準 2 4 3 2 2 2 2 5 2 4" xfId="15742"/>
    <cellStyle name="標準 2 4 3 2 2 2 2 5 2 4 2" xfId="15743"/>
    <cellStyle name="標準 2 4 3 2 2 2 2 5 2 4 3" xfId="15744"/>
    <cellStyle name="標準 2 4 3 2 2 2 2 5 2 5" xfId="15745"/>
    <cellStyle name="標準 2 4 3 2 2 2 2 5 2 6" xfId="15746"/>
    <cellStyle name="標準 2 4 3 2 2 2 2 5 3" xfId="15747"/>
    <cellStyle name="標準 2 4 3 2 2 2 2 5 3 2" xfId="15748"/>
    <cellStyle name="標準 2 4 3 2 2 2 2 5 3 2 2" xfId="15749"/>
    <cellStyle name="標準 2 4 3 2 2 2 2 5 3 2 3" xfId="15750"/>
    <cellStyle name="標準 2 4 3 2 2 2 2 5 3 3" xfId="15751"/>
    <cellStyle name="標準 2 4 3 2 2 2 2 5 3 3 2" xfId="15752"/>
    <cellStyle name="標準 2 4 3 2 2 2 2 5 3 3 3" xfId="15753"/>
    <cellStyle name="標準 2 4 3 2 2 2 2 5 3 4" xfId="15754"/>
    <cellStyle name="標準 2 4 3 2 2 2 2 5 3 5" xfId="15755"/>
    <cellStyle name="標準 2 4 3 2 2 2 2 5 4" xfId="15756"/>
    <cellStyle name="標準 2 4 3 2 2 2 2 5 5" xfId="15757"/>
    <cellStyle name="標準 2 4 3 2 2 2 2 5 5 2" xfId="15758"/>
    <cellStyle name="標準 2 4 3 2 2 2 2 5 5 3" xfId="15759"/>
    <cellStyle name="標準 2 4 3 2 2 2 2 5 6" xfId="15760"/>
    <cellStyle name="標準 2 4 3 2 2 2 2 5 6 2" xfId="15761"/>
    <cellStyle name="標準 2 4 3 2 2 2 2 5 6 3" xfId="15762"/>
    <cellStyle name="標準 2 4 3 2 2 2 2 5 7" xfId="15763"/>
    <cellStyle name="標準 2 4 3 2 2 2 2 5 8" xfId="15764"/>
    <cellStyle name="標準 2 4 3 2 2 2 2 6" xfId="15765"/>
    <cellStyle name="標準 2 4 3 2 2 2 2 6 2" xfId="15766"/>
    <cellStyle name="標準 2 4 3 2 2 2 2 6 2 2" xfId="15767"/>
    <cellStyle name="標準 2 4 3 2 2 2 2 6 2 2 2" xfId="15768"/>
    <cellStyle name="標準 2 4 3 2 2 2 2 6 2 2 3" xfId="15769"/>
    <cellStyle name="標準 2 4 3 2 2 2 2 6 2 3" xfId="15770"/>
    <cellStyle name="標準 2 4 3 2 2 2 2 6 2 3 2" xfId="15771"/>
    <cellStyle name="標準 2 4 3 2 2 2 2 6 2 3 3" xfId="15772"/>
    <cellStyle name="標準 2 4 3 2 2 2 2 6 2 4" xfId="15773"/>
    <cellStyle name="標準 2 4 3 2 2 2 2 6 2 5" xfId="15774"/>
    <cellStyle name="標準 2 4 3 2 2 2 2 6 3" xfId="15775"/>
    <cellStyle name="標準 2 4 3 2 2 2 2 6 3 2" xfId="15776"/>
    <cellStyle name="標準 2 4 3 2 2 2 2 6 3 3" xfId="15777"/>
    <cellStyle name="標準 2 4 3 2 2 2 2 6 4" xfId="15778"/>
    <cellStyle name="標準 2 4 3 2 2 2 2 6 4 2" xfId="15779"/>
    <cellStyle name="標準 2 4 3 2 2 2 2 6 4 3" xfId="15780"/>
    <cellStyle name="標準 2 4 3 2 2 2 2 6 5" xfId="15781"/>
    <cellStyle name="標準 2 4 3 2 2 2 2 6 6" xfId="15782"/>
    <cellStyle name="標準 2 4 3 2 2 2 2 7" xfId="15783"/>
    <cellStyle name="標準 2 4 3 2 2 2 2 7 2" xfId="15784"/>
    <cellStyle name="標準 2 4 3 2 2 2 2 7 2 2" xfId="15785"/>
    <cellStyle name="標準 2 4 3 2 2 2 2 7 2 3" xfId="15786"/>
    <cellStyle name="標準 2 4 3 2 2 2 2 7 3" xfId="15787"/>
    <cellStyle name="標準 2 4 3 2 2 2 2 7 3 2" xfId="15788"/>
    <cellStyle name="標準 2 4 3 2 2 2 2 7 3 3" xfId="15789"/>
    <cellStyle name="標準 2 4 3 2 2 2 2 7 4" xfId="15790"/>
    <cellStyle name="標準 2 4 3 2 2 2 2 7 5" xfId="15791"/>
    <cellStyle name="標準 2 4 3 2 2 2 2 8" xfId="15792"/>
    <cellStyle name="標準 2 4 3 2 2 2 2 9" xfId="15793"/>
    <cellStyle name="標準 2 4 3 2 2 2 2 9 2" xfId="15794"/>
    <cellStyle name="標準 2 4 3 2 2 2 2 9 3" xfId="15795"/>
    <cellStyle name="標準 2 4 3 2 2 2 3" xfId="15796"/>
    <cellStyle name="標準 2 4 3 2 2 2 3 10" xfId="15797"/>
    <cellStyle name="標準 2 4 3 2 2 2 3 11" xfId="15798"/>
    <cellStyle name="標準 2 4 3 2 2 2 3 2" xfId="15799"/>
    <cellStyle name="標準 2 4 3 2 2 2 3 2 10" xfId="15800"/>
    <cellStyle name="標準 2 4 3 2 2 2 3 2 2" xfId="15801"/>
    <cellStyle name="標準 2 4 3 2 2 2 3 2 2 2" xfId="15802"/>
    <cellStyle name="標準 2 4 3 2 2 2 3 2 2 2 2" xfId="15803"/>
    <cellStyle name="標準 2 4 3 2 2 2 3 2 2 2 2 2" xfId="15804"/>
    <cellStyle name="標準 2 4 3 2 2 2 3 2 2 2 2 2 2" xfId="15805"/>
    <cellStyle name="標準 2 4 3 2 2 2 3 2 2 2 2 2 3" xfId="15806"/>
    <cellStyle name="標準 2 4 3 2 2 2 3 2 2 2 2 3" xfId="15807"/>
    <cellStyle name="標準 2 4 3 2 2 2 3 2 2 2 2 3 2" xfId="15808"/>
    <cellStyle name="標準 2 4 3 2 2 2 3 2 2 2 2 3 3" xfId="15809"/>
    <cellStyle name="標準 2 4 3 2 2 2 3 2 2 2 2 4" xfId="15810"/>
    <cellStyle name="標準 2 4 3 2 2 2 3 2 2 2 2 5" xfId="15811"/>
    <cellStyle name="標準 2 4 3 2 2 2 3 2 2 2 3" xfId="15812"/>
    <cellStyle name="標準 2 4 3 2 2 2 3 2 2 2 3 2" xfId="15813"/>
    <cellStyle name="標準 2 4 3 2 2 2 3 2 2 2 3 3" xfId="15814"/>
    <cellStyle name="標準 2 4 3 2 2 2 3 2 2 2 4" xfId="15815"/>
    <cellStyle name="標準 2 4 3 2 2 2 3 2 2 2 4 2" xfId="15816"/>
    <cellStyle name="標準 2 4 3 2 2 2 3 2 2 2 4 3" xfId="15817"/>
    <cellStyle name="標準 2 4 3 2 2 2 3 2 2 2 5" xfId="15818"/>
    <cellStyle name="標準 2 4 3 2 2 2 3 2 2 2 6" xfId="15819"/>
    <cellStyle name="標準 2 4 3 2 2 2 3 2 2 3" xfId="15820"/>
    <cellStyle name="標準 2 4 3 2 2 2 3 2 2 3 2" xfId="15821"/>
    <cellStyle name="標準 2 4 3 2 2 2 3 2 2 3 2 2" xfId="15822"/>
    <cellStyle name="標準 2 4 3 2 2 2 3 2 2 3 2 3" xfId="15823"/>
    <cellStyle name="標準 2 4 3 2 2 2 3 2 2 3 3" xfId="15824"/>
    <cellStyle name="標準 2 4 3 2 2 2 3 2 2 3 3 2" xfId="15825"/>
    <cellStyle name="標準 2 4 3 2 2 2 3 2 2 3 3 3" xfId="15826"/>
    <cellStyle name="標準 2 4 3 2 2 2 3 2 2 3 4" xfId="15827"/>
    <cellStyle name="標準 2 4 3 2 2 2 3 2 2 3 5" xfId="15828"/>
    <cellStyle name="標準 2 4 3 2 2 2 3 2 2 4" xfId="15829"/>
    <cellStyle name="標準 2 4 3 2 2 2 3 2 2 5" xfId="15830"/>
    <cellStyle name="標準 2 4 3 2 2 2 3 2 2 5 2" xfId="15831"/>
    <cellStyle name="標準 2 4 3 2 2 2 3 2 2 5 3" xfId="15832"/>
    <cellStyle name="標準 2 4 3 2 2 2 3 2 2 6" xfId="15833"/>
    <cellStyle name="標準 2 4 3 2 2 2 3 2 2 6 2" xfId="15834"/>
    <cellStyle name="標準 2 4 3 2 2 2 3 2 2 6 3" xfId="15835"/>
    <cellStyle name="標準 2 4 3 2 2 2 3 2 2 7" xfId="15836"/>
    <cellStyle name="標準 2 4 3 2 2 2 3 2 2 8" xfId="15837"/>
    <cellStyle name="標準 2 4 3 2 2 2 3 2 3" xfId="15838"/>
    <cellStyle name="標準 2 4 3 2 2 2 3 2 3 2" xfId="15839"/>
    <cellStyle name="標準 2 4 3 2 2 2 3 2 3 2 2" xfId="15840"/>
    <cellStyle name="標準 2 4 3 2 2 2 3 2 3 2 2 2" xfId="15841"/>
    <cellStyle name="標準 2 4 3 2 2 2 3 2 3 2 2 2 2" xfId="15842"/>
    <cellStyle name="標準 2 4 3 2 2 2 3 2 3 2 2 2 3" xfId="15843"/>
    <cellStyle name="標準 2 4 3 2 2 2 3 2 3 2 2 3" xfId="15844"/>
    <cellStyle name="標準 2 4 3 2 2 2 3 2 3 2 2 3 2" xfId="15845"/>
    <cellStyle name="標準 2 4 3 2 2 2 3 2 3 2 2 3 3" xfId="15846"/>
    <cellStyle name="標準 2 4 3 2 2 2 3 2 3 2 2 4" xfId="15847"/>
    <cellStyle name="標準 2 4 3 2 2 2 3 2 3 2 2 5" xfId="15848"/>
    <cellStyle name="標準 2 4 3 2 2 2 3 2 3 2 3" xfId="15849"/>
    <cellStyle name="標準 2 4 3 2 2 2 3 2 3 2 3 2" xfId="15850"/>
    <cellStyle name="標準 2 4 3 2 2 2 3 2 3 2 3 3" xfId="15851"/>
    <cellStyle name="標準 2 4 3 2 2 2 3 2 3 2 4" xfId="15852"/>
    <cellStyle name="標準 2 4 3 2 2 2 3 2 3 2 4 2" xfId="15853"/>
    <cellStyle name="標準 2 4 3 2 2 2 3 2 3 2 4 3" xfId="15854"/>
    <cellStyle name="標準 2 4 3 2 2 2 3 2 3 2 5" xfId="15855"/>
    <cellStyle name="標準 2 4 3 2 2 2 3 2 3 2 6" xfId="15856"/>
    <cellStyle name="標準 2 4 3 2 2 2 3 2 3 3" xfId="15857"/>
    <cellStyle name="標準 2 4 3 2 2 2 3 2 3 3 2" xfId="15858"/>
    <cellStyle name="標準 2 4 3 2 2 2 3 2 3 3 2 2" xfId="15859"/>
    <cellStyle name="標準 2 4 3 2 2 2 3 2 3 3 2 3" xfId="15860"/>
    <cellStyle name="標準 2 4 3 2 2 2 3 2 3 3 3" xfId="15861"/>
    <cellStyle name="標準 2 4 3 2 2 2 3 2 3 3 3 2" xfId="15862"/>
    <cellStyle name="標準 2 4 3 2 2 2 3 2 3 3 3 3" xfId="15863"/>
    <cellStyle name="標準 2 4 3 2 2 2 3 2 3 3 4" xfId="15864"/>
    <cellStyle name="標準 2 4 3 2 2 2 3 2 3 3 5" xfId="15865"/>
    <cellStyle name="標準 2 4 3 2 2 2 3 2 3 4" xfId="15866"/>
    <cellStyle name="標準 2 4 3 2 2 2 3 2 3 5" xfId="15867"/>
    <cellStyle name="標準 2 4 3 2 2 2 3 2 3 5 2" xfId="15868"/>
    <cellStyle name="標準 2 4 3 2 2 2 3 2 3 5 3" xfId="15869"/>
    <cellStyle name="標準 2 4 3 2 2 2 3 2 3 6" xfId="15870"/>
    <cellStyle name="標準 2 4 3 2 2 2 3 2 3 6 2" xfId="15871"/>
    <cellStyle name="標準 2 4 3 2 2 2 3 2 3 6 3" xfId="15872"/>
    <cellStyle name="標準 2 4 3 2 2 2 3 2 3 7" xfId="15873"/>
    <cellStyle name="標準 2 4 3 2 2 2 3 2 3 8" xfId="15874"/>
    <cellStyle name="標準 2 4 3 2 2 2 3 2 4" xfId="15875"/>
    <cellStyle name="標準 2 4 3 2 2 2 3 2 4 2" xfId="15876"/>
    <cellStyle name="標準 2 4 3 2 2 2 3 2 4 2 2" xfId="15877"/>
    <cellStyle name="標準 2 4 3 2 2 2 3 2 4 2 2 2" xfId="15878"/>
    <cellStyle name="標準 2 4 3 2 2 2 3 2 4 2 2 3" xfId="15879"/>
    <cellStyle name="標準 2 4 3 2 2 2 3 2 4 2 3" xfId="15880"/>
    <cellStyle name="標準 2 4 3 2 2 2 3 2 4 2 3 2" xfId="15881"/>
    <cellStyle name="標準 2 4 3 2 2 2 3 2 4 2 3 3" xfId="15882"/>
    <cellStyle name="標準 2 4 3 2 2 2 3 2 4 2 4" xfId="15883"/>
    <cellStyle name="標準 2 4 3 2 2 2 3 2 4 2 5" xfId="15884"/>
    <cellStyle name="標準 2 4 3 2 2 2 3 2 4 3" xfId="15885"/>
    <cellStyle name="標準 2 4 3 2 2 2 3 2 4 3 2" xfId="15886"/>
    <cellStyle name="標準 2 4 3 2 2 2 3 2 4 3 3" xfId="15887"/>
    <cellStyle name="標準 2 4 3 2 2 2 3 2 4 4" xfId="15888"/>
    <cellStyle name="標準 2 4 3 2 2 2 3 2 4 4 2" xfId="15889"/>
    <cellStyle name="標準 2 4 3 2 2 2 3 2 4 4 3" xfId="15890"/>
    <cellStyle name="標準 2 4 3 2 2 2 3 2 4 5" xfId="15891"/>
    <cellStyle name="標準 2 4 3 2 2 2 3 2 4 6" xfId="15892"/>
    <cellStyle name="標準 2 4 3 2 2 2 3 2 5" xfId="15893"/>
    <cellStyle name="標準 2 4 3 2 2 2 3 2 5 2" xfId="15894"/>
    <cellStyle name="標準 2 4 3 2 2 2 3 2 5 2 2" xfId="15895"/>
    <cellStyle name="標準 2 4 3 2 2 2 3 2 5 2 3" xfId="15896"/>
    <cellStyle name="標準 2 4 3 2 2 2 3 2 5 3" xfId="15897"/>
    <cellStyle name="標準 2 4 3 2 2 2 3 2 5 3 2" xfId="15898"/>
    <cellStyle name="標準 2 4 3 2 2 2 3 2 5 3 3" xfId="15899"/>
    <cellStyle name="標準 2 4 3 2 2 2 3 2 5 4" xfId="15900"/>
    <cellStyle name="標準 2 4 3 2 2 2 3 2 5 5" xfId="15901"/>
    <cellStyle name="標準 2 4 3 2 2 2 3 2 6" xfId="15902"/>
    <cellStyle name="標準 2 4 3 2 2 2 3 2 7" xfId="15903"/>
    <cellStyle name="標準 2 4 3 2 2 2 3 2 7 2" xfId="15904"/>
    <cellStyle name="標準 2 4 3 2 2 2 3 2 7 3" xfId="15905"/>
    <cellStyle name="標準 2 4 3 2 2 2 3 2 8" xfId="15906"/>
    <cellStyle name="標準 2 4 3 2 2 2 3 2 8 2" xfId="15907"/>
    <cellStyle name="標準 2 4 3 2 2 2 3 2 8 3" xfId="15908"/>
    <cellStyle name="標準 2 4 3 2 2 2 3 2 9" xfId="15909"/>
    <cellStyle name="標準 2 4 3 2 2 2 3 3" xfId="15910"/>
    <cellStyle name="標準 2 4 3 2 2 2 3 3 2" xfId="15911"/>
    <cellStyle name="標準 2 4 3 2 2 2 3 3 2 2" xfId="15912"/>
    <cellStyle name="標準 2 4 3 2 2 2 3 3 2 2 2" xfId="15913"/>
    <cellStyle name="標準 2 4 3 2 2 2 3 3 2 2 2 2" xfId="15914"/>
    <cellStyle name="標準 2 4 3 2 2 2 3 3 2 2 2 3" xfId="15915"/>
    <cellStyle name="標準 2 4 3 2 2 2 3 3 2 2 3" xfId="15916"/>
    <cellStyle name="標準 2 4 3 2 2 2 3 3 2 2 3 2" xfId="15917"/>
    <cellStyle name="標準 2 4 3 2 2 2 3 3 2 2 3 3" xfId="15918"/>
    <cellStyle name="標準 2 4 3 2 2 2 3 3 2 2 4" xfId="15919"/>
    <cellStyle name="標準 2 4 3 2 2 2 3 3 2 2 5" xfId="15920"/>
    <cellStyle name="標準 2 4 3 2 2 2 3 3 2 3" xfId="15921"/>
    <cellStyle name="標準 2 4 3 2 2 2 3 3 2 3 2" xfId="15922"/>
    <cellStyle name="標準 2 4 3 2 2 2 3 3 2 3 3" xfId="15923"/>
    <cellStyle name="標準 2 4 3 2 2 2 3 3 2 4" xfId="15924"/>
    <cellStyle name="標準 2 4 3 2 2 2 3 3 2 4 2" xfId="15925"/>
    <cellStyle name="標準 2 4 3 2 2 2 3 3 2 4 3" xfId="15926"/>
    <cellStyle name="標準 2 4 3 2 2 2 3 3 2 5" xfId="15927"/>
    <cellStyle name="標準 2 4 3 2 2 2 3 3 2 6" xfId="15928"/>
    <cellStyle name="標準 2 4 3 2 2 2 3 3 3" xfId="15929"/>
    <cellStyle name="標準 2 4 3 2 2 2 3 3 3 2" xfId="15930"/>
    <cellStyle name="標準 2 4 3 2 2 2 3 3 3 2 2" xfId="15931"/>
    <cellStyle name="標準 2 4 3 2 2 2 3 3 3 2 3" xfId="15932"/>
    <cellStyle name="標準 2 4 3 2 2 2 3 3 3 3" xfId="15933"/>
    <cellStyle name="標準 2 4 3 2 2 2 3 3 3 3 2" xfId="15934"/>
    <cellStyle name="標準 2 4 3 2 2 2 3 3 3 3 3" xfId="15935"/>
    <cellStyle name="標準 2 4 3 2 2 2 3 3 3 4" xfId="15936"/>
    <cellStyle name="標準 2 4 3 2 2 2 3 3 3 5" xfId="15937"/>
    <cellStyle name="標準 2 4 3 2 2 2 3 3 4" xfId="15938"/>
    <cellStyle name="標準 2 4 3 2 2 2 3 3 5" xfId="15939"/>
    <cellStyle name="標準 2 4 3 2 2 2 3 3 5 2" xfId="15940"/>
    <cellStyle name="標準 2 4 3 2 2 2 3 3 5 3" xfId="15941"/>
    <cellStyle name="標準 2 4 3 2 2 2 3 3 6" xfId="15942"/>
    <cellStyle name="標準 2 4 3 2 2 2 3 3 6 2" xfId="15943"/>
    <cellStyle name="標準 2 4 3 2 2 2 3 3 6 3" xfId="15944"/>
    <cellStyle name="標準 2 4 3 2 2 2 3 3 7" xfId="15945"/>
    <cellStyle name="標準 2 4 3 2 2 2 3 3 8" xfId="15946"/>
    <cellStyle name="標準 2 4 3 2 2 2 3 4" xfId="15947"/>
    <cellStyle name="標準 2 4 3 2 2 2 3 4 2" xfId="15948"/>
    <cellStyle name="標準 2 4 3 2 2 2 3 4 2 2" xfId="15949"/>
    <cellStyle name="標準 2 4 3 2 2 2 3 4 2 2 2" xfId="15950"/>
    <cellStyle name="標準 2 4 3 2 2 2 3 4 2 2 2 2" xfId="15951"/>
    <cellStyle name="標準 2 4 3 2 2 2 3 4 2 2 2 3" xfId="15952"/>
    <cellStyle name="標準 2 4 3 2 2 2 3 4 2 2 3" xfId="15953"/>
    <cellStyle name="標準 2 4 3 2 2 2 3 4 2 2 3 2" xfId="15954"/>
    <cellStyle name="標準 2 4 3 2 2 2 3 4 2 2 3 3" xfId="15955"/>
    <cellStyle name="標準 2 4 3 2 2 2 3 4 2 2 4" xfId="15956"/>
    <cellStyle name="標準 2 4 3 2 2 2 3 4 2 2 5" xfId="15957"/>
    <cellStyle name="標準 2 4 3 2 2 2 3 4 2 3" xfId="15958"/>
    <cellStyle name="標準 2 4 3 2 2 2 3 4 2 3 2" xfId="15959"/>
    <cellStyle name="標準 2 4 3 2 2 2 3 4 2 3 3" xfId="15960"/>
    <cellStyle name="標準 2 4 3 2 2 2 3 4 2 4" xfId="15961"/>
    <cellStyle name="標準 2 4 3 2 2 2 3 4 2 4 2" xfId="15962"/>
    <cellStyle name="標準 2 4 3 2 2 2 3 4 2 4 3" xfId="15963"/>
    <cellStyle name="標準 2 4 3 2 2 2 3 4 2 5" xfId="15964"/>
    <cellStyle name="標準 2 4 3 2 2 2 3 4 2 6" xfId="15965"/>
    <cellStyle name="標準 2 4 3 2 2 2 3 4 3" xfId="15966"/>
    <cellStyle name="標準 2 4 3 2 2 2 3 4 3 2" xfId="15967"/>
    <cellStyle name="標準 2 4 3 2 2 2 3 4 3 2 2" xfId="15968"/>
    <cellStyle name="標準 2 4 3 2 2 2 3 4 3 2 3" xfId="15969"/>
    <cellStyle name="標準 2 4 3 2 2 2 3 4 3 3" xfId="15970"/>
    <cellStyle name="標準 2 4 3 2 2 2 3 4 3 3 2" xfId="15971"/>
    <cellStyle name="標準 2 4 3 2 2 2 3 4 3 3 3" xfId="15972"/>
    <cellStyle name="標準 2 4 3 2 2 2 3 4 3 4" xfId="15973"/>
    <cellStyle name="標準 2 4 3 2 2 2 3 4 3 5" xfId="15974"/>
    <cellStyle name="標準 2 4 3 2 2 2 3 4 4" xfId="15975"/>
    <cellStyle name="標準 2 4 3 2 2 2 3 4 5" xfId="15976"/>
    <cellStyle name="標準 2 4 3 2 2 2 3 4 5 2" xfId="15977"/>
    <cellStyle name="標準 2 4 3 2 2 2 3 4 5 3" xfId="15978"/>
    <cellStyle name="標準 2 4 3 2 2 2 3 4 6" xfId="15979"/>
    <cellStyle name="標準 2 4 3 2 2 2 3 4 6 2" xfId="15980"/>
    <cellStyle name="標準 2 4 3 2 2 2 3 4 6 3" xfId="15981"/>
    <cellStyle name="標準 2 4 3 2 2 2 3 4 7" xfId="15982"/>
    <cellStyle name="標準 2 4 3 2 2 2 3 4 8" xfId="15983"/>
    <cellStyle name="標準 2 4 3 2 2 2 3 5" xfId="15984"/>
    <cellStyle name="標準 2 4 3 2 2 2 3 5 2" xfId="15985"/>
    <cellStyle name="標準 2 4 3 2 2 2 3 5 2 2" xfId="15986"/>
    <cellStyle name="標準 2 4 3 2 2 2 3 5 2 2 2" xfId="15987"/>
    <cellStyle name="標準 2 4 3 2 2 2 3 5 2 2 3" xfId="15988"/>
    <cellStyle name="標準 2 4 3 2 2 2 3 5 2 3" xfId="15989"/>
    <cellStyle name="標準 2 4 3 2 2 2 3 5 2 3 2" xfId="15990"/>
    <cellStyle name="標準 2 4 3 2 2 2 3 5 2 3 3" xfId="15991"/>
    <cellStyle name="標準 2 4 3 2 2 2 3 5 2 4" xfId="15992"/>
    <cellStyle name="標準 2 4 3 2 2 2 3 5 2 5" xfId="15993"/>
    <cellStyle name="標準 2 4 3 2 2 2 3 5 3" xfId="15994"/>
    <cellStyle name="標準 2 4 3 2 2 2 3 5 3 2" xfId="15995"/>
    <cellStyle name="標準 2 4 3 2 2 2 3 5 3 3" xfId="15996"/>
    <cellStyle name="標準 2 4 3 2 2 2 3 5 4" xfId="15997"/>
    <cellStyle name="標準 2 4 3 2 2 2 3 5 4 2" xfId="15998"/>
    <cellStyle name="標準 2 4 3 2 2 2 3 5 4 3" xfId="15999"/>
    <cellStyle name="標準 2 4 3 2 2 2 3 5 5" xfId="16000"/>
    <cellStyle name="標準 2 4 3 2 2 2 3 5 6" xfId="16001"/>
    <cellStyle name="標準 2 4 3 2 2 2 3 6" xfId="16002"/>
    <cellStyle name="標準 2 4 3 2 2 2 3 6 2" xfId="16003"/>
    <cellStyle name="標準 2 4 3 2 2 2 3 6 2 2" xfId="16004"/>
    <cellStyle name="標準 2 4 3 2 2 2 3 6 2 3" xfId="16005"/>
    <cellStyle name="標準 2 4 3 2 2 2 3 6 3" xfId="16006"/>
    <cellStyle name="標準 2 4 3 2 2 2 3 6 3 2" xfId="16007"/>
    <cellStyle name="標準 2 4 3 2 2 2 3 6 3 3" xfId="16008"/>
    <cellStyle name="標準 2 4 3 2 2 2 3 6 4" xfId="16009"/>
    <cellStyle name="標準 2 4 3 2 2 2 3 6 5" xfId="16010"/>
    <cellStyle name="標準 2 4 3 2 2 2 3 7" xfId="16011"/>
    <cellStyle name="標準 2 4 3 2 2 2 3 8" xfId="16012"/>
    <cellStyle name="標準 2 4 3 2 2 2 3 8 2" xfId="16013"/>
    <cellStyle name="標準 2 4 3 2 2 2 3 8 3" xfId="16014"/>
    <cellStyle name="標準 2 4 3 2 2 2 3 9" xfId="16015"/>
    <cellStyle name="標準 2 4 3 2 2 2 3 9 2" xfId="16016"/>
    <cellStyle name="標準 2 4 3 2 2 2 3 9 3" xfId="16017"/>
    <cellStyle name="標準 2 4 3 2 2 2 4" xfId="16018"/>
    <cellStyle name="標準 2 4 3 2 2 2 4 10" xfId="16019"/>
    <cellStyle name="標準 2 4 3 2 2 2 4 2" xfId="16020"/>
    <cellStyle name="標準 2 4 3 2 2 2 4 2 2" xfId="16021"/>
    <cellStyle name="標準 2 4 3 2 2 2 4 2 2 2" xfId="16022"/>
    <cellStyle name="標準 2 4 3 2 2 2 4 2 2 2 2" xfId="16023"/>
    <cellStyle name="標準 2 4 3 2 2 2 4 2 2 2 2 2" xfId="16024"/>
    <cellStyle name="標準 2 4 3 2 2 2 4 2 2 2 2 3" xfId="16025"/>
    <cellStyle name="標準 2 4 3 2 2 2 4 2 2 2 3" xfId="16026"/>
    <cellStyle name="標準 2 4 3 2 2 2 4 2 2 2 3 2" xfId="16027"/>
    <cellStyle name="標準 2 4 3 2 2 2 4 2 2 2 3 3" xfId="16028"/>
    <cellStyle name="標準 2 4 3 2 2 2 4 2 2 2 4" xfId="16029"/>
    <cellStyle name="標準 2 4 3 2 2 2 4 2 2 2 5" xfId="16030"/>
    <cellStyle name="標準 2 4 3 2 2 2 4 2 2 3" xfId="16031"/>
    <cellStyle name="標準 2 4 3 2 2 2 4 2 2 3 2" xfId="16032"/>
    <cellStyle name="標準 2 4 3 2 2 2 4 2 2 3 3" xfId="16033"/>
    <cellStyle name="標準 2 4 3 2 2 2 4 2 2 4" xfId="16034"/>
    <cellStyle name="標準 2 4 3 2 2 2 4 2 2 4 2" xfId="16035"/>
    <cellStyle name="標準 2 4 3 2 2 2 4 2 2 4 3" xfId="16036"/>
    <cellStyle name="標準 2 4 3 2 2 2 4 2 2 5" xfId="16037"/>
    <cellStyle name="標準 2 4 3 2 2 2 4 2 2 6" xfId="16038"/>
    <cellStyle name="標準 2 4 3 2 2 2 4 2 3" xfId="16039"/>
    <cellStyle name="標準 2 4 3 2 2 2 4 2 3 2" xfId="16040"/>
    <cellStyle name="標準 2 4 3 2 2 2 4 2 3 2 2" xfId="16041"/>
    <cellStyle name="標準 2 4 3 2 2 2 4 2 3 2 3" xfId="16042"/>
    <cellStyle name="標準 2 4 3 2 2 2 4 2 3 3" xfId="16043"/>
    <cellStyle name="標準 2 4 3 2 2 2 4 2 3 3 2" xfId="16044"/>
    <cellStyle name="標準 2 4 3 2 2 2 4 2 3 3 3" xfId="16045"/>
    <cellStyle name="標準 2 4 3 2 2 2 4 2 3 4" xfId="16046"/>
    <cellStyle name="標準 2 4 3 2 2 2 4 2 3 5" xfId="16047"/>
    <cellStyle name="標準 2 4 3 2 2 2 4 2 4" xfId="16048"/>
    <cellStyle name="標準 2 4 3 2 2 2 4 2 5" xfId="16049"/>
    <cellStyle name="標準 2 4 3 2 2 2 4 2 5 2" xfId="16050"/>
    <cellStyle name="標準 2 4 3 2 2 2 4 2 5 3" xfId="16051"/>
    <cellStyle name="標準 2 4 3 2 2 2 4 2 6" xfId="16052"/>
    <cellStyle name="標準 2 4 3 2 2 2 4 2 6 2" xfId="16053"/>
    <cellStyle name="標準 2 4 3 2 2 2 4 2 6 3" xfId="16054"/>
    <cellStyle name="標準 2 4 3 2 2 2 4 2 7" xfId="16055"/>
    <cellStyle name="標準 2 4 3 2 2 2 4 2 8" xfId="16056"/>
    <cellStyle name="標準 2 4 3 2 2 2 4 3" xfId="16057"/>
    <cellStyle name="標準 2 4 3 2 2 2 4 3 2" xfId="16058"/>
    <cellStyle name="標準 2 4 3 2 2 2 4 3 2 2" xfId="16059"/>
    <cellStyle name="標準 2 4 3 2 2 2 4 3 2 2 2" xfId="16060"/>
    <cellStyle name="標準 2 4 3 2 2 2 4 3 2 2 2 2" xfId="16061"/>
    <cellStyle name="標準 2 4 3 2 2 2 4 3 2 2 2 3" xfId="16062"/>
    <cellStyle name="標準 2 4 3 2 2 2 4 3 2 2 3" xfId="16063"/>
    <cellStyle name="標準 2 4 3 2 2 2 4 3 2 2 3 2" xfId="16064"/>
    <cellStyle name="標準 2 4 3 2 2 2 4 3 2 2 3 3" xfId="16065"/>
    <cellStyle name="標準 2 4 3 2 2 2 4 3 2 2 4" xfId="16066"/>
    <cellStyle name="標準 2 4 3 2 2 2 4 3 2 2 5" xfId="16067"/>
    <cellStyle name="標準 2 4 3 2 2 2 4 3 2 3" xfId="16068"/>
    <cellStyle name="標準 2 4 3 2 2 2 4 3 2 3 2" xfId="16069"/>
    <cellStyle name="標準 2 4 3 2 2 2 4 3 2 3 3" xfId="16070"/>
    <cellStyle name="標準 2 4 3 2 2 2 4 3 2 4" xfId="16071"/>
    <cellStyle name="標準 2 4 3 2 2 2 4 3 2 4 2" xfId="16072"/>
    <cellStyle name="標準 2 4 3 2 2 2 4 3 2 4 3" xfId="16073"/>
    <cellStyle name="標準 2 4 3 2 2 2 4 3 2 5" xfId="16074"/>
    <cellStyle name="標準 2 4 3 2 2 2 4 3 2 6" xfId="16075"/>
    <cellStyle name="標準 2 4 3 2 2 2 4 3 3" xfId="16076"/>
    <cellStyle name="標準 2 4 3 2 2 2 4 3 3 2" xfId="16077"/>
    <cellStyle name="標準 2 4 3 2 2 2 4 3 3 2 2" xfId="16078"/>
    <cellStyle name="標準 2 4 3 2 2 2 4 3 3 2 3" xfId="16079"/>
    <cellStyle name="標準 2 4 3 2 2 2 4 3 3 3" xfId="16080"/>
    <cellStyle name="標準 2 4 3 2 2 2 4 3 3 3 2" xfId="16081"/>
    <cellStyle name="標準 2 4 3 2 2 2 4 3 3 3 3" xfId="16082"/>
    <cellStyle name="標準 2 4 3 2 2 2 4 3 3 4" xfId="16083"/>
    <cellStyle name="標準 2 4 3 2 2 2 4 3 3 5" xfId="16084"/>
    <cellStyle name="標準 2 4 3 2 2 2 4 3 4" xfId="16085"/>
    <cellStyle name="標準 2 4 3 2 2 2 4 3 5" xfId="16086"/>
    <cellStyle name="標準 2 4 3 2 2 2 4 3 5 2" xfId="16087"/>
    <cellStyle name="標準 2 4 3 2 2 2 4 3 5 3" xfId="16088"/>
    <cellStyle name="標準 2 4 3 2 2 2 4 3 6" xfId="16089"/>
    <cellStyle name="標準 2 4 3 2 2 2 4 3 6 2" xfId="16090"/>
    <cellStyle name="標準 2 4 3 2 2 2 4 3 6 3" xfId="16091"/>
    <cellStyle name="標準 2 4 3 2 2 2 4 3 7" xfId="16092"/>
    <cellStyle name="標準 2 4 3 2 2 2 4 3 8" xfId="16093"/>
    <cellStyle name="標準 2 4 3 2 2 2 4 4" xfId="16094"/>
    <cellStyle name="標準 2 4 3 2 2 2 4 4 2" xfId="16095"/>
    <cellStyle name="標準 2 4 3 2 2 2 4 4 2 2" xfId="16096"/>
    <cellStyle name="標準 2 4 3 2 2 2 4 4 2 2 2" xfId="16097"/>
    <cellStyle name="標準 2 4 3 2 2 2 4 4 2 2 3" xfId="16098"/>
    <cellStyle name="標準 2 4 3 2 2 2 4 4 2 3" xfId="16099"/>
    <cellStyle name="標準 2 4 3 2 2 2 4 4 2 3 2" xfId="16100"/>
    <cellStyle name="標準 2 4 3 2 2 2 4 4 2 3 3" xfId="16101"/>
    <cellStyle name="標準 2 4 3 2 2 2 4 4 2 4" xfId="16102"/>
    <cellStyle name="標準 2 4 3 2 2 2 4 4 2 5" xfId="16103"/>
    <cellStyle name="標準 2 4 3 2 2 2 4 4 3" xfId="16104"/>
    <cellStyle name="標準 2 4 3 2 2 2 4 4 3 2" xfId="16105"/>
    <cellStyle name="標準 2 4 3 2 2 2 4 4 3 3" xfId="16106"/>
    <cellStyle name="標準 2 4 3 2 2 2 4 4 4" xfId="16107"/>
    <cellStyle name="標準 2 4 3 2 2 2 4 4 4 2" xfId="16108"/>
    <cellStyle name="標準 2 4 3 2 2 2 4 4 4 3" xfId="16109"/>
    <cellStyle name="標準 2 4 3 2 2 2 4 4 5" xfId="16110"/>
    <cellStyle name="標準 2 4 3 2 2 2 4 4 6" xfId="16111"/>
    <cellStyle name="標準 2 4 3 2 2 2 4 5" xfId="16112"/>
    <cellStyle name="標準 2 4 3 2 2 2 4 5 2" xfId="16113"/>
    <cellStyle name="標準 2 4 3 2 2 2 4 5 2 2" xfId="16114"/>
    <cellStyle name="標準 2 4 3 2 2 2 4 5 2 3" xfId="16115"/>
    <cellStyle name="標準 2 4 3 2 2 2 4 5 3" xfId="16116"/>
    <cellStyle name="標準 2 4 3 2 2 2 4 5 3 2" xfId="16117"/>
    <cellStyle name="標準 2 4 3 2 2 2 4 5 3 3" xfId="16118"/>
    <cellStyle name="標準 2 4 3 2 2 2 4 5 4" xfId="16119"/>
    <cellStyle name="標準 2 4 3 2 2 2 4 5 5" xfId="16120"/>
    <cellStyle name="標準 2 4 3 2 2 2 4 6" xfId="16121"/>
    <cellStyle name="標準 2 4 3 2 2 2 4 7" xfId="16122"/>
    <cellStyle name="標準 2 4 3 2 2 2 4 7 2" xfId="16123"/>
    <cellStyle name="標準 2 4 3 2 2 2 4 7 3" xfId="16124"/>
    <cellStyle name="標準 2 4 3 2 2 2 4 8" xfId="16125"/>
    <cellStyle name="標準 2 4 3 2 2 2 4 8 2" xfId="16126"/>
    <cellStyle name="標準 2 4 3 2 2 2 4 8 3" xfId="16127"/>
    <cellStyle name="標準 2 4 3 2 2 2 4 9" xfId="16128"/>
    <cellStyle name="標準 2 4 3 2 2 2 5" xfId="16129"/>
    <cellStyle name="標準 2 4 3 2 2 2 5 2" xfId="16130"/>
    <cellStyle name="標準 2 4 3 2 2 2 5 2 2" xfId="16131"/>
    <cellStyle name="標準 2 4 3 2 2 2 5 2 2 2" xfId="16132"/>
    <cellStyle name="標準 2 4 3 2 2 2 5 2 2 2 2" xfId="16133"/>
    <cellStyle name="標準 2 4 3 2 2 2 5 2 2 2 2 2" xfId="16134"/>
    <cellStyle name="標準 2 4 3 2 2 2 5 2 2 2 2 3" xfId="16135"/>
    <cellStyle name="標準 2 4 3 2 2 2 5 2 2 2 3" xfId="16136"/>
    <cellStyle name="標準 2 4 3 2 2 2 5 2 2 2 3 2" xfId="16137"/>
    <cellStyle name="標準 2 4 3 2 2 2 5 2 2 2 3 3" xfId="16138"/>
    <cellStyle name="標準 2 4 3 2 2 2 5 2 2 2 4" xfId="16139"/>
    <cellStyle name="標準 2 4 3 2 2 2 5 2 2 2 5" xfId="16140"/>
    <cellStyle name="標準 2 4 3 2 2 2 5 2 2 3" xfId="16141"/>
    <cellStyle name="標準 2 4 3 2 2 2 5 2 2 3 2" xfId="16142"/>
    <cellStyle name="標準 2 4 3 2 2 2 5 2 2 3 3" xfId="16143"/>
    <cellStyle name="標準 2 4 3 2 2 2 5 2 2 4" xfId="16144"/>
    <cellStyle name="標準 2 4 3 2 2 2 5 2 2 4 2" xfId="16145"/>
    <cellStyle name="標準 2 4 3 2 2 2 5 2 2 4 3" xfId="16146"/>
    <cellStyle name="標準 2 4 3 2 2 2 5 2 2 5" xfId="16147"/>
    <cellStyle name="標準 2 4 3 2 2 2 5 2 2 6" xfId="16148"/>
    <cellStyle name="標準 2 4 3 2 2 2 5 2 3" xfId="16149"/>
    <cellStyle name="標準 2 4 3 2 2 2 5 2 3 2" xfId="16150"/>
    <cellStyle name="標準 2 4 3 2 2 2 5 2 3 2 2" xfId="16151"/>
    <cellStyle name="標準 2 4 3 2 2 2 5 2 3 2 3" xfId="16152"/>
    <cellStyle name="標準 2 4 3 2 2 2 5 2 3 3" xfId="16153"/>
    <cellStyle name="標準 2 4 3 2 2 2 5 2 3 3 2" xfId="16154"/>
    <cellStyle name="標準 2 4 3 2 2 2 5 2 3 3 3" xfId="16155"/>
    <cellStyle name="標準 2 4 3 2 2 2 5 2 3 4" xfId="16156"/>
    <cellStyle name="標準 2 4 3 2 2 2 5 2 3 5" xfId="16157"/>
    <cellStyle name="標準 2 4 3 2 2 2 5 2 4" xfId="16158"/>
    <cellStyle name="標準 2 4 3 2 2 2 5 2 5" xfId="16159"/>
    <cellStyle name="標準 2 4 3 2 2 2 5 2 5 2" xfId="16160"/>
    <cellStyle name="標準 2 4 3 2 2 2 5 2 5 3" xfId="16161"/>
    <cellStyle name="標準 2 4 3 2 2 2 5 2 6" xfId="16162"/>
    <cellStyle name="標準 2 4 3 2 2 2 5 2 6 2" xfId="16163"/>
    <cellStyle name="標準 2 4 3 2 2 2 5 2 6 3" xfId="16164"/>
    <cellStyle name="標準 2 4 3 2 2 2 5 2 7" xfId="16165"/>
    <cellStyle name="標準 2 4 3 2 2 2 5 2 8" xfId="16166"/>
    <cellStyle name="標準 2 4 3 2 2 2 5 3" xfId="16167"/>
    <cellStyle name="標準 2 4 3 2 2 2 5 3 2" xfId="16168"/>
    <cellStyle name="標準 2 4 3 2 2 2 5 3 2 2" xfId="16169"/>
    <cellStyle name="標準 2 4 3 2 2 2 5 3 2 2 2" xfId="16170"/>
    <cellStyle name="標準 2 4 3 2 2 2 5 3 2 2 3" xfId="16171"/>
    <cellStyle name="標準 2 4 3 2 2 2 5 3 2 3" xfId="16172"/>
    <cellStyle name="標準 2 4 3 2 2 2 5 3 2 3 2" xfId="16173"/>
    <cellStyle name="標準 2 4 3 2 2 2 5 3 2 3 3" xfId="16174"/>
    <cellStyle name="標準 2 4 3 2 2 2 5 3 2 4" xfId="16175"/>
    <cellStyle name="標準 2 4 3 2 2 2 5 3 2 5" xfId="16176"/>
    <cellStyle name="標準 2 4 3 2 2 2 5 3 3" xfId="16177"/>
    <cellStyle name="標準 2 4 3 2 2 2 5 3 3 2" xfId="16178"/>
    <cellStyle name="標準 2 4 3 2 2 2 5 3 3 3" xfId="16179"/>
    <cellStyle name="標準 2 4 3 2 2 2 5 3 4" xfId="16180"/>
    <cellStyle name="標準 2 4 3 2 2 2 5 3 4 2" xfId="16181"/>
    <cellStyle name="標準 2 4 3 2 2 2 5 3 4 3" xfId="16182"/>
    <cellStyle name="標準 2 4 3 2 2 2 5 3 5" xfId="16183"/>
    <cellStyle name="標準 2 4 3 2 2 2 5 3 6" xfId="16184"/>
    <cellStyle name="標準 2 4 3 2 2 2 5 4" xfId="16185"/>
    <cellStyle name="標準 2 4 3 2 2 2 5 4 2" xfId="16186"/>
    <cellStyle name="標準 2 4 3 2 2 2 5 4 2 2" xfId="16187"/>
    <cellStyle name="標準 2 4 3 2 2 2 5 4 2 3" xfId="16188"/>
    <cellStyle name="標準 2 4 3 2 2 2 5 4 3" xfId="16189"/>
    <cellStyle name="標準 2 4 3 2 2 2 5 4 3 2" xfId="16190"/>
    <cellStyle name="標準 2 4 3 2 2 2 5 4 3 3" xfId="16191"/>
    <cellStyle name="標準 2 4 3 2 2 2 5 4 4" xfId="16192"/>
    <cellStyle name="標準 2 4 3 2 2 2 5 4 5" xfId="16193"/>
    <cellStyle name="標準 2 4 3 2 2 2 5 5" xfId="16194"/>
    <cellStyle name="標準 2 4 3 2 2 2 5 6" xfId="16195"/>
    <cellStyle name="標準 2 4 3 2 2 2 5 6 2" xfId="16196"/>
    <cellStyle name="標準 2 4 3 2 2 2 5 6 3" xfId="16197"/>
    <cellStyle name="標準 2 4 3 2 2 2 5 7" xfId="16198"/>
    <cellStyle name="標準 2 4 3 2 2 2 5 7 2" xfId="16199"/>
    <cellStyle name="標準 2 4 3 2 2 2 5 7 3" xfId="16200"/>
    <cellStyle name="標準 2 4 3 2 2 2 5 8" xfId="16201"/>
    <cellStyle name="標準 2 4 3 2 2 2 5 9" xfId="16202"/>
    <cellStyle name="標準 2 4 3 2 2 2 6" xfId="16203"/>
    <cellStyle name="標準 2 4 3 2 2 2 6 2" xfId="16204"/>
    <cellStyle name="標準 2 4 3 2 2 2 6 2 2" xfId="16205"/>
    <cellStyle name="標準 2 4 3 2 2 2 6 2 2 2" xfId="16206"/>
    <cellStyle name="標準 2 4 3 2 2 2 6 2 2 2 2" xfId="16207"/>
    <cellStyle name="標準 2 4 3 2 2 2 6 2 2 2 3" xfId="16208"/>
    <cellStyle name="標準 2 4 3 2 2 2 6 2 2 3" xfId="16209"/>
    <cellStyle name="標準 2 4 3 2 2 2 6 2 2 3 2" xfId="16210"/>
    <cellStyle name="標準 2 4 3 2 2 2 6 2 2 3 3" xfId="16211"/>
    <cellStyle name="標準 2 4 3 2 2 2 6 2 2 4" xfId="16212"/>
    <cellStyle name="標準 2 4 3 2 2 2 6 2 2 5" xfId="16213"/>
    <cellStyle name="標準 2 4 3 2 2 2 6 2 3" xfId="16214"/>
    <cellStyle name="標準 2 4 3 2 2 2 6 2 3 2" xfId="16215"/>
    <cellStyle name="標準 2 4 3 2 2 2 6 2 3 3" xfId="16216"/>
    <cellStyle name="標準 2 4 3 2 2 2 6 2 4" xfId="16217"/>
    <cellStyle name="標準 2 4 3 2 2 2 6 2 4 2" xfId="16218"/>
    <cellStyle name="標準 2 4 3 2 2 2 6 2 4 3" xfId="16219"/>
    <cellStyle name="標準 2 4 3 2 2 2 6 2 5" xfId="16220"/>
    <cellStyle name="標準 2 4 3 2 2 2 6 2 6" xfId="16221"/>
    <cellStyle name="標準 2 4 3 2 2 2 6 3" xfId="16222"/>
    <cellStyle name="標準 2 4 3 2 2 2 6 3 2" xfId="16223"/>
    <cellStyle name="標準 2 4 3 2 2 2 6 3 2 2" xfId="16224"/>
    <cellStyle name="標準 2 4 3 2 2 2 6 3 2 3" xfId="16225"/>
    <cellStyle name="標準 2 4 3 2 2 2 6 3 3" xfId="16226"/>
    <cellStyle name="標準 2 4 3 2 2 2 6 3 3 2" xfId="16227"/>
    <cellStyle name="標準 2 4 3 2 2 2 6 3 3 3" xfId="16228"/>
    <cellStyle name="標準 2 4 3 2 2 2 6 3 4" xfId="16229"/>
    <cellStyle name="標準 2 4 3 2 2 2 6 3 5" xfId="16230"/>
    <cellStyle name="標準 2 4 3 2 2 2 6 4" xfId="16231"/>
    <cellStyle name="標準 2 4 3 2 2 2 6 5" xfId="16232"/>
    <cellStyle name="標準 2 4 3 2 2 2 6 5 2" xfId="16233"/>
    <cellStyle name="標準 2 4 3 2 2 2 6 5 3" xfId="16234"/>
    <cellStyle name="標準 2 4 3 2 2 2 6 6" xfId="16235"/>
    <cellStyle name="標準 2 4 3 2 2 2 6 6 2" xfId="16236"/>
    <cellStyle name="標準 2 4 3 2 2 2 6 6 3" xfId="16237"/>
    <cellStyle name="標準 2 4 3 2 2 2 6 7" xfId="16238"/>
    <cellStyle name="標準 2 4 3 2 2 2 6 8" xfId="16239"/>
    <cellStyle name="標準 2 4 3 2 2 2 7" xfId="16240"/>
    <cellStyle name="標準 2 4 3 2 2 2 7 2" xfId="16241"/>
    <cellStyle name="標準 2 4 3 2 2 2 7 2 2" xfId="16242"/>
    <cellStyle name="標準 2 4 3 2 2 2 7 2 2 2" xfId="16243"/>
    <cellStyle name="標準 2 4 3 2 2 2 7 2 2 2 2" xfId="16244"/>
    <cellStyle name="標準 2 4 3 2 2 2 7 2 2 2 3" xfId="16245"/>
    <cellStyle name="標準 2 4 3 2 2 2 7 2 2 3" xfId="16246"/>
    <cellStyle name="標準 2 4 3 2 2 2 7 2 2 3 2" xfId="16247"/>
    <cellStyle name="標準 2 4 3 2 2 2 7 2 2 3 3" xfId="16248"/>
    <cellStyle name="標準 2 4 3 2 2 2 7 2 2 4" xfId="16249"/>
    <cellStyle name="標準 2 4 3 2 2 2 7 2 2 5" xfId="16250"/>
    <cellStyle name="標準 2 4 3 2 2 2 7 2 3" xfId="16251"/>
    <cellStyle name="標準 2 4 3 2 2 2 7 2 3 2" xfId="16252"/>
    <cellStyle name="標準 2 4 3 2 2 2 7 2 3 3" xfId="16253"/>
    <cellStyle name="標準 2 4 3 2 2 2 7 2 4" xfId="16254"/>
    <cellStyle name="標準 2 4 3 2 2 2 7 2 4 2" xfId="16255"/>
    <cellStyle name="標準 2 4 3 2 2 2 7 2 4 3" xfId="16256"/>
    <cellStyle name="標準 2 4 3 2 2 2 7 2 5" xfId="16257"/>
    <cellStyle name="標準 2 4 3 2 2 2 7 2 6" xfId="16258"/>
    <cellStyle name="標準 2 4 3 2 2 2 7 3" xfId="16259"/>
    <cellStyle name="標準 2 4 3 2 2 2 7 3 2" xfId="16260"/>
    <cellStyle name="標準 2 4 3 2 2 2 7 3 2 2" xfId="16261"/>
    <cellStyle name="標準 2 4 3 2 2 2 7 3 2 3" xfId="16262"/>
    <cellStyle name="標準 2 4 3 2 2 2 7 3 3" xfId="16263"/>
    <cellStyle name="標準 2 4 3 2 2 2 7 3 3 2" xfId="16264"/>
    <cellStyle name="標準 2 4 3 2 2 2 7 3 3 3" xfId="16265"/>
    <cellStyle name="標準 2 4 3 2 2 2 7 3 4" xfId="16266"/>
    <cellStyle name="標準 2 4 3 2 2 2 7 3 5" xfId="16267"/>
    <cellStyle name="標準 2 4 3 2 2 2 7 4" xfId="16268"/>
    <cellStyle name="標準 2 4 3 2 2 2 7 5" xfId="16269"/>
    <cellStyle name="標準 2 4 3 2 2 2 7 5 2" xfId="16270"/>
    <cellStyle name="標準 2 4 3 2 2 2 7 5 3" xfId="16271"/>
    <cellStyle name="標準 2 4 3 2 2 2 7 6" xfId="16272"/>
    <cellStyle name="標準 2 4 3 2 2 2 7 6 2" xfId="16273"/>
    <cellStyle name="標準 2 4 3 2 2 2 7 6 3" xfId="16274"/>
    <cellStyle name="標準 2 4 3 2 2 2 7 7" xfId="16275"/>
    <cellStyle name="標準 2 4 3 2 2 2 7 8" xfId="16276"/>
    <cellStyle name="標準 2 4 3 2 2 2 8" xfId="16277"/>
    <cellStyle name="標準 2 4 3 2 2 2 8 2" xfId="16278"/>
    <cellStyle name="標準 2 4 3 2 2 2 8 2 2" xfId="16279"/>
    <cellStyle name="標準 2 4 3 2 2 2 8 2 2 2" xfId="16280"/>
    <cellStyle name="標準 2 4 3 2 2 2 8 2 2 3" xfId="16281"/>
    <cellStyle name="標準 2 4 3 2 2 2 8 2 3" xfId="16282"/>
    <cellStyle name="標準 2 4 3 2 2 2 8 2 3 2" xfId="16283"/>
    <cellStyle name="標準 2 4 3 2 2 2 8 2 3 3" xfId="16284"/>
    <cellStyle name="標準 2 4 3 2 2 2 8 2 4" xfId="16285"/>
    <cellStyle name="標準 2 4 3 2 2 2 8 2 5" xfId="16286"/>
    <cellStyle name="標準 2 4 3 2 2 2 8 3" xfId="16287"/>
    <cellStyle name="標準 2 4 3 2 2 2 8 3 2" xfId="16288"/>
    <cellStyle name="標準 2 4 3 2 2 2 8 3 3" xfId="16289"/>
    <cellStyle name="標準 2 4 3 2 2 2 8 4" xfId="16290"/>
    <cellStyle name="標準 2 4 3 2 2 2 8 4 2" xfId="16291"/>
    <cellStyle name="標準 2 4 3 2 2 2 8 4 3" xfId="16292"/>
    <cellStyle name="標準 2 4 3 2 2 2 8 5" xfId="16293"/>
    <cellStyle name="標準 2 4 3 2 2 2 8 6" xfId="16294"/>
    <cellStyle name="標準 2 4 3 2 2 2 9" xfId="16295"/>
    <cellStyle name="標準 2 4 3 2 2 2 9 2" xfId="16296"/>
    <cellStyle name="標準 2 4 3 2 2 2 9 2 2" xfId="16297"/>
    <cellStyle name="標準 2 4 3 2 2 2 9 2 3" xfId="16298"/>
    <cellStyle name="標準 2 4 3 2 2 2 9 3" xfId="16299"/>
    <cellStyle name="標準 2 4 3 2 2 2 9 3 2" xfId="16300"/>
    <cellStyle name="標準 2 4 3 2 2 2 9 3 3" xfId="16301"/>
    <cellStyle name="標準 2 4 3 2 2 2 9 4" xfId="16302"/>
    <cellStyle name="標準 2 4 3 2 2 2 9 5" xfId="16303"/>
    <cellStyle name="標準 2 4 3 2 2 3" xfId="16304"/>
    <cellStyle name="標準 2 4 3 2 2 3 10" xfId="16305"/>
    <cellStyle name="標準 2 4 3 2 2 3 10 2" xfId="16306"/>
    <cellStyle name="標準 2 4 3 2 2 3 10 3" xfId="16307"/>
    <cellStyle name="標準 2 4 3 2 2 3 11" xfId="16308"/>
    <cellStyle name="標準 2 4 3 2 2 3 12" xfId="16309"/>
    <cellStyle name="標準 2 4 3 2 2 3 2" xfId="16310"/>
    <cellStyle name="標準 2 4 3 2 2 3 2 10" xfId="16311"/>
    <cellStyle name="標準 2 4 3 2 2 3 2 2" xfId="16312"/>
    <cellStyle name="標準 2 4 3 2 2 3 2 2 2" xfId="16313"/>
    <cellStyle name="標準 2 4 3 2 2 3 2 2 2 2" xfId="16314"/>
    <cellStyle name="標準 2 4 3 2 2 3 2 2 2 2 2" xfId="16315"/>
    <cellStyle name="標準 2 4 3 2 2 3 2 2 2 2 2 2" xfId="16316"/>
    <cellStyle name="標準 2 4 3 2 2 3 2 2 2 2 2 3" xfId="16317"/>
    <cellStyle name="標準 2 4 3 2 2 3 2 2 2 2 3" xfId="16318"/>
    <cellStyle name="標準 2 4 3 2 2 3 2 2 2 2 3 2" xfId="16319"/>
    <cellStyle name="標準 2 4 3 2 2 3 2 2 2 2 3 3" xfId="16320"/>
    <cellStyle name="標準 2 4 3 2 2 3 2 2 2 2 4" xfId="16321"/>
    <cellStyle name="標準 2 4 3 2 2 3 2 2 2 2 5" xfId="16322"/>
    <cellStyle name="標準 2 4 3 2 2 3 2 2 2 3" xfId="16323"/>
    <cellStyle name="標準 2 4 3 2 2 3 2 2 2 3 2" xfId="16324"/>
    <cellStyle name="標準 2 4 3 2 2 3 2 2 2 3 3" xfId="16325"/>
    <cellStyle name="標準 2 4 3 2 2 3 2 2 2 4" xfId="16326"/>
    <cellStyle name="標準 2 4 3 2 2 3 2 2 2 4 2" xfId="16327"/>
    <cellStyle name="標準 2 4 3 2 2 3 2 2 2 4 3" xfId="16328"/>
    <cellStyle name="標準 2 4 3 2 2 3 2 2 2 5" xfId="16329"/>
    <cellStyle name="標準 2 4 3 2 2 3 2 2 2 6" xfId="16330"/>
    <cellStyle name="標準 2 4 3 2 2 3 2 2 3" xfId="16331"/>
    <cellStyle name="標準 2 4 3 2 2 3 2 2 3 2" xfId="16332"/>
    <cellStyle name="標準 2 4 3 2 2 3 2 2 3 2 2" xfId="16333"/>
    <cellStyle name="標準 2 4 3 2 2 3 2 2 3 2 3" xfId="16334"/>
    <cellStyle name="標準 2 4 3 2 2 3 2 2 3 3" xfId="16335"/>
    <cellStyle name="標準 2 4 3 2 2 3 2 2 3 3 2" xfId="16336"/>
    <cellStyle name="標準 2 4 3 2 2 3 2 2 3 3 3" xfId="16337"/>
    <cellStyle name="標準 2 4 3 2 2 3 2 2 3 4" xfId="16338"/>
    <cellStyle name="標準 2 4 3 2 2 3 2 2 3 5" xfId="16339"/>
    <cellStyle name="標準 2 4 3 2 2 3 2 2 4" xfId="16340"/>
    <cellStyle name="標準 2 4 3 2 2 3 2 2 5" xfId="16341"/>
    <cellStyle name="標準 2 4 3 2 2 3 2 2 5 2" xfId="16342"/>
    <cellStyle name="標準 2 4 3 2 2 3 2 2 5 3" xfId="16343"/>
    <cellStyle name="標準 2 4 3 2 2 3 2 2 6" xfId="16344"/>
    <cellStyle name="標準 2 4 3 2 2 3 2 2 6 2" xfId="16345"/>
    <cellStyle name="標準 2 4 3 2 2 3 2 2 6 3" xfId="16346"/>
    <cellStyle name="標準 2 4 3 2 2 3 2 2 7" xfId="16347"/>
    <cellStyle name="標準 2 4 3 2 2 3 2 2 8" xfId="16348"/>
    <cellStyle name="標準 2 4 3 2 2 3 2 3" xfId="16349"/>
    <cellStyle name="標準 2 4 3 2 2 3 2 3 2" xfId="16350"/>
    <cellStyle name="標準 2 4 3 2 2 3 2 3 2 2" xfId="16351"/>
    <cellStyle name="標準 2 4 3 2 2 3 2 3 2 2 2" xfId="16352"/>
    <cellStyle name="標準 2 4 3 2 2 3 2 3 2 2 2 2" xfId="16353"/>
    <cellStyle name="標準 2 4 3 2 2 3 2 3 2 2 2 3" xfId="16354"/>
    <cellStyle name="標準 2 4 3 2 2 3 2 3 2 2 3" xfId="16355"/>
    <cellStyle name="標準 2 4 3 2 2 3 2 3 2 2 3 2" xfId="16356"/>
    <cellStyle name="標準 2 4 3 2 2 3 2 3 2 2 3 3" xfId="16357"/>
    <cellStyle name="標準 2 4 3 2 2 3 2 3 2 2 4" xfId="16358"/>
    <cellStyle name="標準 2 4 3 2 2 3 2 3 2 2 5" xfId="16359"/>
    <cellStyle name="標準 2 4 3 2 2 3 2 3 2 3" xfId="16360"/>
    <cellStyle name="標準 2 4 3 2 2 3 2 3 2 3 2" xfId="16361"/>
    <cellStyle name="標準 2 4 3 2 2 3 2 3 2 3 3" xfId="16362"/>
    <cellStyle name="標準 2 4 3 2 2 3 2 3 2 4" xfId="16363"/>
    <cellStyle name="標準 2 4 3 2 2 3 2 3 2 4 2" xfId="16364"/>
    <cellStyle name="標準 2 4 3 2 2 3 2 3 2 4 3" xfId="16365"/>
    <cellStyle name="標準 2 4 3 2 2 3 2 3 2 5" xfId="16366"/>
    <cellStyle name="標準 2 4 3 2 2 3 2 3 2 6" xfId="16367"/>
    <cellStyle name="標準 2 4 3 2 2 3 2 3 3" xfId="16368"/>
    <cellStyle name="標準 2 4 3 2 2 3 2 3 3 2" xfId="16369"/>
    <cellStyle name="標準 2 4 3 2 2 3 2 3 3 2 2" xfId="16370"/>
    <cellStyle name="標準 2 4 3 2 2 3 2 3 3 2 3" xfId="16371"/>
    <cellStyle name="標準 2 4 3 2 2 3 2 3 3 3" xfId="16372"/>
    <cellStyle name="標準 2 4 3 2 2 3 2 3 3 3 2" xfId="16373"/>
    <cellStyle name="標準 2 4 3 2 2 3 2 3 3 3 3" xfId="16374"/>
    <cellStyle name="標準 2 4 3 2 2 3 2 3 3 4" xfId="16375"/>
    <cellStyle name="標準 2 4 3 2 2 3 2 3 3 5" xfId="16376"/>
    <cellStyle name="標準 2 4 3 2 2 3 2 3 4" xfId="16377"/>
    <cellStyle name="標準 2 4 3 2 2 3 2 3 5" xfId="16378"/>
    <cellStyle name="標準 2 4 3 2 2 3 2 3 5 2" xfId="16379"/>
    <cellStyle name="標準 2 4 3 2 2 3 2 3 5 3" xfId="16380"/>
    <cellStyle name="標準 2 4 3 2 2 3 2 3 6" xfId="16381"/>
    <cellStyle name="標準 2 4 3 2 2 3 2 3 6 2" xfId="16382"/>
    <cellStyle name="標準 2 4 3 2 2 3 2 3 6 3" xfId="16383"/>
    <cellStyle name="標準 2 4 3 2 2 3 2 3 7" xfId="16384"/>
    <cellStyle name="標準 2 4 3 2 2 3 2 3 8" xfId="16385"/>
    <cellStyle name="標準 2 4 3 2 2 3 2 4" xfId="16386"/>
    <cellStyle name="標準 2 4 3 2 2 3 2 4 2" xfId="16387"/>
    <cellStyle name="標準 2 4 3 2 2 3 2 4 2 2" xfId="16388"/>
    <cellStyle name="標準 2 4 3 2 2 3 2 4 2 2 2" xfId="16389"/>
    <cellStyle name="標準 2 4 3 2 2 3 2 4 2 2 3" xfId="16390"/>
    <cellStyle name="標準 2 4 3 2 2 3 2 4 2 3" xfId="16391"/>
    <cellStyle name="標準 2 4 3 2 2 3 2 4 2 3 2" xfId="16392"/>
    <cellStyle name="標準 2 4 3 2 2 3 2 4 2 3 3" xfId="16393"/>
    <cellStyle name="標準 2 4 3 2 2 3 2 4 2 4" xfId="16394"/>
    <cellStyle name="標準 2 4 3 2 2 3 2 4 2 5" xfId="16395"/>
    <cellStyle name="標準 2 4 3 2 2 3 2 4 3" xfId="16396"/>
    <cellStyle name="標準 2 4 3 2 2 3 2 4 3 2" xfId="16397"/>
    <cellStyle name="標準 2 4 3 2 2 3 2 4 3 3" xfId="16398"/>
    <cellStyle name="標準 2 4 3 2 2 3 2 4 4" xfId="16399"/>
    <cellStyle name="標準 2 4 3 2 2 3 2 4 4 2" xfId="16400"/>
    <cellStyle name="標準 2 4 3 2 2 3 2 4 4 3" xfId="16401"/>
    <cellStyle name="標準 2 4 3 2 2 3 2 4 5" xfId="16402"/>
    <cellStyle name="標準 2 4 3 2 2 3 2 4 6" xfId="16403"/>
    <cellStyle name="標準 2 4 3 2 2 3 2 5" xfId="16404"/>
    <cellStyle name="標準 2 4 3 2 2 3 2 5 2" xfId="16405"/>
    <cellStyle name="標準 2 4 3 2 2 3 2 5 2 2" xfId="16406"/>
    <cellStyle name="標準 2 4 3 2 2 3 2 5 2 3" xfId="16407"/>
    <cellStyle name="標準 2 4 3 2 2 3 2 5 3" xfId="16408"/>
    <cellStyle name="標準 2 4 3 2 2 3 2 5 3 2" xfId="16409"/>
    <cellStyle name="標準 2 4 3 2 2 3 2 5 3 3" xfId="16410"/>
    <cellStyle name="標準 2 4 3 2 2 3 2 5 4" xfId="16411"/>
    <cellStyle name="標準 2 4 3 2 2 3 2 5 5" xfId="16412"/>
    <cellStyle name="標準 2 4 3 2 2 3 2 6" xfId="16413"/>
    <cellStyle name="標準 2 4 3 2 2 3 2 7" xfId="16414"/>
    <cellStyle name="標準 2 4 3 2 2 3 2 7 2" xfId="16415"/>
    <cellStyle name="標準 2 4 3 2 2 3 2 7 3" xfId="16416"/>
    <cellStyle name="標準 2 4 3 2 2 3 2 8" xfId="16417"/>
    <cellStyle name="標準 2 4 3 2 2 3 2 8 2" xfId="16418"/>
    <cellStyle name="標準 2 4 3 2 2 3 2 8 3" xfId="16419"/>
    <cellStyle name="標準 2 4 3 2 2 3 2 9" xfId="16420"/>
    <cellStyle name="標準 2 4 3 2 2 3 3" xfId="16421"/>
    <cellStyle name="標準 2 4 3 2 2 3 3 2" xfId="16422"/>
    <cellStyle name="標準 2 4 3 2 2 3 3 2 2" xfId="16423"/>
    <cellStyle name="標準 2 4 3 2 2 3 3 2 2 2" xfId="16424"/>
    <cellStyle name="標準 2 4 3 2 2 3 3 2 2 2 2" xfId="16425"/>
    <cellStyle name="標準 2 4 3 2 2 3 3 2 2 2 2 2" xfId="16426"/>
    <cellStyle name="標準 2 4 3 2 2 3 3 2 2 2 2 3" xfId="16427"/>
    <cellStyle name="標準 2 4 3 2 2 3 3 2 2 2 3" xfId="16428"/>
    <cellStyle name="標準 2 4 3 2 2 3 3 2 2 2 3 2" xfId="16429"/>
    <cellStyle name="標準 2 4 3 2 2 3 3 2 2 2 3 3" xfId="16430"/>
    <cellStyle name="標準 2 4 3 2 2 3 3 2 2 2 4" xfId="16431"/>
    <cellStyle name="標準 2 4 3 2 2 3 3 2 2 2 5" xfId="16432"/>
    <cellStyle name="標準 2 4 3 2 2 3 3 2 2 3" xfId="16433"/>
    <cellStyle name="標準 2 4 3 2 2 3 3 2 2 3 2" xfId="16434"/>
    <cellStyle name="標準 2 4 3 2 2 3 3 2 2 3 3" xfId="16435"/>
    <cellStyle name="標準 2 4 3 2 2 3 3 2 2 4" xfId="16436"/>
    <cellStyle name="標準 2 4 3 2 2 3 3 2 2 4 2" xfId="16437"/>
    <cellStyle name="標準 2 4 3 2 2 3 3 2 2 4 3" xfId="16438"/>
    <cellStyle name="標準 2 4 3 2 2 3 3 2 2 5" xfId="16439"/>
    <cellStyle name="標準 2 4 3 2 2 3 3 2 2 6" xfId="16440"/>
    <cellStyle name="標準 2 4 3 2 2 3 3 2 3" xfId="16441"/>
    <cellStyle name="標準 2 4 3 2 2 3 3 2 3 2" xfId="16442"/>
    <cellStyle name="標準 2 4 3 2 2 3 3 2 3 2 2" xfId="16443"/>
    <cellStyle name="標準 2 4 3 2 2 3 3 2 3 2 3" xfId="16444"/>
    <cellStyle name="標準 2 4 3 2 2 3 3 2 3 3" xfId="16445"/>
    <cellStyle name="標準 2 4 3 2 2 3 3 2 3 3 2" xfId="16446"/>
    <cellStyle name="標準 2 4 3 2 2 3 3 2 3 3 3" xfId="16447"/>
    <cellStyle name="標準 2 4 3 2 2 3 3 2 3 4" xfId="16448"/>
    <cellStyle name="標準 2 4 3 2 2 3 3 2 3 5" xfId="16449"/>
    <cellStyle name="標準 2 4 3 2 2 3 3 2 4" xfId="16450"/>
    <cellStyle name="標準 2 4 3 2 2 3 3 2 5" xfId="16451"/>
    <cellStyle name="標準 2 4 3 2 2 3 3 2 5 2" xfId="16452"/>
    <cellStyle name="標準 2 4 3 2 2 3 3 2 5 3" xfId="16453"/>
    <cellStyle name="標準 2 4 3 2 2 3 3 2 6" xfId="16454"/>
    <cellStyle name="標準 2 4 3 2 2 3 3 2 6 2" xfId="16455"/>
    <cellStyle name="標準 2 4 3 2 2 3 3 2 6 3" xfId="16456"/>
    <cellStyle name="標準 2 4 3 2 2 3 3 2 7" xfId="16457"/>
    <cellStyle name="標準 2 4 3 2 2 3 3 2 8" xfId="16458"/>
    <cellStyle name="標準 2 4 3 2 2 3 3 3" xfId="16459"/>
    <cellStyle name="標準 2 4 3 2 2 3 3 3 2" xfId="16460"/>
    <cellStyle name="標準 2 4 3 2 2 3 3 3 2 2" xfId="16461"/>
    <cellStyle name="標準 2 4 3 2 2 3 3 3 2 2 2" xfId="16462"/>
    <cellStyle name="標準 2 4 3 2 2 3 3 3 2 2 3" xfId="16463"/>
    <cellStyle name="標準 2 4 3 2 2 3 3 3 2 3" xfId="16464"/>
    <cellStyle name="標準 2 4 3 2 2 3 3 3 2 3 2" xfId="16465"/>
    <cellStyle name="標準 2 4 3 2 2 3 3 3 2 3 3" xfId="16466"/>
    <cellStyle name="標準 2 4 3 2 2 3 3 3 2 4" xfId="16467"/>
    <cellStyle name="標準 2 4 3 2 2 3 3 3 2 5" xfId="16468"/>
    <cellStyle name="標準 2 4 3 2 2 3 3 3 3" xfId="16469"/>
    <cellStyle name="標準 2 4 3 2 2 3 3 3 3 2" xfId="16470"/>
    <cellStyle name="標準 2 4 3 2 2 3 3 3 3 3" xfId="16471"/>
    <cellStyle name="標準 2 4 3 2 2 3 3 3 4" xfId="16472"/>
    <cellStyle name="標準 2 4 3 2 2 3 3 3 4 2" xfId="16473"/>
    <cellStyle name="標準 2 4 3 2 2 3 3 3 4 3" xfId="16474"/>
    <cellStyle name="標準 2 4 3 2 2 3 3 3 5" xfId="16475"/>
    <cellStyle name="標準 2 4 3 2 2 3 3 3 6" xfId="16476"/>
    <cellStyle name="標準 2 4 3 2 2 3 3 4" xfId="16477"/>
    <cellStyle name="標準 2 4 3 2 2 3 3 4 2" xfId="16478"/>
    <cellStyle name="標準 2 4 3 2 2 3 3 4 2 2" xfId="16479"/>
    <cellStyle name="標準 2 4 3 2 2 3 3 4 2 3" xfId="16480"/>
    <cellStyle name="標準 2 4 3 2 2 3 3 4 3" xfId="16481"/>
    <cellStyle name="標準 2 4 3 2 2 3 3 4 3 2" xfId="16482"/>
    <cellStyle name="標準 2 4 3 2 2 3 3 4 3 3" xfId="16483"/>
    <cellStyle name="標準 2 4 3 2 2 3 3 4 4" xfId="16484"/>
    <cellStyle name="標準 2 4 3 2 2 3 3 4 5" xfId="16485"/>
    <cellStyle name="標準 2 4 3 2 2 3 3 5" xfId="16486"/>
    <cellStyle name="標準 2 4 3 2 2 3 3 6" xfId="16487"/>
    <cellStyle name="標準 2 4 3 2 2 3 3 6 2" xfId="16488"/>
    <cellStyle name="標準 2 4 3 2 2 3 3 6 3" xfId="16489"/>
    <cellStyle name="標準 2 4 3 2 2 3 3 7" xfId="16490"/>
    <cellStyle name="標準 2 4 3 2 2 3 3 7 2" xfId="16491"/>
    <cellStyle name="標準 2 4 3 2 2 3 3 7 3" xfId="16492"/>
    <cellStyle name="標準 2 4 3 2 2 3 3 8" xfId="16493"/>
    <cellStyle name="標準 2 4 3 2 2 3 3 9" xfId="16494"/>
    <cellStyle name="標準 2 4 3 2 2 3 4" xfId="16495"/>
    <cellStyle name="標準 2 4 3 2 2 3 4 2" xfId="16496"/>
    <cellStyle name="標準 2 4 3 2 2 3 4 2 2" xfId="16497"/>
    <cellStyle name="標準 2 4 3 2 2 3 4 2 2 2" xfId="16498"/>
    <cellStyle name="標準 2 4 3 2 2 3 4 2 2 2 2" xfId="16499"/>
    <cellStyle name="標準 2 4 3 2 2 3 4 2 2 2 3" xfId="16500"/>
    <cellStyle name="標準 2 4 3 2 2 3 4 2 2 3" xfId="16501"/>
    <cellStyle name="標準 2 4 3 2 2 3 4 2 2 3 2" xfId="16502"/>
    <cellStyle name="標準 2 4 3 2 2 3 4 2 2 3 3" xfId="16503"/>
    <cellStyle name="標準 2 4 3 2 2 3 4 2 2 4" xfId="16504"/>
    <cellStyle name="標準 2 4 3 2 2 3 4 2 2 5" xfId="16505"/>
    <cellStyle name="標準 2 4 3 2 2 3 4 2 3" xfId="16506"/>
    <cellStyle name="標準 2 4 3 2 2 3 4 2 3 2" xfId="16507"/>
    <cellStyle name="標準 2 4 3 2 2 3 4 2 3 3" xfId="16508"/>
    <cellStyle name="標準 2 4 3 2 2 3 4 2 4" xfId="16509"/>
    <cellStyle name="標準 2 4 3 2 2 3 4 2 4 2" xfId="16510"/>
    <cellStyle name="標準 2 4 3 2 2 3 4 2 4 3" xfId="16511"/>
    <cellStyle name="標準 2 4 3 2 2 3 4 2 5" xfId="16512"/>
    <cellStyle name="標準 2 4 3 2 2 3 4 2 6" xfId="16513"/>
    <cellStyle name="標準 2 4 3 2 2 3 4 3" xfId="16514"/>
    <cellStyle name="標準 2 4 3 2 2 3 4 3 2" xfId="16515"/>
    <cellStyle name="標準 2 4 3 2 2 3 4 3 2 2" xfId="16516"/>
    <cellStyle name="標準 2 4 3 2 2 3 4 3 2 3" xfId="16517"/>
    <cellStyle name="標準 2 4 3 2 2 3 4 3 3" xfId="16518"/>
    <cellStyle name="標準 2 4 3 2 2 3 4 3 3 2" xfId="16519"/>
    <cellStyle name="標準 2 4 3 2 2 3 4 3 3 3" xfId="16520"/>
    <cellStyle name="標準 2 4 3 2 2 3 4 3 4" xfId="16521"/>
    <cellStyle name="標準 2 4 3 2 2 3 4 3 5" xfId="16522"/>
    <cellStyle name="標準 2 4 3 2 2 3 4 4" xfId="16523"/>
    <cellStyle name="標準 2 4 3 2 2 3 4 5" xfId="16524"/>
    <cellStyle name="標準 2 4 3 2 2 3 4 5 2" xfId="16525"/>
    <cellStyle name="標準 2 4 3 2 2 3 4 5 3" xfId="16526"/>
    <cellStyle name="標準 2 4 3 2 2 3 4 6" xfId="16527"/>
    <cellStyle name="標準 2 4 3 2 2 3 4 6 2" xfId="16528"/>
    <cellStyle name="標準 2 4 3 2 2 3 4 6 3" xfId="16529"/>
    <cellStyle name="標準 2 4 3 2 2 3 4 7" xfId="16530"/>
    <cellStyle name="標準 2 4 3 2 2 3 4 8" xfId="16531"/>
    <cellStyle name="標準 2 4 3 2 2 3 5" xfId="16532"/>
    <cellStyle name="標準 2 4 3 2 2 3 5 2" xfId="16533"/>
    <cellStyle name="標準 2 4 3 2 2 3 5 2 2" xfId="16534"/>
    <cellStyle name="標準 2 4 3 2 2 3 5 2 2 2" xfId="16535"/>
    <cellStyle name="標準 2 4 3 2 2 3 5 2 2 2 2" xfId="16536"/>
    <cellStyle name="標準 2 4 3 2 2 3 5 2 2 2 3" xfId="16537"/>
    <cellStyle name="標準 2 4 3 2 2 3 5 2 2 3" xfId="16538"/>
    <cellStyle name="標準 2 4 3 2 2 3 5 2 2 3 2" xfId="16539"/>
    <cellStyle name="標準 2 4 3 2 2 3 5 2 2 3 3" xfId="16540"/>
    <cellStyle name="標準 2 4 3 2 2 3 5 2 2 4" xfId="16541"/>
    <cellStyle name="標準 2 4 3 2 2 3 5 2 2 5" xfId="16542"/>
    <cellStyle name="標準 2 4 3 2 2 3 5 2 3" xfId="16543"/>
    <cellStyle name="標準 2 4 3 2 2 3 5 2 3 2" xfId="16544"/>
    <cellStyle name="標準 2 4 3 2 2 3 5 2 3 3" xfId="16545"/>
    <cellStyle name="標準 2 4 3 2 2 3 5 2 4" xfId="16546"/>
    <cellStyle name="標準 2 4 3 2 2 3 5 2 4 2" xfId="16547"/>
    <cellStyle name="標準 2 4 3 2 2 3 5 2 4 3" xfId="16548"/>
    <cellStyle name="標準 2 4 3 2 2 3 5 2 5" xfId="16549"/>
    <cellStyle name="標準 2 4 3 2 2 3 5 2 6" xfId="16550"/>
    <cellStyle name="標準 2 4 3 2 2 3 5 3" xfId="16551"/>
    <cellStyle name="標準 2 4 3 2 2 3 5 3 2" xfId="16552"/>
    <cellStyle name="標準 2 4 3 2 2 3 5 3 2 2" xfId="16553"/>
    <cellStyle name="標準 2 4 3 2 2 3 5 3 2 3" xfId="16554"/>
    <cellStyle name="標準 2 4 3 2 2 3 5 3 3" xfId="16555"/>
    <cellStyle name="標準 2 4 3 2 2 3 5 3 3 2" xfId="16556"/>
    <cellStyle name="標準 2 4 3 2 2 3 5 3 3 3" xfId="16557"/>
    <cellStyle name="標準 2 4 3 2 2 3 5 3 4" xfId="16558"/>
    <cellStyle name="標準 2 4 3 2 2 3 5 3 5" xfId="16559"/>
    <cellStyle name="標準 2 4 3 2 2 3 5 4" xfId="16560"/>
    <cellStyle name="標準 2 4 3 2 2 3 5 5" xfId="16561"/>
    <cellStyle name="標準 2 4 3 2 2 3 5 5 2" xfId="16562"/>
    <cellStyle name="標準 2 4 3 2 2 3 5 5 3" xfId="16563"/>
    <cellStyle name="標準 2 4 3 2 2 3 5 6" xfId="16564"/>
    <cellStyle name="標準 2 4 3 2 2 3 5 6 2" xfId="16565"/>
    <cellStyle name="標準 2 4 3 2 2 3 5 6 3" xfId="16566"/>
    <cellStyle name="標準 2 4 3 2 2 3 5 7" xfId="16567"/>
    <cellStyle name="標準 2 4 3 2 2 3 5 8" xfId="16568"/>
    <cellStyle name="標準 2 4 3 2 2 3 6" xfId="16569"/>
    <cellStyle name="標準 2 4 3 2 2 3 6 2" xfId="16570"/>
    <cellStyle name="標準 2 4 3 2 2 3 6 2 2" xfId="16571"/>
    <cellStyle name="標準 2 4 3 2 2 3 6 2 2 2" xfId="16572"/>
    <cellStyle name="標準 2 4 3 2 2 3 6 2 2 3" xfId="16573"/>
    <cellStyle name="標準 2 4 3 2 2 3 6 2 3" xfId="16574"/>
    <cellStyle name="標準 2 4 3 2 2 3 6 2 3 2" xfId="16575"/>
    <cellStyle name="標準 2 4 3 2 2 3 6 2 3 3" xfId="16576"/>
    <cellStyle name="標準 2 4 3 2 2 3 6 2 4" xfId="16577"/>
    <cellStyle name="標準 2 4 3 2 2 3 6 2 5" xfId="16578"/>
    <cellStyle name="標準 2 4 3 2 2 3 6 3" xfId="16579"/>
    <cellStyle name="標準 2 4 3 2 2 3 6 3 2" xfId="16580"/>
    <cellStyle name="標準 2 4 3 2 2 3 6 3 3" xfId="16581"/>
    <cellStyle name="標準 2 4 3 2 2 3 6 4" xfId="16582"/>
    <cellStyle name="標準 2 4 3 2 2 3 6 4 2" xfId="16583"/>
    <cellStyle name="標準 2 4 3 2 2 3 6 4 3" xfId="16584"/>
    <cellStyle name="標準 2 4 3 2 2 3 6 5" xfId="16585"/>
    <cellStyle name="標準 2 4 3 2 2 3 6 6" xfId="16586"/>
    <cellStyle name="標準 2 4 3 2 2 3 7" xfId="16587"/>
    <cellStyle name="標準 2 4 3 2 2 3 7 2" xfId="16588"/>
    <cellStyle name="標準 2 4 3 2 2 3 7 2 2" xfId="16589"/>
    <cellStyle name="標準 2 4 3 2 2 3 7 2 3" xfId="16590"/>
    <cellStyle name="標準 2 4 3 2 2 3 7 3" xfId="16591"/>
    <cellStyle name="標準 2 4 3 2 2 3 7 3 2" xfId="16592"/>
    <cellStyle name="標準 2 4 3 2 2 3 7 3 3" xfId="16593"/>
    <cellStyle name="標準 2 4 3 2 2 3 7 4" xfId="16594"/>
    <cellStyle name="標準 2 4 3 2 2 3 7 5" xfId="16595"/>
    <cellStyle name="標準 2 4 3 2 2 3 8" xfId="16596"/>
    <cellStyle name="標準 2 4 3 2 2 3 9" xfId="16597"/>
    <cellStyle name="標準 2 4 3 2 2 3 9 2" xfId="16598"/>
    <cellStyle name="標準 2 4 3 2 2 3 9 3" xfId="16599"/>
    <cellStyle name="標準 2 4 3 2 2 4" xfId="16600"/>
    <cellStyle name="標準 2 4 3 2 2 4 10" xfId="16601"/>
    <cellStyle name="標準 2 4 3 2 2 4 11" xfId="16602"/>
    <cellStyle name="標準 2 4 3 2 2 4 2" xfId="16603"/>
    <cellStyle name="標準 2 4 3 2 2 4 2 10" xfId="16604"/>
    <cellStyle name="標準 2 4 3 2 2 4 2 2" xfId="16605"/>
    <cellStyle name="標準 2 4 3 2 2 4 2 2 2" xfId="16606"/>
    <cellStyle name="標準 2 4 3 2 2 4 2 2 2 2" xfId="16607"/>
    <cellStyle name="標準 2 4 3 2 2 4 2 2 2 2 2" xfId="16608"/>
    <cellStyle name="標準 2 4 3 2 2 4 2 2 2 2 2 2" xfId="16609"/>
    <cellStyle name="標準 2 4 3 2 2 4 2 2 2 2 2 3" xfId="16610"/>
    <cellStyle name="標準 2 4 3 2 2 4 2 2 2 2 3" xfId="16611"/>
    <cellStyle name="標準 2 4 3 2 2 4 2 2 2 2 3 2" xfId="16612"/>
    <cellStyle name="標準 2 4 3 2 2 4 2 2 2 2 3 3" xfId="16613"/>
    <cellStyle name="標準 2 4 3 2 2 4 2 2 2 2 4" xfId="16614"/>
    <cellStyle name="標準 2 4 3 2 2 4 2 2 2 2 5" xfId="16615"/>
    <cellStyle name="標準 2 4 3 2 2 4 2 2 2 3" xfId="16616"/>
    <cellStyle name="標準 2 4 3 2 2 4 2 2 2 3 2" xfId="16617"/>
    <cellStyle name="標準 2 4 3 2 2 4 2 2 2 3 3" xfId="16618"/>
    <cellStyle name="標準 2 4 3 2 2 4 2 2 2 4" xfId="16619"/>
    <cellStyle name="標準 2 4 3 2 2 4 2 2 2 4 2" xfId="16620"/>
    <cellStyle name="標準 2 4 3 2 2 4 2 2 2 4 3" xfId="16621"/>
    <cellStyle name="標準 2 4 3 2 2 4 2 2 2 5" xfId="16622"/>
    <cellStyle name="標準 2 4 3 2 2 4 2 2 2 6" xfId="16623"/>
    <cellStyle name="標準 2 4 3 2 2 4 2 2 3" xfId="16624"/>
    <cellStyle name="標準 2 4 3 2 2 4 2 2 3 2" xfId="16625"/>
    <cellStyle name="標準 2 4 3 2 2 4 2 2 3 2 2" xfId="16626"/>
    <cellStyle name="標準 2 4 3 2 2 4 2 2 3 2 3" xfId="16627"/>
    <cellStyle name="標準 2 4 3 2 2 4 2 2 3 3" xfId="16628"/>
    <cellStyle name="標準 2 4 3 2 2 4 2 2 3 3 2" xfId="16629"/>
    <cellStyle name="標準 2 4 3 2 2 4 2 2 3 3 3" xfId="16630"/>
    <cellStyle name="標準 2 4 3 2 2 4 2 2 3 4" xfId="16631"/>
    <cellStyle name="標準 2 4 3 2 2 4 2 2 3 5" xfId="16632"/>
    <cellStyle name="標準 2 4 3 2 2 4 2 2 4" xfId="16633"/>
    <cellStyle name="標準 2 4 3 2 2 4 2 2 5" xfId="16634"/>
    <cellStyle name="標準 2 4 3 2 2 4 2 2 5 2" xfId="16635"/>
    <cellStyle name="標準 2 4 3 2 2 4 2 2 5 3" xfId="16636"/>
    <cellStyle name="標準 2 4 3 2 2 4 2 2 6" xfId="16637"/>
    <cellStyle name="標準 2 4 3 2 2 4 2 2 6 2" xfId="16638"/>
    <cellStyle name="標準 2 4 3 2 2 4 2 2 6 3" xfId="16639"/>
    <cellStyle name="標準 2 4 3 2 2 4 2 2 7" xfId="16640"/>
    <cellStyle name="標準 2 4 3 2 2 4 2 2 8" xfId="16641"/>
    <cellStyle name="標準 2 4 3 2 2 4 2 3" xfId="16642"/>
    <cellStyle name="標準 2 4 3 2 2 4 2 3 2" xfId="16643"/>
    <cellStyle name="標準 2 4 3 2 2 4 2 3 2 2" xfId="16644"/>
    <cellStyle name="標準 2 4 3 2 2 4 2 3 2 2 2" xfId="16645"/>
    <cellStyle name="標準 2 4 3 2 2 4 2 3 2 2 2 2" xfId="16646"/>
    <cellStyle name="標準 2 4 3 2 2 4 2 3 2 2 2 3" xfId="16647"/>
    <cellStyle name="標準 2 4 3 2 2 4 2 3 2 2 3" xfId="16648"/>
    <cellStyle name="標準 2 4 3 2 2 4 2 3 2 2 3 2" xfId="16649"/>
    <cellStyle name="標準 2 4 3 2 2 4 2 3 2 2 3 3" xfId="16650"/>
    <cellStyle name="標準 2 4 3 2 2 4 2 3 2 2 4" xfId="16651"/>
    <cellStyle name="標準 2 4 3 2 2 4 2 3 2 2 5" xfId="16652"/>
    <cellStyle name="標準 2 4 3 2 2 4 2 3 2 3" xfId="16653"/>
    <cellStyle name="標準 2 4 3 2 2 4 2 3 2 3 2" xfId="16654"/>
    <cellStyle name="標準 2 4 3 2 2 4 2 3 2 3 3" xfId="16655"/>
    <cellStyle name="標準 2 4 3 2 2 4 2 3 2 4" xfId="16656"/>
    <cellStyle name="標準 2 4 3 2 2 4 2 3 2 4 2" xfId="16657"/>
    <cellStyle name="標準 2 4 3 2 2 4 2 3 2 4 3" xfId="16658"/>
    <cellStyle name="標準 2 4 3 2 2 4 2 3 2 5" xfId="16659"/>
    <cellStyle name="標準 2 4 3 2 2 4 2 3 2 6" xfId="16660"/>
    <cellStyle name="標準 2 4 3 2 2 4 2 3 3" xfId="16661"/>
    <cellStyle name="標準 2 4 3 2 2 4 2 3 3 2" xfId="16662"/>
    <cellStyle name="標準 2 4 3 2 2 4 2 3 3 2 2" xfId="16663"/>
    <cellStyle name="標準 2 4 3 2 2 4 2 3 3 2 3" xfId="16664"/>
    <cellStyle name="標準 2 4 3 2 2 4 2 3 3 3" xfId="16665"/>
    <cellStyle name="標準 2 4 3 2 2 4 2 3 3 3 2" xfId="16666"/>
    <cellStyle name="標準 2 4 3 2 2 4 2 3 3 3 3" xfId="16667"/>
    <cellStyle name="標準 2 4 3 2 2 4 2 3 3 4" xfId="16668"/>
    <cellStyle name="標準 2 4 3 2 2 4 2 3 3 5" xfId="16669"/>
    <cellStyle name="標準 2 4 3 2 2 4 2 3 4" xfId="16670"/>
    <cellStyle name="標準 2 4 3 2 2 4 2 3 5" xfId="16671"/>
    <cellStyle name="標準 2 4 3 2 2 4 2 3 5 2" xfId="16672"/>
    <cellStyle name="標準 2 4 3 2 2 4 2 3 5 3" xfId="16673"/>
    <cellStyle name="標準 2 4 3 2 2 4 2 3 6" xfId="16674"/>
    <cellStyle name="標準 2 4 3 2 2 4 2 3 6 2" xfId="16675"/>
    <cellStyle name="標準 2 4 3 2 2 4 2 3 6 3" xfId="16676"/>
    <cellStyle name="標準 2 4 3 2 2 4 2 3 7" xfId="16677"/>
    <cellStyle name="標準 2 4 3 2 2 4 2 3 8" xfId="16678"/>
    <cellStyle name="標準 2 4 3 2 2 4 2 4" xfId="16679"/>
    <cellStyle name="標準 2 4 3 2 2 4 2 4 2" xfId="16680"/>
    <cellStyle name="標準 2 4 3 2 2 4 2 4 2 2" xfId="16681"/>
    <cellStyle name="標準 2 4 3 2 2 4 2 4 2 2 2" xfId="16682"/>
    <cellStyle name="標準 2 4 3 2 2 4 2 4 2 2 3" xfId="16683"/>
    <cellStyle name="標準 2 4 3 2 2 4 2 4 2 3" xfId="16684"/>
    <cellStyle name="標準 2 4 3 2 2 4 2 4 2 3 2" xfId="16685"/>
    <cellStyle name="標準 2 4 3 2 2 4 2 4 2 3 3" xfId="16686"/>
    <cellStyle name="標準 2 4 3 2 2 4 2 4 2 4" xfId="16687"/>
    <cellStyle name="標準 2 4 3 2 2 4 2 4 2 5" xfId="16688"/>
    <cellStyle name="標準 2 4 3 2 2 4 2 4 3" xfId="16689"/>
    <cellStyle name="標準 2 4 3 2 2 4 2 4 3 2" xfId="16690"/>
    <cellStyle name="標準 2 4 3 2 2 4 2 4 3 3" xfId="16691"/>
    <cellStyle name="標準 2 4 3 2 2 4 2 4 4" xfId="16692"/>
    <cellStyle name="標準 2 4 3 2 2 4 2 4 4 2" xfId="16693"/>
    <cellStyle name="標準 2 4 3 2 2 4 2 4 4 3" xfId="16694"/>
    <cellStyle name="標準 2 4 3 2 2 4 2 4 5" xfId="16695"/>
    <cellStyle name="標準 2 4 3 2 2 4 2 4 6" xfId="16696"/>
    <cellStyle name="標準 2 4 3 2 2 4 2 5" xfId="16697"/>
    <cellStyle name="標準 2 4 3 2 2 4 2 5 2" xfId="16698"/>
    <cellStyle name="標準 2 4 3 2 2 4 2 5 2 2" xfId="16699"/>
    <cellStyle name="標準 2 4 3 2 2 4 2 5 2 3" xfId="16700"/>
    <cellStyle name="標準 2 4 3 2 2 4 2 5 3" xfId="16701"/>
    <cellStyle name="標準 2 4 3 2 2 4 2 5 3 2" xfId="16702"/>
    <cellStyle name="標準 2 4 3 2 2 4 2 5 3 3" xfId="16703"/>
    <cellStyle name="標準 2 4 3 2 2 4 2 5 4" xfId="16704"/>
    <cellStyle name="標準 2 4 3 2 2 4 2 5 5" xfId="16705"/>
    <cellStyle name="標準 2 4 3 2 2 4 2 6" xfId="16706"/>
    <cellStyle name="標準 2 4 3 2 2 4 2 7" xfId="16707"/>
    <cellStyle name="標準 2 4 3 2 2 4 2 7 2" xfId="16708"/>
    <cellStyle name="標準 2 4 3 2 2 4 2 7 3" xfId="16709"/>
    <cellStyle name="標準 2 4 3 2 2 4 2 8" xfId="16710"/>
    <cellStyle name="標準 2 4 3 2 2 4 2 8 2" xfId="16711"/>
    <cellStyle name="標準 2 4 3 2 2 4 2 8 3" xfId="16712"/>
    <cellStyle name="標準 2 4 3 2 2 4 2 9" xfId="16713"/>
    <cellStyle name="標準 2 4 3 2 2 4 3" xfId="16714"/>
    <cellStyle name="標準 2 4 3 2 2 4 3 2" xfId="16715"/>
    <cellStyle name="標準 2 4 3 2 2 4 3 2 2" xfId="16716"/>
    <cellStyle name="標準 2 4 3 2 2 4 3 2 2 2" xfId="16717"/>
    <cellStyle name="標準 2 4 3 2 2 4 3 2 2 2 2" xfId="16718"/>
    <cellStyle name="標準 2 4 3 2 2 4 3 2 2 2 3" xfId="16719"/>
    <cellStyle name="標準 2 4 3 2 2 4 3 2 2 3" xfId="16720"/>
    <cellStyle name="標準 2 4 3 2 2 4 3 2 2 3 2" xfId="16721"/>
    <cellStyle name="標準 2 4 3 2 2 4 3 2 2 3 3" xfId="16722"/>
    <cellStyle name="標準 2 4 3 2 2 4 3 2 2 4" xfId="16723"/>
    <cellStyle name="標準 2 4 3 2 2 4 3 2 2 5" xfId="16724"/>
    <cellStyle name="標準 2 4 3 2 2 4 3 2 3" xfId="16725"/>
    <cellStyle name="標準 2 4 3 2 2 4 3 2 3 2" xfId="16726"/>
    <cellStyle name="標準 2 4 3 2 2 4 3 2 3 3" xfId="16727"/>
    <cellStyle name="標準 2 4 3 2 2 4 3 2 4" xfId="16728"/>
    <cellStyle name="標準 2 4 3 2 2 4 3 2 4 2" xfId="16729"/>
    <cellStyle name="標準 2 4 3 2 2 4 3 2 4 3" xfId="16730"/>
    <cellStyle name="標準 2 4 3 2 2 4 3 2 5" xfId="16731"/>
    <cellStyle name="標準 2 4 3 2 2 4 3 2 6" xfId="16732"/>
    <cellStyle name="標準 2 4 3 2 2 4 3 3" xfId="16733"/>
    <cellStyle name="標準 2 4 3 2 2 4 3 3 2" xfId="16734"/>
    <cellStyle name="標準 2 4 3 2 2 4 3 3 2 2" xfId="16735"/>
    <cellStyle name="標準 2 4 3 2 2 4 3 3 2 3" xfId="16736"/>
    <cellStyle name="標準 2 4 3 2 2 4 3 3 3" xfId="16737"/>
    <cellStyle name="標準 2 4 3 2 2 4 3 3 3 2" xfId="16738"/>
    <cellStyle name="標準 2 4 3 2 2 4 3 3 3 3" xfId="16739"/>
    <cellStyle name="標準 2 4 3 2 2 4 3 3 4" xfId="16740"/>
    <cellStyle name="標準 2 4 3 2 2 4 3 3 5" xfId="16741"/>
    <cellStyle name="標準 2 4 3 2 2 4 3 4" xfId="16742"/>
    <cellStyle name="標準 2 4 3 2 2 4 3 5" xfId="16743"/>
    <cellStyle name="標準 2 4 3 2 2 4 3 5 2" xfId="16744"/>
    <cellStyle name="標準 2 4 3 2 2 4 3 5 3" xfId="16745"/>
    <cellStyle name="標準 2 4 3 2 2 4 3 6" xfId="16746"/>
    <cellStyle name="標準 2 4 3 2 2 4 3 6 2" xfId="16747"/>
    <cellStyle name="標準 2 4 3 2 2 4 3 6 3" xfId="16748"/>
    <cellStyle name="標準 2 4 3 2 2 4 3 7" xfId="16749"/>
    <cellStyle name="標準 2 4 3 2 2 4 3 8" xfId="16750"/>
    <cellStyle name="標準 2 4 3 2 2 4 4" xfId="16751"/>
    <cellStyle name="標準 2 4 3 2 2 4 4 2" xfId="16752"/>
    <cellStyle name="標準 2 4 3 2 2 4 4 2 2" xfId="16753"/>
    <cellStyle name="標準 2 4 3 2 2 4 4 2 2 2" xfId="16754"/>
    <cellStyle name="標準 2 4 3 2 2 4 4 2 2 2 2" xfId="16755"/>
    <cellStyle name="標準 2 4 3 2 2 4 4 2 2 2 3" xfId="16756"/>
    <cellStyle name="標準 2 4 3 2 2 4 4 2 2 3" xfId="16757"/>
    <cellStyle name="標準 2 4 3 2 2 4 4 2 2 3 2" xfId="16758"/>
    <cellStyle name="標準 2 4 3 2 2 4 4 2 2 3 3" xfId="16759"/>
    <cellStyle name="標準 2 4 3 2 2 4 4 2 2 4" xfId="16760"/>
    <cellStyle name="標準 2 4 3 2 2 4 4 2 2 5" xfId="16761"/>
    <cellStyle name="標準 2 4 3 2 2 4 4 2 3" xfId="16762"/>
    <cellStyle name="標準 2 4 3 2 2 4 4 2 3 2" xfId="16763"/>
    <cellStyle name="標準 2 4 3 2 2 4 4 2 3 3" xfId="16764"/>
    <cellStyle name="標準 2 4 3 2 2 4 4 2 4" xfId="16765"/>
    <cellStyle name="標準 2 4 3 2 2 4 4 2 4 2" xfId="16766"/>
    <cellStyle name="標準 2 4 3 2 2 4 4 2 4 3" xfId="16767"/>
    <cellStyle name="標準 2 4 3 2 2 4 4 2 5" xfId="16768"/>
    <cellStyle name="標準 2 4 3 2 2 4 4 2 6" xfId="16769"/>
    <cellStyle name="標準 2 4 3 2 2 4 4 3" xfId="16770"/>
    <cellStyle name="標準 2 4 3 2 2 4 4 3 2" xfId="16771"/>
    <cellStyle name="標準 2 4 3 2 2 4 4 3 2 2" xfId="16772"/>
    <cellStyle name="標準 2 4 3 2 2 4 4 3 2 3" xfId="16773"/>
    <cellStyle name="標準 2 4 3 2 2 4 4 3 3" xfId="16774"/>
    <cellStyle name="標準 2 4 3 2 2 4 4 3 3 2" xfId="16775"/>
    <cellStyle name="標準 2 4 3 2 2 4 4 3 3 3" xfId="16776"/>
    <cellStyle name="標準 2 4 3 2 2 4 4 3 4" xfId="16777"/>
    <cellStyle name="標準 2 4 3 2 2 4 4 3 5" xfId="16778"/>
    <cellStyle name="標準 2 4 3 2 2 4 4 4" xfId="16779"/>
    <cellStyle name="標準 2 4 3 2 2 4 4 5" xfId="16780"/>
    <cellStyle name="標準 2 4 3 2 2 4 4 5 2" xfId="16781"/>
    <cellStyle name="標準 2 4 3 2 2 4 4 5 3" xfId="16782"/>
    <cellStyle name="標準 2 4 3 2 2 4 4 6" xfId="16783"/>
    <cellStyle name="標準 2 4 3 2 2 4 4 6 2" xfId="16784"/>
    <cellStyle name="標準 2 4 3 2 2 4 4 6 3" xfId="16785"/>
    <cellStyle name="標準 2 4 3 2 2 4 4 7" xfId="16786"/>
    <cellStyle name="標準 2 4 3 2 2 4 4 8" xfId="16787"/>
    <cellStyle name="標準 2 4 3 2 2 4 5" xfId="16788"/>
    <cellStyle name="標準 2 4 3 2 2 4 5 2" xfId="16789"/>
    <cellStyle name="標準 2 4 3 2 2 4 5 2 2" xfId="16790"/>
    <cellStyle name="標準 2 4 3 2 2 4 5 2 2 2" xfId="16791"/>
    <cellStyle name="標準 2 4 3 2 2 4 5 2 2 3" xfId="16792"/>
    <cellStyle name="標準 2 4 3 2 2 4 5 2 3" xfId="16793"/>
    <cellStyle name="標準 2 4 3 2 2 4 5 2 3 2" xfId="16794"/>
    <cellStyle name="標準 2 4 3 2 2 4 5 2 3 3" xfId="16795"/>
    <cellStyle name="標準 2 4 3 2 2 4 5 2 4" xfId="16796"/>
    <cellStyle name="標準 2 4 3 2 2 4 5 2 5" xfId="16797"/>
    <cellStyle name="標準 2 4 3 2 2 4 5 3" xfId="16798"/>
    <cellStyle name="標準 2 4 3 2 2 4 5 3 2" xfId="16799"/>
    <cellStyle name="標準 2 4 3 2 2 4 5 3 3" xfId="16800"/>
    <cellStyle name="標準 2 4 3 2 2 4 5 4" xfId="16801"/>
    <cellStyle name="標準 2 4 3 2 2 4 5 4 2" xfId="16802"/>
    <cellStyle name="標準 2 4 3 2 2 4 5 4 3" xfId="16803"/>
    <cellStyle name="標準 2 4 3 2 2 4 5 5" xfId="16804"/>
    <cellStyle name="標準 2 4 3 2 2 4 5 6" xfId="16805"/>
    <cellStyle name="標準 2 4 3 2 2 4 6" xfId="16806"/>
    <cellStyle name="標準 2 4 3 2 2 4 6 2" xfId="16807"/>
    <cellStyle name="標準 2 4 3 2 2 4 6 2 2" xfId="16808"/>
    <cellStyle name="標準 2 4 3 2 2 4 6 2 3" xfId="16809"/>
    <cellStyle name="標準 2 4 3 2 2 4 6 3" xfId="16810"/>
    <cellStyle name="標準 2 4 3 2 2 4 6 3 2" xfId="16811"/>
    <cellStyle name="標準 2 4 3 2 2 4 6 3 3" xfId="16812"/>
    <cellStyle name="標準 2 4 3 2 2 4 6 4" xfId="16813"/>
    <cellStyle name="標準 2 4 3 2 2 4 6 5" xfId="16814"/>
    <cellStyle name="標準 2 4 3 2 2 4 7" xfId="16815"/>
    <cellStyle name="標準 2 4 3 2 2 4 8" xfId="16816"/>
    <cellStyle name="標準 2 4 3 2 2 4 8 2" xfId="16817"/>
    <cellStyle name="標準 2 4 3 2 2 4 8 3" xfId="16818"/>
    <cellStyle name="標準 2 4 3 2 2 4 9" xfId="16819"/>
    <cellStyle name="標準 2 4 3 2 2 4 9 2" xfId="16820"/>
    <cellStyle name="標準 2 4 3 2 2 4 9 3" xfId="16821"/>
    <cellStyle name="標準 2 4 3 2 2 5" xfId="16822"/>
    <cellStyle name="標準 2 4 3 2 2 5 10" xfId="16823"/>
    <cellStyle name="標準 2 4 3 2 2 5 2" xfId="16824"/>
    <cellStyle name="標準 2 4 3 2 2 5 2 2" xfId="16825"/>
    <cellStyle name="標準 2 4 3 2 2 5 2 2 2" xfId="16826"/>
    <cellStyle name="標準 2 4 3 2 2 5 2 2 2 2" xfId="16827"/>
    <cellStyle name="標準 2 4 3 2 2 5 2 2 2 2 2" xfId="16828"/>
    <cellStyle name="標準 2 4 3 2 2 5 2 2 2 2 3" xfId="16829"/>
    <cellStyle name="標準 2 4 3 2 2 5 2 2 2 3" xfId="16830"/>
    <cellStyle name="標準 2 4 3 2 2 5 2 2 2 3 2" xfId="16831"/>
    <cellStyle name="標準 2 4 3 2 2 5 2 2 2 3 3" xfId="16832"/>
    <cellStyle name="標準 2 4 3 2 2 5 2 2 2 4" xfId="16833"/>
    <cellStyle name="標準 2 4 3 2 2 5 2 2 2 5" xfId="16834"/>
    <cellStyle name="標準 2 4 3 2 2 5 2 2 3" xfId="16835"/>
    <cellStyle name="標準 2 4 3 2 2 5 2 2 3 2" xfId="16836"/>
    <cellStyle name="標準 2 4 3 2 2 5 2 2 3 3" xfId="16837"/>
    <cellStyle name="標準 2 4 3 2 2 5 2 2 4" xfId="16838"/>
    <cellStyle name="標準 2 4 3 2 2 5 2 2 4 2" xfId="16839"/>
    <cellStyle name="標準 2 4 3 2 2 5 2 2 4 3" xfId="16840"/>
    <cellStyle name="標準 2 4 3 2 2 5 2 2 5" xfId="16841"/>
    <cellStyle name="標準 2 4 3 2 2 5 2 2 6" xfId="16842"/>
    <cellStyle name="標準 2 4 3 2 2 5 2 3" xfId="16843"/>
    <cellStyle name="標準 2 4 3 2 2 5 2 3 2" xfId="16844"/>
    <cellStyle name="標準 2 4 3 2 2 5 2 3 2 2" xfId="16845"/>
    <cellStyle name="標準 2 4 3 2 2 5 2 3 2 3" xfId="16846"/>
    <cellStyle name="標準 2 4 3 2 2 5 2 3 3" xfId="16847"/>
    <cellStyle name="標準 2 4 3 2 2 5 2 3 3 2" xfId="16848"/>
    <cellStyle name="標準 2 4 3 2 2 5 2 3 3 3" xfId="16849"/>
    <cellStyle name="標準 2 4 3 2 2 5 2 3 4" xfId="16850"/>
    <cellStyle name="標準 2 4 3 2 2 5 2 3 5" xfId="16851"/>
    <cellStyle name="標準 2 4 3 2 2 5 2 4" xfId="16852"/>
    <cellStyle name="標準 2 4 3 2 2 5 2 5" xfId="16853"/>
    <cellStyle name="標準 2 4 3 2 2 5 2 5 2" xfId="16854"/>
    <cellStyle name="標準 2 4 3 2 2 5 2 5 3" xfId="16855"/>
    <cellStyle name="標準 2 4 3 2 2 5 2 6" xfId="16856"/>
    <cellStyle name="標準 2 4 3 2 2 5 2 6 2" xfId="16857"/>
    <cellStyle name="標準 2 4 3 2 2 5 2 6 3" xfId="16858"/>
    <cellStyle name="標準 2 4 3 2 2 5 2 7" xfId="16859"/>
    <cellStyle name="標準 2 4 3 2 2 5 2 8" xfId="16860"/>
    <cellStyle name="標準 2 4 3 2 2 5 3" xfId="16861"/>
    <cellStyle name="標準 2 4 3 2 2 5 3 2" xfId="16862"/>
    <cellStyle name="標準 2 4 3 2 2 5 3 2 2" xfId="16863"/>
    <cellStyle name="標準 2 4 3 2 2 5 3 2 2 2" xfId="16864"/>
    <cellStyle name="標準 2 4 3 2 2 5 3 2 2 2 2" xfId="16865"/>
    <cellStyle name="標準 2 4 3 2 2 5 3 2 2 2 3" xfId="16866"/>
    <cellStyle name="標準 2 4 3 2 2 5 3 2 2 3" xfId="16867"/>
    <cellStyle name="標準 2 4 3 2 2 5 3 2 2 3 2" xfId="16868"/>
    <cellStyle name="標準 2 4 3 2 2 5 3 2 2 3 3" xfId="16869"/>
    <cellStyle name="標準 2 4 3 2 2 5 3 2 2 4" xfId="16870"/>
    <cellStyle name="標準 2 4 3 2 2 5 3 2 2 5" xfId="16871"/>
    <cellStyle name="標準 2 4 3 2 2 5 3 2 3" xfId="16872"/>
    <cellStyle name="標準 2 4 3 2 2 5 3 2 3 2" xfId="16873"/>
    <cellStyle name="標準 2 4 3 2 2 5 3 2 3 3" xfId="16874"/>
    <cellStyle name="標準 2 4 3 2 2 5 3 2 4" xfId="16875"/>
    <cellStyle name="標準 2 4 3 2 2 5 3 2 4 2" xfId="16876"/>
    <cellStyle name="標準 2 4 3 2 2 5 3 2 4 3" xfId="16877"/>
    <cellStyle name="標準 2 4 3 2 2 5 3 2 5" xfId="16878"/>
    <cellStyle name="標準 2 4 3 2 2 5 3 2 6" xfId="16879"/>
    <cellStyle name="標準 2 4 3 2 2 5 3 3" xfId="16880"/>
    <cellStyle name="標準 2 4 3 2 2 5 3 3 2" xfId="16881"/>
    <cellStyle name="標準 2 4 3 2 2 5 3 3 2 2" xfId="16882"/>
    <cellStyle name="標準 2 4 3 2 2 5 3 3 2 3" xfId="16883"/>
    <cellStyle name="標準 2 4 3 2 2 5 3 3 3" xfId="16884"/>
    <cellStyle name="標準 2 4 3 2 2 5 3 3 3 2" xfId="16885"/>
    <cellStyle name="標準 2 4 3 2 2 5 3 3 3 3" xfId="16886"/>
    <cellStyle name="標準 2 4 3 2 2 5 3 3 4" xfId="16887"/>
    <cellStyle name="標準 2 4 3 2 2 5 3 3 5" xfId="16888"/>
    <cellStyle name="標準 2 4 3 2 2 5 3 4" xfId="16889"/>
    <cellStyle name="標準 2 4 3 2 2 5 3 5" xfId="16890"/>
    <cellStyle name="標準 2 4 3 2 2 5 3 5 2" xfId="16891"/>
    <cellStyle name="標準 2 4 3 2 2 5 3 5 3" xfId="16892"/>
    <cellStyle name="標準 2 4 3 2 2 5 3 6" xfId="16893"/>
    <cellStyle name="標準 2 4 3 2 2 5 3 6 2" xfId="16894"/>
    <cellStyle name="標準 2 4 3 2 2 5 3 6 3" xfId="16895"/>
    <cellStyle name="標準 2 4 3 2 2 5 3 7" xfId="16896"/>
    <cellStyle name="標準 2 4 3 2 2 5 3 8" xfId="16897"/>
    <cellStyle name="標準 2 4 3 2 2 5 4" xfId="16898"/>
    <cellStyle name="標準 2 4 3 2 2 5 4 2" xfId="16899"/>
    <cellStyle name="標準 2 4 3 2 2 5 4 2 2" xfId="16900"/>
    <cellStyle name="標準 2 4 3 2 2 5 4 2 2 2" xfId="16901"/>
    <cellStyle name="標準 2 4 3 2 2 5 4 2 2 3" xfId="16902"/>
    <cellStyle name="標準 2 4 3 2 2 5 4 2 3" xfId="16903"/>
    <cellStyle name="標準 2 4 3 2 2 5 4 2 3 2" xfId="16904"/>
    <cellStyle name="標準 2 4 3 2 2 5 4 2 3 3" xfId="16905"/>
    <cellStyle name="標準 2 4 3 2 2 5 4 2 4" xfId="16906"/>
    <cellStyle name="標準 2 4 3 2 2 5 4 2 5" xfId="16907"/>
    <cellStyle name="標準 2 4 3 2 2 5 4 3" xfId="16908"/>
    <cellStyle name="標準 2 4 3 2 2 5 4 3 2" xfId="16909"/>
    <cellStyle name="標準 2 4 3 2 2 5 4 3 3" xfId="16910"/>
    <cellStyle name="標準 2 4 3 2 2 5 4 4" xfId="16911"/>
    <cellStyle name="標準 2 4 3 2 2 5 4 4 2" xfId="16912"/>
    <cellStyle name="標準 2 4 3 2 2 5 4 4 3" xfId="16913"/>
    <cellStyle name="標準 2 4 3 2 2 5 4 5" xfId="16914"/>
    <cellStyle name="標準 2 4 3 2 2 5 4 6" xfId="16915"/>
    <cellStyle name="標準 2 4 3 2 2 5 5" xfId="16916"/>
    <cellStyle name="標準 2 4 3 2 2 5 5 2" xfId="16917"/>
    <cellStyle name="標準 2 4 3 2 2 5 5 2 2" xfId="16918"/>
    <cellStyle name="標準 2 4 3 2 2 5 5 2 3" xfId="16919"/>
    <cellStyle name="標準 2 4 3 2 2 5 5 3" xfId="16920"/>
    <cellStyle name="標準 2 4 3 2 2 5 5 3 2" xfId="16921"/>
    <cellStyle name="標準 2 4 3 2 2 5 5 3 3" xfId="16922"/>
    <cellStyle name="標準 2 4 3 2 2 5 5 4" xfId="16923"/>
    <cellStyle name="標準 2 4 3 2 2 5 5 5" xfId="16924"/>
    <cellStyle name="標準 2 4 3 2 2 5 6" xfId="16925"/>
    <cellStyle name="標準 2 4 3 2 2 5 7" xfId="16926"/>
    <cellStyle name="標準 2 4 3 2 2 5 7 2" xfId="16927"/>
    <cellStyle name="標準 2 4 3 2 2 5 7 3" xfId="16928"/>
    <cellStyle name="標準 2 4 3 2 2 5 8" xfId="16929"/>
    <cellStyle name="標準 2 4 3 2 2 5 8 2" xfId="16930"/>
    <cellStyle name="標準 2 4 3 2 2 5 8 3" xfId="16931"/>
    <cellStyle name="標準 2 4 3 2 2 5 9" xfId="16932"/>
    <cellStyle name="標準 2 4 3 2 2 6" xfId="16933"/>
    <cellStyle name="標準 2 4 3 2 2 6 2" xfId="16934"/>
    <cellStyle name="標準 2 4 3 2 2 6 2 2" xfId="16935"/>
    <cellStyle name="標準 2 4 3 2 2 6 2 2 2" xfId="16936"/>
    <cellStyle name="標準 2 4 3 2 2 6 2 2 2 2" xfId="16937"/>
    <cellStyle name="標準 2 4 3 2 2 6 2 2 2 2 2" xfId="16938"/>
    <cellStyle name="標準 2 4 3 2 2 6 2 2 2 2 3" xfId="16939"/>
    <cellStyle name="標準 2 4 3 2 2 6 2 2 2 3" xfId="16940"/>
    <cellStyle name="標準 2 4 3 2 2 6 2 2 2 3 2" xfId="16941"/>
    <cellStyle name="標準 2 4 3 2 2 6 2 2 2 3 3" xfId="16942"/>
    <cellStyle name="標準 2 4 3 2 2 6 2 2 2 4" xfId="16943"/>
    <cellStyle name="標準 2 4 3 2 2 6 2 2 2 5" xfId="16944"/>
    <cellStyle name="標準 2 4 3 2 2 6 2 2 3" xfId="16945"/>
    <cellStyle name="標準 2 4 3 2 2 6 2 2 3 2" xfId="16946"/>
    <cellStyle name="標準 2 4 3 2 2 6 2 2 3 3" xfId="16947"/>
    <cellStyle name="標準 2 4 3 2 2 6 2 2 4" xfId="16948"/>
    <cellStyle name="標準 2 4 3 2 2 6 2 2 4 2" xfId="16949"/>
    <cellStyle name="標準 2 4 3 2 2 6 2 2 4 3" xfId="16950"/>
    <cellStyle name="標準 2 4 3 2 2 6 2 2 5" xfId="16951"/>
    <cellStyle name="標準 2 4 3 2 2 6 2 2 6" xfId="16952"/>
    <cellStyle name="標準 2 4 3 2 2 6 2 3" xfId="16953"/>
    <cellStyle name="標準 2 4 3 2 2 6 2 3 2" xfId="16954"/>
    <cellStyle name="標準 2 4 3 2 2 6 2 3 2 2" xfId="16955"/>
    <cellStyle name="標準 2 4 3 2 2 6 2 3 2 3" xfId="16956"/>
    <cellStyle name="標準 2 4 3 2 2 6 2 3 3" xfId="16957"/>
    <cellStyle name="標準 2 4 3 2 2 6 2 3 3 2" xfId="16958"/>
    <cellStyle name="標準 2 4 3 2 2 6 2 3 3 3" xfId="16959"/>
    <cellStyle name="標準 2 4 3 2 2 6 2 3 4" xfId="16960"/>
    <cellStyle name="標準 2 4 3 2 2 6 2 3 5" xfId="16961"/>
    <cellStyle name="標準 2 4 3 2 2 6 2 4" xfId="16962"/>
    <cellStyle name="標準 2 4 3 2 2 6 2 5" xfId="16963"/>
    <cellStyle name="標準 2 4 3 2 2 6 2 5 2" xfId="16964"/>
    <cellStyle name="標準 2 4 3 2 2 6 2 5 3" xfId="16965"/>
    <cellStyle name="標準 2 4 3 2 2 6 2 6" xfId="16966"/>
    <cellStyle name="標準 2 4 3 2 2 6 2 6 2" xfId="16967"/>
    <cellStyle name="標準 2 4 3 2 2 6 2 6 3" xfId="16968"/>
    <cellStyle name="標準 2 4 3 2 2 6 2 7" xfId="16969"/>
    <cellStyle name="標準 2 4 3 2 2 6 2 8" xfId="16970"/>
    <cellStyle name="標準 2 4 3 2 2 6 3" xfId="16971"/>
    <cellStyle name="標準 2 4 3 2 2 6 3 2" xfId="16972"/>
    <cellStyle name="標準 2 4 3 2 2 6 3 2 2" xfId="16973"/>
    <cellStyle name="標準 2 4 3 2 2 6 3 2 2 2" xfId="16974"/>
    <cellStyle name="標準 2 4 3 2 2 6 3 2 2 3" xfId="16975"/>
    <cellStyle name="標準 2 4 3 2 2 6 3 2 3" xfId="16976"/>
    <cellStyle name="標準 2 4 3 2 2 6 3 2 3 2" xfId="16977"/>
    <cellStyle name="標準 2 4 3 2 2 6 3 2 3 3" xfId="16978"/>
    <cellStyle name="標準 2 4 3 2 2 6 3 2 4" xfId="16979"/>
    <cellStyle name="標準 2 4 3 2 2 6 3 2 5" xfId="16980"/>
    <cellStyle name="標準 2 4 3 2 2 6 3 3" xfId="16981"/>
    <cellStyle name="標準 2 4 3 2 2 6 3 3 2" xfId="16982"/>
    <cellStyle name="標準 2 4 3 2 2 6 3 3 3" xfId="16983"/>
    <cellStyle name="標準 2 4 3 2 2 6 3 4" xfId="16984"/>
    <cellStyle name="標準 2 4 3 2 2 6 3 4 2" xfId="16985"/>
    <cellStyle name="標準 2 4 3 2 2 6 3 4 3" xfId="16986"/>
    <cellStyle name="標準 2 4 3 2 2 6 3 5" xfId="16987"/>
    <cellStyle name="標準 2 4 3 2 2 6 3 6" xfId="16988"/>
    <cellStyle name="標準 2 4 3 2 2 6 4" xfId="16989"/>
    <cellStyle name="標準 2 4 3 2 2 6 4 2" xfId="16990"/>
    <cellStyle name="標準 2 4 3 2 2 6 4 2 2" xfId="16991"/>
    <cellStyle name="標準 2 4 3 2 2 6 4 2 3" xfId="16992"/>
    <cellStyle name="標準 2 4 3 2 2 6 4 3" xfId="16993"/>
    <cellStyle name="標準 2 4 3 2 2 6 4 3 2" xfId="16994"/>
    <cellStyle name="標準 2 4 3 2 2 6 4 3 3" xfId="16995"/>
    <cellStyle name="標準 2 4 3 2 2 6 4 4" xfId="16996"/>
    <cellStyle name="標準 2 4 3 2 2 6 4 5" xfId="16997"/>
    <cellStyle name="標準 2 4 3 2 2 6 5" xfId="16998"/>
    <cellStyle name="標準 2 4 3 2 2 6 6" xfId="16999"/>
    <cellStyle name="標準 2 4 3 2 2 6 6 2" xfId="17000"/>
    <cellStyle name="標準 2 4 3 2 2 6 6 3" xfId="17001"/>
    <cellStyle name="標準 2 4 3 2 2 6 7" xfId="17002"/>
    <cellStyle name="標準 2 4 3 2 2 6 7 2" xfId="17003"/>
    <cellStyle name="標準 2 4 3 2 2 6 7 3" xfId="17004"/>
    <cellStyle name="標準 2 4 3 2 2 6 8" xfId="17005"/>
    <cellStyle name="標準 2 4 3 2 2 6 9" xfId="17006"/>
    <cellStyle name="標準 2 4 3 2 2 7" xfId="17007"/>
    <cellStyle name="標準 2 4 3 2 2 7 2" xfId="17008"/>
    <cellStyle name="標準 2 4 3 2 2 7 2 2" xfId="17009"/>
    <cellStyle name="標準 2 4 3 2 2 7 2 2 2" xfId="17010"/>
    <cellStyle name="標準 2 4 3 2 2 7 2 2 2 2" xfId="17011"/>
    <cellStyle name="標準 2 4 3 2 2 7 2 2 2 3" xfId="17012"/>
    <cellStyle name="標準 2 4 3 2 2 7 2 2 3" xfId="17013"/>
    <cellStyle name="標準 2 4 3 2 2 7 2 2 3 2" xfId="17014"/>
    <cellStyle name="標準 2 4 3 2 2 7 2 2 3 3" xfId="17015"/>
    <cellStyle name="標準 2 4 3 2 2 7 2 2 4" xfId="17016"/>
    <cellStyle name="標準 2 4 3 2 2 7 2 2 5" xfId="17017"/>
    <cellStyle name="標準 2 4 3 2 2 7 2 3" xfId="17018"/>
    <cellStyle name="標準 2 4 3 2 2 7 2 3 2" xfId="17019"/>
    <cellStyle name="標準 2 4 3 2 2 7 2 3 3" xfId="17020"/>
    <cellStyle name="標準 2 4 3 2 2 7 2 4" xfId="17021"/>
    <cellStyle name="標準 2 4 3 2 2 7 2 4 2" xfId="17022"/>
    <cellStyle name="標準 2 4 3 2 2 7 2 4 3" xfId="17023"/>
    <cellStyle name="標準 2 4 3 2 2 7 2 5" xfId="17024"/>
    <cellStyle name="標準 2 4 3 2 2 7 2 6" xfId="17025"/>
    <cellStyle name="標準 2 4 3 2 2 7 3" xfId="17026"/>
    <cellStyle name="標準 2 4 3 2 2 7 3 2" xfId="17027"/>
    <cellStyle name="標準 2 4 3 2 2 7 3 2 2" xfId="17028"/>
    <cellStyle name="標準 2 4 3 2 2 7 3 2 3" xfId="17029"/>
    <cellStyle name="標準 2 4 3 2 2 7 3 3" xfId="17030"/>
    <cellStyle name="標準 2 4 3 2 2 7 3 3 2" xfId="17031"/>
    <cellStyle name="標準 2 4 3 2 2 7 3 3 3" xfId="17032"/>
    <cellStyle name="標準 2 4 3 2 2 7 3 4" xfId="17033"/>
    <cellStyle name="標準 2 4 3 2 2 7 3 5" xfId="17034"/>
    <cellStyle name="標準 2 4 3 2 2 7 4" xfId="17035"/>
    <cellStyle name="標準 2 4 3 2 2 7 5" xfId="17036"/>
    <cellStyle name="標準 2 4 3 2 2 7 5 2" xfId="17037"/>
    <cellStyle name="標準 2 4 3 2 2 7 5 3" xfId="17038"/>
    <cellStyle name="標準 2 4 3 2 2 7 6" xfId="17039"/>
    <cellStyle name="標準 2 4 3 2 2 7 6 2" xfId="17040"/>
    <cellStyle name="標準 2 4 3 2 2 7 6 3" xfId="17041"/>
    <cellStyle name="標準 2 4 3 2 2 7 7" xfId="17042"/>
    <cellStyle name="標準 2 4 3 2 2 7 8" xfId="17043"/>
    <cellStyle name="標準 2 4 3 2 2 8" xfId="17044"/>
    <cellStyle name="標準 2 4 3 2 2 8 2" xfId="17045"/>
    <cellStyle name="標準 2 4 3 2 2 8 2 2" xfId="17046"/>
    <cellStyle name="標準 2 4 3 2 2 8 2 2 2" xfId="17047"/>
    <cellStyle name="標準 2 4 3 2 2 8 2 2 2 2" xfId="17048"/>
    <cellStyle name="標準 2 4 3 2 2 8 2 2 2 3" xfId="17049"/>
    <cellStyle name="標準 2 4 3 2 2 8 2 2 3" xfId="17050"/>
    <cellStyle name="標準 2 4 3 2 2 8 2 2 3 2" xfId="17051"/>
    <cellStyle name="標準 2 4 3 2 2 8 2 2 3 3" xfId="17052"/>
    <cellStyle name="標準 2 4 3 2 2 8 2 2 4" xfId="17053"/>
    <cellStyle name="標準 2 4 3 2 2 8 2 2 5" xfId="17054"/>
    <cellStyle name="標準 2 4 3 2 2 8 2 3" xfId="17055"/>
    <cellStyle name="標準 2 4 3 2 2 8 2 3 2" xfId="17056"/>
    <cellStyle name="標準 2 4 3 2 2 8 2 3 3" xfId="17057"/>
    <cellStyle name="標準 2 4 3 2 2 8 2 4" xfId="17058"/>
    <cellStyle name="標準 2 4 3 2 2 8 2 4 2" xfId="17059"/>
    <cellStyle name="標準 2 4 3 2 2 8 2 4 3" xfId="17060"/>
    <cellStyle name="標準 2 4 3 2 2 8 2 5" xfId="17061"/>
    <cellStyle name="標準 2 4 3 2 2 8 2 6" xfId="17062"/>
    <cellStyle name="標準 2 4 3 2 2 8 3" xfId="17063"/>
    <cellStyle name="標準 2 4 3 2 2 8 3 2" xfId="17064"/>
    <cellStyle name="標準 2 4 3 2 2 8 3 2 2" xfId="17065"/>
    <cellStyle name="標準 2 4 3 2 2 8 3 2 3" xfId="17066"/>
    <cellStyle name="標準 2 4 3 2 2 8 3 3" xfId="17067"/>
    <cellStyle name="標準 2 4 3 2 2 8 3 3 2" xfId="17068"/>
    <cellStyle name="標準 2 4 3 2 2 8 3 3 3" xfId="17069"/>
    <cellStyle name="標準 2 4 3 2 2 8 3 4" xfId="17070"/>
    <cellStyle name="標準 2 4 3 2 2 8 3 5" xfId="17071"/>
    <cellStyle name="標準 2 4 3 2 2 8 4" xfId="17072"/>
    <cellStyle name="標準 2 4 3 2 2 8 5" xfId="17073"/>
    <cellStyle name="標準 2 4 3 2 2 8 5 2" xfId="17074"/>
    <cellStyle name="標準 2 4 3 2 2 8 5 3" xfId="17075"/>
    <cellStyle name="標準 2 4 3 2 2 8 6" xfId="17076"/>
    <cellStyle name="標準 2 4 3 2 2 8 6 2" xfId="17077"/>
    <cellStyle name="標準 2 4 3 2 2 8 6 3" xfId="17078"/>
    <cellStyle name="標準 2 4 3 2 2 8 7" xfId="17079"/>
    <cellStyle name="標準 2 4 3 2 2 8 8" xfId="17080"/>
    <cellStyle name="標準 2 4 3 2 2 9" xfId="17081"/>
    <cellStyle name="標準 2 4 3 2 2 9 2" xfId="17082"/>
    <cellStyle name="標準 2 4 3 2 2 9 2 2" xfId="17083"/>
    <cellStyle name="標準 2 4 3 2 2 9 2 2 2" xfId="17084"/>
    <cellStyle name="標準 2 4 3 2 2 9 2 2 3" xfId="17085"/>
    <cellStyle name="標準 2 4 3 2 2 9 2 3" xfId="17086"/>
    <cellStyle name="標準 2 4 3 2 2 9 2 3 2" xfId="17087"/>
    <cellStyle name="標準 2 4 3 2 2 9 2 3 3" xfId="17088"/>
    <cellStyle name="標準 2 4 3 2 2 9 2 4" xfId="17089"/>
    <cellStyle name="標準 2 4 3 2 2 9 2 5" xfId="17090"/>
    <cellStyle name="標準 2 4 3 2 2 9 3" xfId="17091"/>
    <cellStyle name="標準 2 4 3 2 2 9 3 2" xfId="17092"/>
    <cellStyle name="標準 2 4 3 2 2 9 3 3" xfId="17093"/>
    <cellStyle name="標準 2 4 3 2 2 9 4" xfId="17094"/>
    <cellStyle name="標準 2 4 3 2 2 9 4 2" xfId="17095"/>
    <cellStyle name="標準 2 4 3 2 2 9 4 3" xfId="17096"/>
    <cellStyle name="標準 2 4 3 2 2 9 5" xfId="17097"/>
    <cellStyle name="標準 2 4 3 2 2 9 6" xfId="17098"/>
    <cellStyle name="標準 2 4 3 2 3" xfId="17099"/>
    <cellStyle name="標準 2 4 3 2 3 10" xfId="17100"/>
    <cellStyle name="標準 2 4 3 2 3 11" xfId="17101"/>
    <cellStyle name="標準 2 4 3 2 3 11 2" xfId="17102"/>
    <cellStyle name="標準 2 4 3 2 3 11 3" xfId="17103"/>
    <cellStyle name="標準 2 4 3 2 3 12" xfId="17104"/>
    <cellStyle name="標準 2 4 3 2 3 12 2" xfId="17105"/>
    <cellStyle name="標準 2 4 3 2 3 12 3" xfId="17106"/>
    <cellStyle name="標準 2 4 3 2 3 13" xfId="17107"/>
    <cellStyle name="標準 2 4 3 2 3 14" xfId="17108"/>
    <cellStyle name="標準 2 4 3 2 3 2" xfId="17109"/>
    <cellStyle name="標準 2 4 3 2 3 2 10" xfId="17110"/>
    <cellStyle name="標準 2 4 3 2 3 2 10 2" xfId="17111"/>
    <cellStyle name="標準 2 4 3 2 3 2 10 3" xfId="17112"/>
    <cellStyle name="標準 2 4 3 2 3 2 11" xfId="17113"/>
    <cellStyle name="標準 2 4 3 2 3 2 12" xfId="17114"/>
    <cellStyle name="標準 2 4 3 2 3 2 2" xfId="17115"/>
    <cellStyle name="標準 2 4 3 2 3 2 2 10" xfId="17116"/>
    <cellStyle name="標準 2 4 3 2 3 2 2 2" xfId="17117"/>
    <cellStyle name="標準 2 4 3 2 3 2 2 2 2" xfId="17118"/>
    <cellStyle name="標準 2 4 3 2 3 2 2 2 2 2" xfId="17119"/>
    <cellStyle name="標準 2 4 3 2 3 2 2 2 2 2 2" xfId="17120"/>
    <cellStyle name="標準 2 4 3 2 3 2 2 2 2 2 2 2" xfId="17121"/>
    <cellStyle name="標準 2 4 3 2 3 2 2 2 2 2 2 3" xfId="17122"/>
    <cellStyle name="標準 2 4 3 2 3 2 2 2 2 2 3" xfId="17123"/>
    <cellStyle name="標準 2 4 3 2 3 2 2 2 2 2 3 2" xfId="17124"/>
    <cellStyle name="標準 2 4 3 2 3 2 2 2 2 2 3 3" xfId="17125"/>
    <cellStyle name="標準 2 4 3 2 3 2 2 2 2 2 4" xfId="17126"/>
    <cellStyle name="標準 2 4 3 2 3 2 2 2 2 2 5" xfId="17127"/>
    <cellStyle name="標準 2 4 3 2 3 2 2 2 2 3" xfId="17128"/>
    <cellStyle name="標準 2 4 3 2 3 2 2 2 2 3 2" xfId="17129"/>
    <cellStyle name="標準 2 4 3 2 3 2 2 2 2 3 3" xfId="17130"/>
    <cellStyle name="標準 2 4 3 2 3 2 2 2 2 4" xfId="17131"/>
    <cellStyle name="標準 2 4 3 2 3 2 2 2 2 4 2" xfId="17132"/>
    <cellStyle name="標準 2 4 3 2 3 2 2 2 2 4 3" xfId="17133"/>
    <cellStyle name="標準 2 4 3 2 3 2 2 2 2 5" xfId="17134"/>
    <cellStyle name="標準 2 4 3 2 3 2 2 2 2 6" xfId="17135"/>
    <cellStyle name="標準 2 4 3 2 3 2 2 2 3" xfId="17136"/>
    <cellStyle name="標準 2 4 3 2 3 2 2 2 3 2" xfId="17137"/>
    <cellStyle name="標準 2 4 3 2 3 2 2 2 3 2 2" xfId="17138"/>
    <cellStyle name="標準 2 4 3 2 3 2 2 2 3 2 3" xfId="17139"/>
    <cellStyle name="標準 2 4 3 2 3 2 2 2 3 3" xfId="17140"/>
    <cellStyle name="標準 2 4 3 2 3 2 2 2 3 3 2" xfId="17141"/>
    <cellStyle name="標準 2 4 3 2 3 2 2 2 3 3 3" xfId="17142"/>
    <cellStyle name="標準 2 4 3 2 3 2 2 2 3 4" xfId="17143"/>
    <cellStyle name="標準 2 4 3 2 3 2 2 2 3 5" xfId="17144"/>
    <cellStyle name="標準 2 4 3 2 3 2 2 2 4" xfId="17145"/>
    <cellStyle name="標準 2 4 3 2 3 2 2 2 5" xfId="17146"/>
    <cellStyle name="標準 2 4 3 2 3 2 2 2 5 2" xfId="17147"/>
    <cellStyle name="標準 2 4 3 2 3 2 2 2 5 3" xfId="17148"/>
    <cellStyle name="標準 2 4 3 2 3 2 2 2 6" xfId="17149"/>
    <cellStyle name="標準 2 4 3 2 3 2 2 2 6 2" xfId="17150"/>
    <cellStyle name="標準 2 4 3 2 3 2 2 2 6 3" xfId="17151"/>
    <cellStyle name="標準 2 4 3 2 3 2 2 2 7" xfId="17152"/>
    <cellStyle name="標準 2 4 3 2 3 2 2 2 8" xfId="17153"/>
    <cellStyle name="標準 2 4 3 2 3 2 2 3" xfId="17154"/>
    <cellStyle name="標準 2 4 3 2 3 2 2 3 2" xfId="17155"/>
    <cellStyle name="標準 2 4 3 2 3 2 2 3 2 2" xfId="17156"/>
    <cellStyle name="標準 2 4 3 2 3 2 2 3 2 2 2" xfId="17157"/>
    <cellStyle name="標準 2 4 3 2 3 2 2 3 2 2 2 2" xfId="17158"/>
    <cellStyle name="標準 2 4 3 2 3 2 2 3 2 2 2 3" xfId="17159"/>
    <cellStyle name="標準 2 4 3 2 3 2 2 3 2 2 3" xfId="17160"/>
    <cellStyle name="標準 2 4 3 2 3 2 2 3 2 2 3 2" xfId="17161"/>
    <cellStyle name="標準 2 4 3 2 3 2 2 3 2 2 3 3" xfId="17162"/>
    <cellStyle name="標準 2 4 3 2 3 2 2 3 2 2 4" xfId="17163"/>
    <cellStyle name="標準 2 4 3 2 3 2 2 3 2 2 5" xfId="17164"/>
    <cellStyle name="標準 2 4 3 2 3 2 2 3 2 3" xfId="17165"/>
    <cellStyle name="標準 2 4 3 2 3 2 2 3 2 3 2" xfId="17166"/>
    <cellStyle name="標準 2 4 3 2 3 2 2 3 2 3 3" xfId="17167"/>
    <cellStyle name="標準 2 4 3 2 3 2 2 3 2 4" xfId="17168"/>
    <cellStyle name="標準 2 4 3 2 3 2 2 3 2 4 2" xfId="17169"/>
    <cellStyle name="標準 2 4 3 2 3 2 2 3 2 4 3" xfId="17170"/>
    <cellStyle name="標準 2 4 3 2 3 2 2 3 2 5" xfId="17171"/>
    <cellStyle name="標準 2 4 3 2 3 2 2 3 2 6" xfId="17172"/>
    <cellStyle name="標準 2 4 3 2 3 2 2 3 3" xfId="17173"/>
    <cellStyle name="標準 2 4 3 2 3 2 2 3 3 2" xfId="17174"/>
    <cellStyle name="標準 2 4 3 2 3 2 2 3 3 2 2" xfId="17175"/>
    <cellStyle name="標準 2 4 3 2 3 2 2 3 3 2 3" xfId="17176"/>
    <cellStyle name="標準 2 4 3 2 3 2 2 3 3 3" xfId="17177"/>
    <cellStyle name="標準 2 4 3 2 3 2 2 3 3 3 2" xfId="17178"/>
    <cellStyle name="標準 2 4 3 2 3 2 2 3 3 3 3" xfId="17179"/>
    <cellStyle name="標準 2 4 3 2 3 2 2 3 3 4" xfId="17180"/>
    <cellStyle name="標準 2 4 3 2 3 2 2 3 3 5" xfId="17181"/>
    <cellStyle name="標準 2 4 3 2 3 2 2 3 4" xfId="17182"/>
    <cellStyle name="標準 2 4 3 2 3 2 2 3 5" xfId="17183"/>
    <cellStyle name="標準 2 4 3 2 3 2 2 3 5 2" xfId="17184"/>
    <cellStyle name="標準 2 4 3 2 3 2 2 3 5 3" xfId="17185"/>
    <cellStyle name="標準 2 4 3 2 3 2 2 3 6" xfId="17186"/>
    <cellStyle name="標準 2 4 3 2 3 2 2 3 6 2" xfId="17187"/>
    <cellStyle name="標準 2 4 3 2 3 2 2 3 6 3" xfId="17188"/>
    <cellStyle name="標準 2 4 3 2 3 2 2 3 7" xfId="17189"/>
    <cellStyle name="標準 2 4 3 2 3 2 2 3 8" xfId="17190"/>
    <cellStyle name="標準 2 4 3 2 3 2 2 4" xfId="17191"/>
    <cellStyle name="標準 2 4 3 2 3 2 2 4 2" xfId="17192"/>
    <cellStyle name="標準 2 4 3 2 3 2 2 4 2 2" xfId="17193"/>
    <cellStyle name="標準 2 4 3 2 3 2 2 4 2 2 2" xfId="17194"/>
    <cellStyle name="標準 2 4 3 2 3 2 2 4 2 2 3" xfId="17195"/>
    <cellStyle name="標準 2 4 3 2 3 2 2 4 2 3" xfId="17196"/>
    <cellStyle name="標準 2 4 3 2 3 2 2 4 2 3 2" xfId="17197"/>
    <cellStyle name="標準 2 4 3 2 3 2 2 4 2 3 3" xfId="17198"/>
    <cellStyle name="標準 2 4 3 2 3 2 2 4 2 4" xfId="17199"/>
    <cellStyle name="標準 2 4 3 2 3 2 2 4 2 5" xfId="17200"/>
    <cellStyle name="標準 2 4 3 2 3 2 2 4 3" xfId="17201"/>
    <cellStyle name="標準 2 4 3 2 3 2 2 4 3 2" xfId="17202"/>
    <cellStyle name="標準 2 4 3 2 3 2 2 4 3 3" xfId="17203"/>
    <cellStyle name="標準 2 4 3 2 3 2 2 4 4" xfId="17204"/>
    <cellStyle name="標準 2 4 3 2 3 2 2 4 4 2" xfId="17205"/>
    <cellStyle name="標準 2 4 3 2 3 2 2 4 4 3" xfId="17206"/>
    <cellStyle name="標準 2 4 3 2 3 2 2 4 5" xfId="17207"/>
    <cellStyle name="標準 2 4 3 2 3 2 2 4 6" xfId="17208"/>
    <cellStyle name="標準 2 4 3 2 3 2 2 5" xfId="17209"/>
    <cellStyle name="標準 2 4 3 2 3 2 2 5 2" xfId="17210"/>
    <cellStyle name="標準 2 4 3 2 3 2 2 5 2 2" xfId="17211"/>
    <cellStyle name="標準 2 4 3 2 3 2 2 5 2 3" xfId="17212"/>
    <cellStyle name="標準 2 4 3 2 3 2 2 5 3" xfId="17213"/>
    <cellStyle name="標準 2 4 3 2 3 2 2 5 3 2" xfId="17214"/>
    <cellStyle name="標準 2 4 3 2 3 2 2 5 3 3" xfId="17215"/>
    <cellStyle name="標準 2 4 3 2 3 2 2 5 4" xfId="17216"/>
    <cellStyle name="標準 2 4 3 2 3 2 2 5 5" xfId="17217"/>
    <cellStyle name="標準 2 4 3 2 3 2 2 6" xfId="17218"/>
    <cellStyle name="標準 2 4 3 2 3 2 2 7" xfId="17219"/>
    <cellStyle name="標準 2 4 3 2 3 2 2 7 2" xfId="17220"/>
    <cellStyle name="標準 2 4 3 2 3 2 2 7 3" xfId="17221"/>
    <cellStyle name="標準 2 4 3 2 3 2 2 8" xfId="17222"/>
    <cellStyle name="標準 2 4 3 2 3 2 2 8 2" xfId="17223"/>
    <cellStyle name="標準 2 4 3 2 3 2 2 8 3" xfId="17224"/>
    <cellStyle name="標準 2 4 3 2 3 2 2 9" xfId="17225"/>
    <cellStyle name="標準 2 4 3 2 3 2 3" xfId="17226"/>
    <cellStyle name="標準 2 4 3 2 3 2 3 2" xfId="17227"/>
    <cellStyle name="標準 2 4 3 2 3 2 3 2 2" xfId="17228"/>
    <cellStyle name="標準 2 4 3 2 3 2 3 2 2 2" xfId="17229"/>
    <cellStyle name="標準 2 4 3 2 3 2 3 2 2 2 2" xfId="17230"/>
    <cellStyle name="標準 2 4 3 2 3 2 3 2 2 2 2 2" xfId="17231"/>
    <cellStyle name="標準 2 4 3 2 3 2 3 2 2 2 2 3" xfId="17232"/>
    <cellStyle name="標準 2 4 3 2 3 2 3 2 2 2 3" xfId="17233"/>
    <cellStyle name="標準 2 4 3 2 3 2 3 2 2 2 3 2" xfId="17234"/>
    <cellStyle name="標準 2 4 3 2 3 2 3 2 2 2 3 3" xfId="17235"/>
    <cellStyle name="標準 2 4 3 2 3 2 3 2 2 2 4" xfId="17236"/>
    <cellStyle name="標準 2 4 3 2 3 2 3 2 2 2 5" xfId="17237"/>
    <cellStyle name="標準 2 4 3 2 3 2 3 2 2 3" xfId="17238"/>
    <cellStyle name="標準 2 4 3 2 3 2 3 2 2 3 2" xfId="17239"/>
    <cellStyle name="標準 2 4 3 2 3 2 3 2 2 3 3" xfId="17240"/>
    <cellStyle name="標準 2 4 3 2 3 2 3 2 2 4" xfId="17241"/>
    <cellStyle name="標準 2 4 3 2 3 2 3 2 2 4 2" xfId="17242"/>
    <cellStyle name="標準 2 4 3 2 3 2 3 2 2 4 3" xfId="17243"/>
    <cellStyle name="標準 2 4 3 2 3 2 3 2 2 5" xfId="17244"/>
    <cellStyle name="標準 2 4 3 2 3 2 3 2 2 6" xfId="17245"/>
    <cellStyle name="標準 2 4 3 2 3 2 3 2 3" xfId="17246"/>
    <cellStyle name="標準 2 4 3 2 3 2 3 2 3 2" xfId="17247"/>
    <cellStyle name="標準 2 4 3 2 3 2 3 2 3 2 2" xfId="17248"/>
    <cellStyle name="標準 2 4 3 2 3 2 3 2 3 2 3" xfId="17249"/>
    <cellStyle name="標準 2 4 3 2 3 2 3 2 3 3" xfId="17250"/>
    <cellStyle name="標準 2 4 3 2 3 2 3 2 3 3 2" xfId="17251"/>
    <cellStyle name="標準 2 4 3 2 3 2 3 2 3 3 3" xfId="17252"/>
    <cellStyle name="標準 2 4 3 2 3 2 3 2 3 4" xfId="17253"/>
    <cellStyle name="標準 2 4 3 2 3 2 3 2 3 5" xfId="17254"/>
    <cellStyle name="標準 2 4 3 2 3 2 3 2 4" xfId="17255"/>
    <cellStyle name="標準 2 4 3 2 3 2 3 2 5" xfId="17256"/>
    <cellStyle name="標準 2 4 3 2 3 2 3 2 5 2" xfId="17257"/>
    <cellStyle name="標準 2 4 3 2 3 2 3 2 5 3" xfId="17258"/>
    <cellStyle name="標準 2 4 3 2 3 2 3 2 6" xfId="17259"/>
    <cellStyle name="標準 2 4 3 2 3 2 3 2 6 2" xfId="17260"/>
    <cellStyle name="標準 2 4 3 2 3 2 3 2 6 3" xfId="17261"/>
    <cellStyle name="標準 2 4 3 2 3 2 3 2 7" xfId="17262"/>
    <cellStyle name="標準 2 4 3 2 3 2 3 2 8" xfId="17263"/>
    <cellStyle name="標準 2 4 3 2 3 2 3 3" xfId="17264"/>
    <cellStyle name="標準 2 4 3 2 3 2 3 3 2" xfId="17265"/>
    <cellStyle name="標準 2 4 3 2 3 2 3 3 2 2" xfId="17266"/>
    <cellStyle name="標準 2 4 3 2 3 2 3 3 2 2 2" xfId="17267"/>
    <cellStyle name="標準 2 4 3 2 3 2 3 3 2 2 3" xfId="17268"/>
    <cellStyle name="標準 2 4 3 2 3 2 3 3 2 3" xfId="17269"/>
    <cellStyle name="標準 2 4 3 2 3 2 3 3 2 3 2" xfId="17270"/>
    <cellStyle name="標準 2 4 3 2 3 2 3 3 2 3 3" xfId="17271"/>
    <cellStyle name="標準 2 4 3 2 3 2 3 3 2 4" xfId="17272"/>
    <cellStyle name="標準 2 4 3 2 3 2 3 3 2 5" xfId="17273"/>
    <cellStyle name="標準 2 4 3 2 3 2 3 3 3" xfId="17274"/>
    <cellStyle name="標準 2 4 3 2 3 2 3 3 3 2" xfId="17275"/>
    <cellStyle name="標準 2 4 3 2 3 2 3 3 3 3" xfId="17276"/>
    <cellStyle name="標準 2 4 3 2 3 2 3 3 4" xfId="17277"/>
    <cellStyle name="標準 2 4 3 2 3 2 3 3 4 2" xfId="17278"/>
    <cellStyle name="標準 2 4 3 2 3 2 3 3 4 3" xfId="17279"/>
    <cellStyle name="標準 2 4 3 2 3 2 3 3 5" xfId="17280"/>
    <cellStyle name="標準 2 4 3 2 3 2 3 3 6" xfId="17281"/>
    <cellStyle name="標準 2 4 3 2 3 2 3 4" xfId="17282"/>
    <cellStyle name="標準 2 4 3 2 3 2 3 4 2" xfId="17283"/>
    <cellStyle name="標準 2 4 3 2 3 2 3 4 2 2" xfId="17284"/>
    <cellStyle name="標準 2 4 3 2 3 2 3 4 2 3" xfId="17285"/>
    <cellStyle name="標準 2 4 3 2 3 2 3 4 3" xfId="17286"/>
    <cellStyle name="標準 2 4 3 2 3 2 3 4 3 2" xfId="17287"/>
    <cellStyle name="標準 2 4 3 2 3 2 3 4 3 3" xfId="17288"/>
    <cellStyle name="標準 2 4 3 2 3 2 3 4 4" xfId="17289"/>
    <cellStyle name="標準 2 4 3 2 3 2 3 4 5" xfId="17290"/>
    <cellStyle name="標準 2 4 3 2 3 2 3 5" xfId="17291"/>
    <cellStyle name="標準 2 4 3 2 3 2 3 6" xfId="17292"/>
    <cellStyle name="標準 2 4 3 2 3 2 3 6 2" xfId="17293"/>
    <cellStyle name="標準 2 4 3 2 3 2 3 6 3" xfId="17294"/>
    <cellStyle name="標準 2 4 3 2 3 2 3 7" xfId="17295"/>
    <cellStyle name="標準 2 4 3 2 3 2 3 7 2" xfId="17296"/>
    <cellStyle name="標準 2 4 3 2 3 2 3 7 3" xfId="17297"/>
    <cellStyle name="標準 2 4 3 2 3 2 3 8" xfId="17298"/>
    <cellStyle name="標準 2 4 3 2 3 2 3 9" xfId="17299"/>
    <cellStyle name="標準 2 4 3 2 3 2 4" xfId="17300"/>
    <cellStyle name="標準 2 4 3 2 3 2 4 2" xfId="17301"/>
    <cellStyle name="標準 2 4 3 2 3 2 4 2 2" xfId="17302"/>
    <cellStyle name="標準 2 4 3 2 3 2 4 2 2 2" xfId="17303"/>
    <cellStyle name="標準 2 4 3 2 3 2 4 2 2 2 2" xfId="17304"/>
    <cellStyle name="標準 2 4 3 2 3 2 4 2 2 2 3" xfId="17305"/>
    <cellStyle name="標準 2 4 3 2 3 2 4 2 2 3" xfId="17306"/>
    <cellStyle name="標準 2 4 3 2 3 2 4 2 2 3 2" xfId="17307"/>
    <cellStyle name="標準 2 4 3 2 3 2 4 2 2 3 3" xfId="17308"/>
    <cellStyle name="標準 2 4 3 2 3 2 4 2 2 4" xfId="17309"/>
    <cellStyle name="標準 2 4 3 2 3 2 4 2 2 5" xfId="17310"/>
    <cellStyle name="標準 2 4 3 2 3 2 4 2 3" xfId="17311"/>
    <cellStyle name="標準 2 4 3 2 3 2 4 2 3 2" xfId="17312"/>
    <cellStyle name="標準 2 4 3 2 3 2 4 2 3 3" xfId="17313"/>
    <cellStyle name="標準 2 4 3 2 3 2 4 2 4" xfId="17314"/>
    <cellStyle name="標準 2 4 3 2 3 2 4 2 4 2" xfId="17315"/>
    <cellStyle name="標準 2 4 3 2 3 2 4 2 4 3" xfId="17316"/>
    <cellStyle name="標準 2 4 3 2 3 2 4 2 5" xfId="17317"/>
    <cellStyle name="標準 2 4 3 2 3 2 4 2 6" xfId="17318"/>
    <cellStyle name="標準 2 4 3 2 3 2 4 3" xfId="17319"/>
    <cellStyle name="標準 2 4 3 2 3 2 4 3 2" xfId="17320"/>
    <cellStyle name="標準 2 4 3 2 3 2 4 3 2 2" xfId="17321"/>
    <cellStyle name="標準 2 4 3 2 3 2 4 3 2 3" xfId="17322"/>
    <cellStyle name="標準 2 4 3 2 3 2 4 3 3" xfId="17323"/>
    <cellStyle name="標準 2 4 3 2 3 2 4 3 3 2" xfId="17324"/>
    <cellStyle name="標準 2 4 3 2 3 2 4 3 3 3" xfId="17325"/>
    <cellStyle name="標準 2 4 3 2 3 2 4 3 4" xfId="17326"/>
    <cellStyle name="標準 2 4 3 2 3 2 4 3 5" xfId="17327"/>
    <cellStyle name="標準 2 4 3 2 3 2 4 4" xfId="17328"/>
    <cellStyle name="標準 2 4 3 2 3 2 4 5" xfId="17329"/>
    <cellStyle name="標準 2 4 3 2 3 2 4 5 2" xfId="17330"/>
    <cellStyle name="標準 2 4 3 2 3 2 4 5 3" xfId="17331"/>
    <cellStyle name="標準 2 4 3 2 3 2 4 6" xfId="17332"/>
    <cellStyle name="標準 2 4 3 2 3 2 4 6 2" xfId="17333"/>
    <cellStyle name="標準 2 4 3 2 3 2 4 6 3" xfId="17334"/>
    <cellStyle name="標準 2 4 3 2 3 2 4 7" xfId="17335"/>
    <cellStyle name="標準 2 4 3 2 3 2 4 8" xfId="17336"/>
    <cellStyle name="標準 2 4 3 2 3 2 5" xfId="17337"/>
    <cellStyle name="標準 2 4 3 2 3 2 5 2" xfId="17338"/>
    <cellStyle name="標準 2 4 3 2 3 2 5 2 2" xfId="17339"/>
    <cellStyle name="標準 2 4 3 2 3 2 5 2 2 2" xfId="17340"/>
    <cellStyle name="標準 2 4 3 2 3 2 5 2 2 2 2" xfId="17341"/>
    <cellStyle name="標準 2 4 3 2 3 2 5 2 2 2 3" xfId="17342"/>
    <cellStyle name="標準 2 4 3 2 3 2 5 2 2 3" xfId="17343"/>
    <cellStyle name="標準 2 4 3 2 3 2 5 2 2 3 2" xfId="17344"/>
    <cellStyle name="標準 2 4 3 2 3 2 5 2 2 3 3" xfId="17345"/>
    <cellStyle name="標準 2 4 3 2 3 2 5 2 2 4" xfId="17346"/>
    <cellStyle name="標準 2 4 3 2 3 2 5 2 2 5" xfId="17347"/>
    <cellStyle name="標準 2 4 3 2 3 2 5 2 3" xfId="17348"/>
    <cellStyle name="標準 2 4 3 2 3 2 5 2 3 2" xfId="17349"/>
    <cellStyle name="標準 2 4 3 2 3 2 5 2 3 3" xfId="17350"/>
    <cellStyle name="標準 2 4 3 2 3 2 5 2 4" xfId="17351"/>
    <cellStyle name="標準 2 4 3 2 3 2 5 2 4 2" xfId="17352"/>
    <cellStyle name="標準 2 4 3 2 3 2 5 2 4 3" xfId="17353"/>
    <cellStyle name="標準 2 4 3 2 3 2 5 2 5" xfId="17354"/>
    <cellStyle name="標準 2 4 3 2 3 2 5 2 6" xfId="17355"/>
    <cellStyle name="標準 2 4 3 2 3 2 5 3" xfId="17356"/>
    <cellStyle name="標準 2 4 3 2 3 2 5 3 2" xfId="17357"/>
    <cellStyle name="標準 2 4 3 2 3 2 5 3 2 2" xfId="17358"/>
    <cellStyle name="標準 2 4 3 2 3 2 5 3 2 3" xfId="17359"/>
    <cellStyle name="標準 2 4 3 2 3 2 5 3 3" xfId="17360"/>
    <cellStyle name="標準 2 4 3 2 3 2 5 3 3 2" xfId="17361"/>
    <cellStyle name="標準 2 4 3 2 3 2 5 3 3 3" xfId="17362"/>
    <cellStyle name="標準 2 4 3 2 3 2 5 3 4" xfId="17363"/>
    <cellStyle name="標準 2 4 3 2 3 2 5 3 5" xfId="17364"/>
    <cellStyle name="標準 2 4 3 2 3 2 5 4" xfId="17365"/>
    <cellStyle name="標準 2 4 3 2 3 2 5 5" xfId="17366"/>
    <cellStyle name="標準 2 4 3 2 3 2 5 5 2" xfId="17367"/>
    <cellStyle name="標準 2 4 3 2 3 2 5 5 3" xfId="17368"/>
    <cellStyle name="標準 2 4 3 2 3 2 5 6" xfId="17369"/>
    <cellStyle name="標準 2 4 3 2 3 2 5 6 2" xfId="17370"/>
    <cellStyle name="標準 2 4 3 2 3 2 5 6 3" xfId="17371"/>
    <cellStyle name="標準 2 4 3 2 3 2 5 7" xfId="17372"/>
    <cellStyle name="標準 2 4 3 2 3 2 5 8" xfId="17373"/>
    <cellStyle name="標準 2 4 3 2 3 2 6" xfId="17374"/>
    <cellStyle name="標準 2 4 3 2 3 2 6 2" xfId="17375"/>
    <cellStyle name="標準 2 4 3 2 3 2 6 2 2" xfId="17376"/>
    <cellStyle name="標準 2 4 3 2 3 2 6 2 2 2" xfId="17377"/>
    <cellStyle name="標準 2 4 3 2 3 2 6 2 2 3" xfId="17378"/>
    <cellStyle name="標準 2 4 3 2 3 2 6 2 3" xfId="17379"/>
    <cellStyle name="標準 2 4 3 2 3 2 6 2 3 2" xfId="17380"/>
    <cellStyle name="標準 2 4 3 2 3 2 6 2 3 3" xfId="17381"/>
    <cellStyle name="標準 2 4 3 2 3 2 6 2 4" xfId="17382"/>
    <cellStyle name="標準 2 4 3 2 3 2 6 2 5" xfId="17383"/>
    <cellStyle name="標準 2 4 3 2 3 2 6 3" xfId="17384"/>
    <cellStyle name="標準 2 4 3 2 3 2 6 3 2" xfId="17385"/>
    <cellStyle name="標準 2 4 3 2 3 2 6 3 3" xfId="17386"/>
    <cellStyle name="標準 2 4 3 2 3 2 6 4" xfId="17387"/>
    <cellStyle name="標準 2 4 3 2 3 2 6 4 2" xfId="17388"/>
    <cellStyle name="標準 2 4 3 2 3 2 6 4 3" xfId="17389"/>
    <cellStyle name="標準 2 4 3 2 3 2 6 5" xfId="17390"/>
    <cellStyle name="標準 2 4 3 2 3 2 6 6" xfId="17391"/>
    <cellStyle name="標準 2 4 3 2 3 2 7" xfId="17392"/>
    <cellStyle name="標準 2 4 3 2 3 2 7 2" xfId="17393"/>
    <cellStyle name="標準 2 4 3 2 3 2 7 2 2" xfId="17394"/>
    <cellStyle name="標準 2 4 3 2 3 2 7 2 3" xfId="17395"/>
    <cellStyle name="標準 2 4 3 2 3 2 7 3" xfId="17396"/>
    <cellStyle name="標準 2 4 3 2 3 2 7 3 2" xfId="17397"/>
    <cellStyle name="標準 2 4 3 2 3 2 7 3 3" xfId="17398"/>
    <cellStyle name="標準 2 4 3 2 3 2 7 4" xfId="17399"/>
    <cellStyle name="標準 2 4 3 2 3 2 7 5" xfId="17400"/>
    <cellStyle name="標準 2 4 3 2 3 2 8" xfId="17401"/>
    <cellStyle name="標準 2 4 3 2 3 2 9" xfId="17402"/>
    <cellStyle name="標準 2 4 3 2 3 2 9 2" xfId="17403"/>
    <cellStyle name="標準 2 4 3 2 3 2 9 3" xfId="17404"/>
    <cellStyle name="標準 2 4 3 2 3 3" xfId="17405"/>
    <cellStyle name="標準 2 4 3 2 3 3 10" xfId="17406"/>
    <cellStyle name="標準 2 4 3 2 3 3 11" xfId="17407"/>
    <cellStyle name="標準 2 4 3 2 3 3 2" xfId="17408"/>
    <cellStyle name="標準 2 4 3 2 3 3 2 10" xfId="17409"/>
    <cellStyle name="標準 2 4 3 2 3 3 2 2" xfId="17410"/>
    <cellStyle name="標準 2 4 3 2 3 3 2 2 2" xfId="17411"/>
    <cellStyle name="標準 2 4 3 2 3 3 2 2 2 2" xfId="17412"/>
    <cellStyle name="標準 2 4 3 2 3 3 2 2 2 2 2" xfId="17413"/>
    <cellStyle name="標準 2 4 3 2 3 3 2 2 2 2 2 2" xfId="17414"/>
    <cellStyle name="標準 2 4 3 2 3 3 2 2 2 2 2 3" xfId="17415"/>
    <cellStyle name="標準 2 4 3 2 3 3 2 2 2 2 3" xfId="17416"/>
    <cellStyle name="標準 2 4 3 2 3 3 2 2 2 2 3 2" xfId="17417"/>
    <cellStyle name="標準 2 4 3 2 3 3 2 2 2 2 3 3" xfId="17418"/>
    <cellStyle name="標準 2 4 3 2 3 3 2 2 2 2 4" xfId="17419"/>
    <cellStyle name="標準 2 4 3 2 3 3 2 2 2 2 5" xfId="17420"/>
    <cellStyle name="標準 2 4 3 2 3 3 2 2 2 3" xfId="17421"/>
    <cellStyle name="標準 2 4 3 2 3 3 2 2 2 3 2" xfId="17422"/>
    <cellStyle name="標準 2 4 3 2 3 3 2 2 2 3 3" xfId="17423"/>
    <cellStyle name="標準 2 4 3 2 3 3 2 2 2 4" xfId="17424"/>
    <cellStyle name="標準 2 4 3 2 3 3 2 2 2 4 2" xfId="17425"/>
    <cellStyle name="標準 2 4 3 2 3 3 2 2 2 4 3" xfId="17426"/>
    <cellStyle name="標準 2 4 3 2 3 3 2 2 2 5" xfId="17427"/>
    <cellStyle name="標準 2 4 3 2 3 3 2 2 2 6" xfId="17428"/>
    <cellStyle name="標準 2 4 3 2 3 3 2 2 3" xfId="17429"/>
    <cellStyle name="標準 2 4 3 2 3 3 2 2 3 2" xfId="17430"/>
    <cellStyle name="標準 2 4 3 2 3 3 2 2 3 2 2" xfId="17431"/>
    <cellStyle name="標準 2 4 3 2 3 3 2 2 3 2 3" xfId="17432"/>
    <cellStyle name="標準 2 4 3 2 3 3 2 2 3 3" xfId="17433"/>
    <cellStyle name="標準 2 4 3 2 3 3 2 2 3 3 2" xfId="17434"/>
    <cellStyle name="標準 2 4 3 2 3 3 2 2 3 3 3" xfId="17435"/>
    <cellStyle name="標準 2 4 3 2 3 3 2 2 3 4" xfId="17436"/>
    <cellStyle name="標準 2 4 3 2 3 3 2 2 3 5" xfId="17437"/>
    <cellStyle name="標準 2 4 3 2 3 3 2 2 4" xfId="17438"/>
    <cellStyle name="標準 2 4 3 2 3 3 2 2 5" xfId="17439"/>
    <cellStyle name="標準 2 4 3 2 3 3 2 2 5 2" xfId="17440"/>
    <cellStyle name="標準 2 4 3 2 3 3 2 2 5 3" xfId="17441"/>
    <cellStyle name="標準 2 4 3 2 3 3 2 2 6" xfId="17442"/>
    <cellStyle name="標準 2 4 3 2 3 3 2 2 6 2" xfId="17443"/>
    <cellStyle name="標準 2 4 3 2 3 3 2 2 6 3" xfId="17444"/>
    <cellStyle name="標準 2 4 3 2 3 3 2 2 7" xfId="17445"/>
    <cellStyle name="標準 2 4 3 2 3 3 2 2 8" xfId="17446"/>
    <cellStyle name="標準 2 4 3 2 3 3 2 3" xfId="17447"/>
    <cellStyle name="標準 2 4 3 2 3 3 2 3 2" xfId="17448"/>
    <cellStyle name="標準 2 4 3 2 3 3 2 3 2 2" xfId="17449"/>
    <cellStyle name="標準 2 4 3 2 3 3 2 3 2 2 2" xfId="17450"/>
    <cellStyle name="標準 2 4 3 2 3 3 2 3 2 2 2 2" xfId="17451"/>
    <cellStyle name="標準 2 4 3 2 3 3 2 3 2 2 2 3" xfId="17452"/>
    <cellStyle name="標準 2 4 3 2 3 3 2 3 2 2 3" xfId="17453"/>
    <cellStyle name="標準 2 4 3 2 3 3 2 3 2 2 3 2" xfId="17454"/>
    <cellStyle name="標準 2 4 3 2 3 3 2 3 2 2 3 3" xfId="17455"/>
    <cellStyle name="標準 2 4 3 2 3 3 2 3 2 2 4" xfId="17456"/>
    <cellStyle name="標準 2 4 3 2 3 3 2 3 2 2 5" xfId="17457"/>
    <cellStyle name="標準 2 4 3 2 3 3 2 3 2 3" xfId="17458"/>
    <cellStyle name="標準 2 4 3 2 3 3 2 3 2 3 2" xfId="17459"/>
    <cellStyle name="標準 2 4 3 2 3 3 2 3 2 3 3" xfId="17460"/>
    <cellStyle name="標準 2 4 3 2 3 3 2 3 2 4" xfId="17461"/>
    <cellStyle name="標準 2 4 3 2 3 3 2 3 2 4 2" xfId="17462"/>
    <cellStyle name="標準 2 4 3 2 3 3 2 3 2 4 3" xfId="17463"/>
    <cellStyle name="標準 2 4 3 2 3 3 2 3 2 5" xfId="17464"/>
    <cellStyle name="標準 2 4 3 2 3 3 2 3 2 6" xfId="17465"/>
    <cellStyle name="標準 2 4 3 2 3 3 2 3 3" xfId="17466"/>
    <cellStyle name="標準 2 4 3 2 3 3 2 3 3 2" xfId="17467"/>
    <cellStyle name="標準 2 4 3 2 3 3 2 3 3 2 2" xfId="17468"/>
    <cellStyle name="標準 2 4 3 2 3 3 2 3 3 2 3" xfId="17469"/>
    <cellStyle name="標準 2 4 3 2 3 3 2 3 3 3" xfId="17470"/>
    <cellStyle name="標準 2 4 3 2 3 3 2 3 3 3 2" xfId="17471"/>
    <cellStyle name="標準 2 4 3 2 3 3 2 3 3 3 3" xfId="17472"/>
    <cellStyle name="標準 2 4 3 2 3 3 2 3 3 4" xfId="17473"/>
    <cellStyle name="標準 2 4 3 2 3 3 2 3 3 5" xfId="17474"/>
    <cellStyle name="標準 2 4 3 2 3 3 2 3 4" xfId="17475"/>
    <cellStyle name="標準 2 4 3 2 3 3 2 3 5" xfId="17476"/>
    <cellStyle name="標準 2 4 3 2 3 3 2 3 5 2" xfId="17477"/>
    <cellStyle name="標準 2 4 3 2 3 3 2 3 5 3" xfId="17478"/>
    <cellStyle name="標準 2 4 3 2 3 3 2 3 6" xfId="17479"/>
    <cellStyle name="標準 2 4 3 2 3 3 2 3 6 2" xfId="17480"/>
    <cellStyle name="標準 2 4 3 2 3 3 2 3 6 3" xfId="17481"/>
    <cellStyle name="標準 2 4 3 2 3 3 2 3 7" xfId="17482"/>
    <cellStyle name="標準 2 4 3 2 3 3 2 3 8" xfId="17483"/>
    <cellStyle name="標準 2 4 3 2 3 3 2 4" xfId="17484"/>
    <cellStyle name="標準 2 4 3 2 3 3 2 4 2" xfId="17485"/>
    <cellStyle name="標準 2 4 3 2 3 3 2 4 2 2" xfId="17486"/>
    <cellStyle name="標準 2 4 3 2 3 3 2 4 2 2 2" xfId="17487"/>
    <cellStyle name="標準 2 4 3 2 3 3 2 4 2 2 3" xfId="17488"/>
    <cellStyle name="標準 2 4 3 2 3 3 2 4 2 3" xfId="17489"/>
    <cellStyle name="標準 2 4 3 2 3 3 2 4 2 3 2" xfId="17490"/>
    <cellStyle name="標準 2 4 3 2 3 3 2 4 2 3 3" xfId="17491"/>
    <cellStyle name="標準 2 4 3 2 3 3 2 4 2 4" xfId="17492"/>
    <cellStyle name="標準 2 4 3 2 3 3 2 4 2 5" xfId="17493"/>
    <cellStyle name="標準 2 4 3 2 3 3 2 4 3" xfId="17494"/>
    <cellStyle name="標準 2 4 3 2 3 3 2 4 3 2" xfId="17495"/>
    <cellStyle name="標準 2 4 3 2 3 3 2 4 3 3" xfId="17496"/>
    <cellStyle name="標準 2 4 3 2 3 3 2 4 4" xfId="17497"/>
    <cellStyle name="標準 2 4 3 2 3 3 2 4 4 2" xfId="17498"/>
    <cellStyle name="標準 2 4 3 2 3 3 2 4 4 3" xfId="17499"/>
    <cellStyle name="標準 2 4 3 2 3 3 2 4 5" xfId="17500"/>
    <cellStyle name="標準 2 4 3 2 3 3 2 4 6" xfId="17501"/>
    <cellStyle name="標準 2 4 3 2 3 3 2 5" xfId="17502"/>
    <cellStyle name="標準 2 4 3 2 3 3 2 5 2" xfId="17503"/>
    <cellStyle name="標準 2 4 3 2 3 3 2 5 2 2" xfId="17504"/>
    <cellStyle name="標準 2 4 3 2 3 3 2 5 2 3" xfId="17505"/>
    <cellStyle name="標準 2 4 3 2 3 3 2 5 3" xfId="17506"/>
    <cellStyle name="標準 2 4 3 2 3 3 2 5 3 2" xfId="17507"/>
    <cellStyle name="標準 2 4 3 2 3 3 2 5 3 3" xfId="17508"/>
    <cellStyle name="標準 2 4 3 2 3 3 2 5 4" xfId="17509"/>
    <cellStyle name="標準 2 4 3 2 3 3 2 5 5" xfId="17510"/>
    <cellStyle name="標準 2 4 3 2 3 3 2 6" xfId="17511"/>
    <cellStyle name="標準 2 4 3 2 3 3 2 7" xfId="17512"/>
    <cellStyle name="標準 2 4 3 2 3 3 2 7 2" xfId="17513"/>
    <cellStyle name="標準 2 4 3 2 3 3 2 7 3" xfId="17514"/>
    <cellStyle name="標準 2 4 3 2 3 3 2 8" xfId="17515"/>
    <cellStyle name="標準 2 4 3 2 3 3 2 8 2" xfId="17516"/>
    <cellStyle name="標準 2 4 3 2 3 3 2 8 3" xfId="17517"/>
    <cellStyle name="標準 2 4 3 2 3 3 2 9" xfId="17518"/>
    <cellStyle name="標準 2 4 3 2 3 3 3" xfId="17519"/>
    <cellStyle name="標準 2 4 3 2 3 3 3 2" xfId="17520"/>
    <cellStyle name="標準 2 4 3 2 3 3 3 2 2" xfId="17521"/>
    <cellStyle name="標準 2 4 3 2 3 3 3 2 2 2" xfId="17522"/>
    <cellStyle name="標準 2 4 3 2 3 3 3 2 2 2 2" xfId="17523"/>
    <cellStyle name="標準 2 4 3 2 3 3 3 2 2 2 3" xfId="17524"/>
    <cellStyle name="標準 2 4 3 2 3 3 3 2 2 3" xfId="17525"/>
    <cellStyle name="標準 2 4 3 2 3 3 3 2 2 3 2" xfId="17526"/>
    <cellStyle name="標準 2 4 3 2 3 3 3 2 2 3 3" xfId="17527"/>
    <cellStyle name="標準 2 4 3 2 3 3 3 2 2 4" xfId="17528"/>
    <cellStyle name="標準 2 4 3 2 3 3 3 2 2 5" xfId="17529"/>
    <cellStyle name="標準 2 4 3 2 3 3 3 2 3" xfId="17530"/>
    <cellStyle name="標準 2 4 3 2 3 3 3 2 3 2" xfId="17531"/>
    <cellStyle name="標準 2 4 3 2 3 3 3 2 3 3" xfId="17532"/>
    <cellStyle name="標準 2 4 3 2 3 3 3 2 4" xfId="17533"/>
    <cellStyle name="標準 2 4 3 2 3 3 3 2 4 2" xfId="17534"/>
    <cellStyle name="標準 2 4 3 2 3 3 3 2 4 3" xfId="17535"/>
    <cellStyle name="標準 2 4 3 2 3 3 3 2 5" xfId="17536"/>
    <cellStyle name="標準 2 4 3 2 3 3 3 2 6" xfId="17537"/>
    <cellStyle name="標準 2 4 3 2 3 3 3 3" xfId="17538"/>
    <cellStyle name="標準 2 4 3 2 3 3 3 3 2" xfId="17539"/>
    <cellStyle name="標準 2 4 3 2 3 3 3 3 2 2" xfId="17540"/>
    <cellStyle name="標準 2 4 3 2 3 3 3 3 2 3" xfId="17541"/>
    <cellStyle name="標準 2 4 3 2 3 3 3 3 3" xfId="17542"/>
    <cellStyle name="標準 2 4 3 2 3 3 3 3 3 2" xfId="17543"/>
    <cellStyle name="標準 2 4 3 2 3 3 3 3 3 3" xfId="17544"/>
    <cellStyle name="標準 2 4 3 2 3 3 3 3 4" xfId="17545"/>
    <cellStyle name="標準 2 4 3 2 3 3 3 3 5" xfId="17546"/>
    <cellStyle name="標準 2 4 3 2 3 3 3 4" xfId="17547"/>
    <cellStyle name="標準 2 4 3 2 3 3 3 5" xfId="17548"/>
    <cellStyle name="標準 2 4 3 2 3 3 3 5 2" xfId="17549"/>
    <cellStyle name="標準 2 4 3 2 3 3 3 5 3" xfId="17550"/>
    <cellStyle name="標準 2 4 3 2 3 3 3 6" xfId="17551"/>
    <cellStyle name="標準 2 4 3 2 3 3 3 6 2" xfId="17552"/>
    <cellStyle name="標準 2 4 3 2 3 3 3 6 3" xfId="17553"/>
    <cellStyle name="標準 2 4 3 2 3 3 3 7" xfId="17554"/>
    <cellStyle name="標準 2 4 3 2 3 3 3 8" xfId="17555"/>
    <cellStyle name="標準 2 4 3 2 3 3 4" xfId="17556"/>
    <cellStyle name="標準 2 4 3 2 3 3 4 2" xfId="17557"/>
    <cellStyle name="標準 2 4 3 2 3 3 4 2 2" xfId="17558"/>
    <cellStyle name="標準 2 4 3 2 3 3 4 2 2 2" xfId="17559"/>
    <cellStyle name="標準 2 4 3 2 3 3 4 2 2 2 2" xfId="17560"/>
    <cellStyle name="標準 2 4 3 2 3 3 4 2 2 2 3" xfId="17561"/>
    <cellStyle name="標準 2 4 3 2 3 3 4 2 2 3" xfId="17562"/>
    <cellStyle name="標準 2 4 3 2 3 3 4 2 2 3 2" xfId="17563"/>
    <cellStyle name="標準 2 4 3 2 3 3 4 2 2 3 3" xfId="17564"/>
    <cellStyle name="標準 2 4 3 2 3 3 4 2 2 4" xfId="17565"/>
    <cellStyle name="標準 2 4 3 2 3 3 4 2 2 5" xfId="17566"/>
    <cellStyle name="標準 2 4 3 2 3 3 4 2 3" xfId="17567"/>
    <cellStyle name="標準 2 4 3 2 3 3 4 2 3 2" xfId="17568"/>
    <cellStyle name="標準 2 4 3 2 3 3 4 2 3 3" xfId="17569"/>
    <cellStyle name="標準 2 4 3 2 3 3 4 2 4" xfId="17570"/>
    <cellStyle name="標準 2 4 3 2 3 3 4 2 4 2" xfId="17571"/>
    <cellStyle name="標準 2 4 3 2 3 3 4 2 4 3" xfId="17572"/>
    <cellStyle name="標準 2 4 3 2 3 3 4 2 5" xfId="17573"/>
    <cellStyle name="標準 2 4 3 2 3 3 4 2 6" xfId="17574"/>
    <cellStyle name="標準 2 4 3 2 3 3 4 3" xfId="17575"/>
    <cellStyle name="標準 2 4 3 2 3 3 4 3 2" xfId="17576"/>
    <cellStyle name="標準 2 4 3 2 3 3 4 3 2 2" xfId="17577"/>
    <cellStyle name="標準 2 4 3 2 3 3 4 3 2 3" xfId="17578"/>
    <cellStyle name="標準 2 4 3 2 3 3 4 3 3" xfId="17579"/>
    <cellStyle name="標準 2 4 3 2 3 3 4 3 3 2" xfId="17580"/>
    <cellStyle name="標準 2 4 3 2 3 3 4 3 3 3" xfId="17581"/>
    <cellStyle name="標準 2 4 3 2 3 3 4 3 4" xfId="17582"/>
    <cellStyle name="標準 2 4 3 2 3 3 4 3 5" xfId="17583"/>
    <cellStyle name="標準 2 4 3 2 3 3 4 4" xfId="17584"/>
    <cellStyle name="標準 2 4 3 2 3 3 4 5" xfId="17585"/>
    <cellStyle name="標準 2 4 3 2 3 3 4 5 2" xfId="17586"/>
    <cellStyle name="標準 2 4 3 2 3 3 4 5 3" xfId="17587"/>
    <cellStyle name="標準 2 4 3 2 3 3 4 6" xfId="17588"/>
    <cellStyle name="標準 2 4 3 2 3 3 4 6 2" xfId="17589"/>
    <cellStyle name="標準 2 4 3 2 3 3 4 6 3" xfId="17590"/>
    <cellStyle name="標準 2 4 3 2 3 3 4 7" xfId="17591"/>
    <cellStyle name="標準 2 4 3 2 3 3 4 8" xfId="17592"/>
    <cellStyle name="標準 2 4 3 2 3 3 5" xfId="17593"/>
    <cellStyle name="標準 2 4 3 2 3 3 5 2" xfId="17594"/>
    <cellStyle name="標準 2 4 3 2 3 3 5 2 2" xfId="17595"/>
    <cellStyle name="標準 2 4 3 2 3 3 5 2 2 2" xfId="17596"/>
    <cellStyle name="標準 2 4 3 2 3 3 5 2 2 3" xfId="17597"/>
    <cellStyle name="標準 2 4 3 2 3 3 5 2 3" xfId="17598"/>
    <cellStyle name="標準 2 4 3 2 3 3 5 2 3 2" xfId="17599"/>
    <cellStyle name="標準 2 4 3 2 3 3 5 2 3 3" xfId="17600"/>
    <cellStyle name="標準 2 4 3 2 3 3 5 2 4" xfId="17601"/>
    <cellStyle name="標準 2 4 3 2 3 3 5 2 5" xfId="17602"/>
    <cellStyle name="標準 2 4 3 2 3 3 5 3" xfId="17603"/>
    <cellStyle name="標準 2 4 3 2 3 3 5 3 2" xfId="17604"/>
    <cellStyle name="標準 2 4 3 2 3 3 5 3 3" xfId="17605"/>
    <cellStyle name="標準 2 4 3 2 3 3 5 4" xfId="17606"/>
    <cellStyle name="標準 2 4 3 2 3 3 5 4 2" xfId="17607"/>
    <cellStyle name="標準 2 4 3 2 3 3 5 4 3" xfId="17608"/>
    <cellStyle name="標準 2 4 3 2 3 3 5 5" xfId="17609"/>
    <cellStyle name="標準 2 4 3 2 3 3 5 6" xfId="17610"/>
    <cellStyle name="標準 2 4 3 2 3 3 6" xfId="17611"/>
    <cellStyle name="標準 2 4 3 2 3 3 6 2" xfId="17612"/>
    <cellStyle name="標準 2 4 3 2 3 3 6 2 2" xfId="17613"/>
    <cellStyle name="標準 2 4 3 2 3 3 6 2 3" xfId="17614"/>
    <cellStyle name="標準 2 4 3 2 3 3 6 3" xfId="17615"/>
    <cellStyle name="標準 2 4 3 2 3 3 6 3 2" xfId="17616"/>
    <cellStyle name="標準 2 4 3 2 3 3 6 3 3" xfId="17617"/>
    <cellStyle name="標準 2 4 3 2 3 3 6 4" xfId="17618"/>
    <cellStyle name="標準 2 4 3 2 3 3 6 5" xfId="17619"/>
    <cellStyle name="標準 2 4 3 2 3 3 7" xfId="17620"/>
    <cellStyle name="標準 2 4 3 2 3 3 8" xfId="17621"/>
    <cellStyle name="標準 2 4 3 2 3 3 8 2" xfId="17622"/>
    <cellStyle name="標準 2 4 3 2 3 3 8 3" xfId="17623"/>
    <cellStyle name="標準 2 4 3 2 3 3 9" xfId="17624"/>
    <cellStyle name="標準 2 4 3 2 3 3 9 2" xfId="17625"/>
    <cellStyle name="標準 2 4 3 2 3 3 9 3" xfId="17626"/>
    <cellStyle name="標準 2 4 3 2 3 4" xfId="17627"/>
    <cellStyle name="標準 2 4 3 2 3 4 10" xfId="17628"/>
    <cellStyle name="標準 2 4 3 2 3 4 2" xfId="17629"/>
    <cellStyle name="標準 2 4 3 2 3 4 2 2" xfId="17630"/>
    <cellStyle name="標準 2 4 3 2 3 4 2 2 2" xfId="17631"/>
    <cellStyle name="標準 2 4 3 2 3 4 2 2 2 2" xfId="17632"/>
    <cellStyle name="標準 2 4 3 2 3 4 2 2 2 2 2" xfId="17633"/>
    <cellStyle name="標準 2 4 3 2 3 4 2 2 2 2 3" xfId="17634"/>
    <cellStyle name="標準 2 4 3 2 3 4 2 2 2 3" xfId="17635"/>
    <cellStyle name="標準 2 4 3 2 3 4 2 2 2 3 2" xfId="17636"/>
    <cellStyle name="標準 2 4 3 2 3 4 2 2 2 3 3" xfId="17637"/>
    <cellStyle name="標準 2 4 3 2 3 4 2 2 2 4" xfId="17638"/>
    <cellStyle name="標準 2 4 3 2 3 4 2 2 2 5" xfId="17639"/>
    <cellStyle name="標準 2 4 3 2 3 4 2 2 3" xfId="17640"/>
    <cellStyle name="標準 2 4 3 2 3 4 2 2 3 2" xfId="17641"/>
    <cellStyle name="標準 2 4 3 2 3 4 2 2 3 3" xfId="17642"/>
    <cellStyle name="標準 2 4 3 2 3 4 2 2 4" xfId="17643"/>
    <cellStyle name="標準 2 4 3 2 3 4 2 2 4 2" xfId="17644"/>
    <cellStyle name="標準 2 4 3 2 3 4 2 2 4 3" xfId="17645"/>
    <cellStyle name="標準 2 4 3 2 3 4 2 2 5" xfId="17646"/>
    <cellStyle name="標準 2 4 3 2 3 4 2 2 6" xfId="17647"/>
    <cellStyle name="標準 2 4 3 2 3 4 2 3" xfId="17648"/>
    <cellStyle name="標準 2 4 3 2 3 4 2 3 2" xfId="17649"/>
    <cellStyle name="標準 2 4 3 2 3 4 2 3 2 2" xfId="17650"/>
    <cellStyle name="標準 2 4 3 2 3 4 2 3 2 3" xfId="17651"/>
    <cellStyle name="標準 2 4 3 2 3 4 2 3 3" xfId="17652"/>
    <cellStyle name="標準 2 4 3 2 3 4 2 3 3 2" xfId="17653"/>
    <cellStyle name="標準 2 4 3 2 3 4 2 3 3 3" xfId="17654"/>
    <cellStyle name="標準 2 4 3 2 3 4 2 3 4" xfId="17655"/>
    <cellStyle name="標準 2 4 3 2 3 4 2 3 5" xfId="17656"/>
    <cellStyle name="標準 2 4 3 2 3 4 2 4" xfId="17657"/>
    <cellStyle name="標準 2 4 3 2 3 4 2 5" xfId="17658"/>
    <cellStyle name="標準 2 4 3 2 3 4 2 5 2" xfId="17659"/>
    <cellStyle name="標準 2 4 3 2 3 4 2 5 3" xfId="17660"/>
    <cellStyle name="標準 2 4 3 2 3 4 2 6" xfId="17661"/>
    <cellStyle name="標準 2 4 3 2 3 4 2 6 2" xfId="17662"/>
    <cellStyle name="標準 2 4 3 2 3 4 2 6 3" xfId="17663"/>
    <cellStyle name="標準 2 4 3 2 3 4 2 7" xfId="17664"/>
    <cellStyle name="標準 2 4 3 2 3 4 2 8" xfId="17665"/>
    <cellStyle name="標準 2 4 3 2 3 4 3" xfId="17666"/>
    <cellStyle name="標準 2 4 3 2 3 4 3 2" xfId="17667"/>
    <cellStyle name="標準 2 4 3 2 3 4 3 2 2" xfId="17668"/>
    <cellStyle name="標準 2 4 3 2 3 4 3 2 2 2" xfId="17669"/>
    <cellStyle name="標準 2 4 3 2 3 4 3 2 2 2 2" xfId="17670"/>
    <cellStyle name="標準 2 4 3 2 3 4 3 2 2 2 3" xfId="17671"/>
    <cellStyle name="標準 2 4 3 2 3 4 3 2 2 3" xfId="17672"/>
    <cellStyle name="標準 2 4 3 2 3 4 3 2 2 3 2" xfId="17673"/>
    <cellStyle name="標準 2 4 3 2 3 4 3 2 2 3 3" xfId="17674"/>
    <cellStyle name="標準 2 4 3 2 3 4 3 2 2 4" xfId="17675"/>
    <cellStyle name="標準 2 4 3 2 3 4 3 2 2 5" xfId="17676"/>
    <cellStyle name="標準 2 4 3 2 3 4 3 2 3" xfId="17677"/>
    <cellStyle name="標準 2 4 3 2 3 4 3 2 3 2" xfId="17678"/>
    <cellStyle name="標準 2 4 3 2 3 4 3 2 3 3" xfId="17679"/>
    <cellStyle name="標準 2 4 3 2 3 4 3 2 4" xfId="17680"/>
    <cellStyle name="標準 2 4 3 2 3 4 3 2 4 2" xfId="17681"/>
    <cellStyle name="標準 2 4 3 2 3 4 3 2 4 3" xfId="17682"/>
    <cellStyle name="標準 2 4 3 2 3 4 3 2 5" xfId="17683"/>
    <cellStyle name="標準 2 4 3 2 3 4 3 2 6" xfId="17684"/>
    <cellStyle name="標準 2 4 3 2 3 4 3 3" xfId="17685"/>
    <cellStyle name="標準 2 4 3 2 3 4 3 3 2" xfId="17686"/>
    <cellStyle name="標準 2 4 3 2 3 4 3 3 2 2" xfId="17687"/>
    <cellStyle name="標準 2 4 3 2 3 4 3 3 2 3" xfId="17688"/>
    <cellStyle name="標準 2 4 3 2 3 4 3 3 3" xfId="17689"/>
    <cellStyle name="標準 2 4 3 2 3 4 3 3 3 2" xfId="17690"/>
    <cellStyle name="標準 2 4 3 2 3 4 3 3 3 3" xfId="17691"/>
    <cellStyle name="標準 2 4 3 2 3 4 3 3 4" xfId="17692"/>
    <cellStyle name="標準 2 4 3 2 3 4 3 3 5" xfId="17693"/>
    <cellStyle name="標準 2 4 3 2 3 4 3 4" xfId="17694"/>
    <cellStyle name="標準 2 4 3 2 3 4 3 5" xfId="17695"/>
    <cellStyle name="標準 2 4 3 2 3 4 3 5 2" xfId="17696"/>
    <cellStyle name="標準 2 4 3 2 3 4 3 5 3" xfId="17697"/>
    <cellStyle name="標準 2 4 3 2 3 4 3 6" xfId="17698"/>
    <cellStyle name="標準 2 4 3 2 3 4 3 6 2" xfId="17699"/>
    <cellStyle name="標準 2 4 3 2 3 4 3 6 3" xfId="17700"/>
    <cellStyle name="標準 2 4 3 2 3 4 3 7" xfId="17701"/>
    <cellStyle name="標準 2 4 3 2 3 4 3 8" xfId="17702"/>
    <cellStyle name="標準 2 4 3 2 3 4 4" xfId="17703"/>
    <cellStyle name="標準 2 4 3 2 3 4 4 2" xfId="17704"/>
    <cellStyle name="標準 2 4 3 2 3 4 4 2 2" xfId="17705"/>
    <cellStyle name="標準 2 4 3 2 3 4 4 2 2 2" xfId="17706"/>
    <cellStyle name="標準 2 4 3 2 3 4 4 2 2 3" xfId="17707"/>
    <cellStyle name="標準 2 4 3 2 3 4 4 2 3" xfId="17708"/>
    <cellStyle name="標準 2 4 3 2 3 4 4 2 3 2" xfId="17709"/>
    <cellStyle name="標準 2 4 3 2 3 4 4 2 3 3" xfId="17710"/>
    <cellStyle name="標準 2 4 3 2 3 4 4 2 4" xfId="17711"/>
    <cellStyle name="標準 2 4 3 2 3 4 4 2 5" xfId="17712"/>
    <cellStyle name="標準 2 4 3 2 3 4 4 3" xfId="17713"/>
    <cellStyle name="標準 2 4 3 2 3 4 4 3 2" xfId="17714"/>
    <cellStyle name="標準 2 4 3 2 3 4 4 3 3" xfId="17715"/>
    <cellStyle name="標準 2 4 3 2 3 4 4 4" xfId="17716"/>
    <cellStyle name="標準 2 4 3 2 3 4 4 4 2" xfId="17717"/>
    <cellStyle name="標準 2 4 3 2 3 4 4 4 3" xfId="17718"/>
    <cellStyle name="標準 2 4 3 2 3 4 4 5" xfId="17719"/>
    <cellStyle name="標準 2 4 3 2 3 4 4 6" xfId="17720"/>
    <cellStyle name="標準 2 4 3 2 3 4 5" xfId="17721"/>
    <cellStyle name="標準 2 4 3 2 3 4 5 2" xfId="17722"/>
    <cellStyle name="標準 2 4 3 2 3 4 5 2 2" xfId="17723"/>
    <cellStyle name="標準 2 4 3 2 3 4 5 2 3" xfId="17724"/>
    <cellStyle name="標準 2 4 3 2 3 4 5 3" xfId="17725"/>
    <cellStyle name="標準 2 4 3 2 3 4 5 3 2" xfId="17726"/>
    <cellStyle name="標準 2 4 3 2 3 4 5 3 3" xfId="17727"/>
    <cellStyle name="標準 2 4 3 2 3 4 5 4" xfId="17728"/>
    <cellStyle name="標準 2 4 3 2 3 4 5 5" xfId="17729"/>
    <cellStyle name="標準 2 4 3 2 3 4 6" xfId="17730"/>
    <cellStyle name="標準 2 4 3 2 3 4 7" xfId="17731"/>
    <cellStyle name="標準 2 4 3 2 3 4 7 2" xfId="17732"/>
    <cellStyle name="標準 2 4 3 2 3 4 7 3" xfId="17733"/>
    <cellStyle name="標準 2 4 3 2 3 4 8" xfId="17734"/>
    <cellStyle name="標準 2 4 3 2 3 4 8 2" xfId="17735"/>
    <cellStyle name="標準 2 4 3 2 3 4 8 3" xfId="17736"/>
    <cellStyle name="標準 2 4 3 2 3 4 9" xfId="17737"/>
    <cellStyle name="標準 2 4 3 2 3 5" xfId="17738"/>
    <cellStyle name="標準 2 4 3 2 3 5 2" xfId="17739"/>
    <cellStyle name="標準 2 4 3 2 3 5 2 2" xfId="17740"/>
    <cellStyle name="標準 2 4 3 2 3 5 2 2 2" xfId="17741"/>
    <cellStyle name="標準 2 4 3 2 3 5 2 2 2 2" xfId="17742"/>
    <cellStyle name="標準 2 4 3 2 3 5 2 2 2 2 2" xfId="17743"/>
    <cellStyle name="標準 2 4 3 2 3 5 2 2 2 2 3" xfId="17744"/>
    <cellStyle name="標準 2 4 3 2 3 5 2 2 2 3" xfId="17745"/>
    <cellStyle name="標準 2 4 3 2 3 5 2 2 2 3 2" xfId="17746"/>
    <cellStyle name="標準 2 4 3 2 3 5 2 2 2 3 3" xfId="17747"/>
    <cellStyle name="標準 2 4 3 2 3 5 2 2 2 4" xfId="17748"/>
    <cellStyle name="標準 2 4 3 2 3 5 2 2 2 5" xfId="17749"/>
    <cellStyle name="標準 2 4 3 2 3 5 2 2 3" xfId="17750"/>
    <cellStyle name="標準 2 4 3 2 3 5 2 2 3 2" xfId="17751"/>
    <cellStyle name="標準 2 4 3 2 3 5 2 2 3 3" xfId="17752"/>
    <cellStyle name="標準 2 4 3 2 3 5 2 2 4" xfId="17753"/>
    <cellStyle name="標準 2 4 3 2 3 5 2 2 4 2" xfId="17754"/>
    <cellStyle name="標準 2 4 3 2 3 5 2 2 4 3" xfId="17755"/>
    <cellStyle name="標準 2 4 3 2 3 5 2 2 5" xfId="17756"/>
    <cellStyle name="標準 2 4 3 2 3 5 2 2 6" xfId="17757"/>
    <cellStyle name="標準 2 4 3 2 3 5 2 3" xfId="17758"/>
    <cellStyle name="標準 2 4 3 2 3 5 2 3 2" xfId="17759"/>
    <cellStyle name="標準 2 4 3 2 3 5 2 3 2 2" xfId="17760"/>
    <cellStyle name="標準 2 4 3 2 3 5 2 3 2 3" xfId="17761"/>
    <cellStyle name="標準 2 4 3 2 3 5 2 3 3" xfId="17762"/>
    <cellStyle name="標準 2 4 3 2 3 5 2 3 3 2" xfId="17763"/>
    <cellStyle name="標準 2 4 3 2 3 5 2 3 3 3" xfId="17764"/>
    <cellStyle name="標準 2 4 3 2 3 5 2 3 4" xfId="17765"/>
    <cellStyle name="標準 2 4 3 2 3 5 2 3 5" xfId="17766"/>
    <cellStyle name="標準 2 4 3 2 3 5 2 4" xfId="17767"/>
    <cellStyle name="標準 2 4 3 2 3 5 2 5" xfId="17768"/>
    <cellStyle name="標準 2 4 3 2 3 5 2 5 2" xfId="17769"/>
    <cellStyle name="標準 2 4 3 2 3 5 2 5 3" xfId="17770"/>
    <cellStyle name="標準 2 4 3 2 3 5 2 6" xfId="17771"/>
    <cellStyle name="標準 2 4 3 2 3 5 2 6 2" xfId="17772"/>
    <cellStyle name="標準 2 4 3 2 3 5 2 6 3" xfId="17773"/>
    <cellStyle name="標準 2 4 3 2 3 5 2 7" xfId="17774"/>
    <cellStyle name="標準 2 4 3 2 3 5 2 8" xfId="17775"/>
    <cellStyle name="標準 2 4 3 2 3 5 3" xfId="17776"/>
    <cellStyle name="標準 2 4 3 2 3 5 3 2" xfId="17777"/>
    <cellStyle name="標準 2 4 3 2 3 5 3 2 2" xfId="17778"/>
    <cellStyle name="標準 2 4 3 2 3 5 3 2 2 2" xfId="17779"/>
    <cellStyle name="標準 2 4 3 2 3 5 3 2 2 3" xfId="17780"/>
    <cellStyle name="標準 2 4 3 2 3 5 3 2 3" xfId="17781"/>
    <cellStyle name="標準 2 4 3 2 3 5 3 2 3 2" xfId="17782"/>
    <cellStyle name="標準 2 4 3 2 3 5 3 2 3 3" xfId="17783"/>
    <cellStyle name="標準 2 4 3 2 3 5 3 2 4" xfId="17784"/>
    <cellStyle name="標準 2 4 3 2 3 5 3 2 5" xfId="17785"/>
    <cellStyle name="標準 2 4 3 2 3 5 3 3" xfId="17786"/>
    <cellStyle name="標準 2 4 3 2 3 5 3 3 2" xfId="17787"/>
    <cellStyle name="標準 2 4 3 2 3 5 3 3 3" xfId="17788"/>
    <cellStyle name="標準 2 4 3 2 3 5 3 4" xfId="17789"/>
    <cellStyle name="標準 2 4 3 2 3 5 3 4 2" xfId="17790"/>
    <cellStyle name="標準 2 4 3 2 3 5 3 4 3" xfId="17791"/>
    <cellStyle name="標準 2 4 3 2 3 5 3 5" xfId="17792"/>
    <cellStyle name="標準 2 4 3 2 3 5 3 6" xfId="17793"/>
    <cellStyle name="標準 2 4 3 2 3 5 4" xfId="17794"/>
    <cellStyle name="標準 2 4 3 2 3 5 4 2" xfId="17795"/>
    <cellStyle name="標準 2 4 3 2 3 5 4 2 2" xfId="17796"/>
    <cellStyle name="標準 2 4 3 2 3 5 4 2 3" xfId="17797"/>
    <cellStyle name="標準 2 4 3 2 3 5 4 3" xfId="17798"/>
    <cellStyle name="標準 2 4 3 2 3 5 4 3 2" xfId="17799"/>
    <cellStyle name="標準 2 4 3 2 3 5 4 3 3" xfId="17800"/>
    <cellStyle name="標準 2 4 3 2 3 5 4 4" xfId="17801"/>
    <cellStyle name="標準 2 4 3 2 3 5 4 5" xfId="17802"/>
    <cellStyle name="標準 2 4 3 2 3 5 5" xfId="17803"/>
    <cellStyle name="標準 2 4 3 2 3 5 6" xfId="17804"/>
    <cellStyle name="標準 2 4 3 2 3 5 6 2" xfId="17805"/>
    <cellStyle name="標準 2 4 3 2 3 5 6 3" xfId="17806"/>
    <cellStyle name="標準 2 4 3 2 3 5 7" xfId="17807"/>
    <cellStyle name="標準 2 4 3 2 3 5 7 2" xfId="17808"/>
    <cellStyle name="標準 2 4 3 2 3 5 7 3" xfId="17809"/>
    <cellStyle name="標準 2 4 3 2 3 5 8" xfId="17810"/>
    <cellStyle name="標準 2 4 3 2 3 5 9" xfId="17811"/>
    <cellStyle name="標準 2 4 3 2 3 6" xfId="17812"/>
    <cellStyle name="標準 2 4 3 2 3 6 2" xfId="17813"/>
    <cellStyle name="標準 2 4 3 2 3 6 2 2" xfId="17814"/>
    <cellStyle name="標準 2 4 3 2 3 6 2 2 2" xfId="17815"/>
    <cellStyle name="標準 2 4 3 2 3 6 2 2 2 2" xfId="17816"/>
    <cellStyle name="標準 2 4 3 2 3 6 2 2 2 3" xfId="17817"/>
    <cellStyle name="標準 2 4 3 2 3 6 2 2 3" xfId="17818"/>
    <cellStyle name="標準 2 4 3 2 3 6 2 2 3 2" xfId="17819"/>
    <cellStyle name="標準 2 4 3 2 3 6 2 2 3 3" xfId="17820"/>
    <cellStyle name="標準 2 4 3 2 3 6 2 2 4" xfId="17821"/>
    <cellStyle name="標準 2 4 3 2 3 6 2 2 5" xfId="17822"/>
    <cellStyle name="標準 2 4 3 2 3 6 2 3" xfId="17823"/>
    <cellStyle name="標準 2 4 3 2 3 6 2 3 2" xfId="17824"/>
    <cellStyle name="標準 2 4 3 2 3 6 2 3 3" xfId="17825"/>
    <cellStyle name="標準 2 4 3 2 3 6 2 4" xfId="17826"/>
    <cellStyle name="標準 2 4 3 2 3 6 2 4 2" xfId="17827"/>
    <cellStyle name="標準 2 4 3 2 3 6 2 4 3" xfId="17828"/>
    <cellStyle name="標準 2 4 3 2 3 6 2 5" xfId="17829"/>
    <cellStyle name="標準 2 4 3 2 3 6 2 6" xfId="17830"/>
    <cellStyle name="標準 2 4 3 2 3 6 3" xfId="17831"/>
    <cellStyle name="標準 2 4 3 2 3 6 3 2" xfId="17832"/>
    <cellStyle name="標準 2 4 3 2 3 6 3 2 2" xfId="17833"/>
    <cellStyle name="標準 2 4 3 2 3 6 3 2 3" xfId="17834"/>
    <cellStyle name="標準 2 4 3 2 3 6 3 3" xfId="17835"/>
    <cellStyle name="標準 2 4 3 2 3 6 3 3 2" xfId="17836"/>
    <cellStyle name="標準 2 4 3 2 3 6 3 3 3" xfId="17837"/>
    <cellStyle name="標準 2 4 3 2 3 6 3 4" xfId="17838"/>
    <cellStyle name="標準 2 4 3 2 3 6 3 5" xfId="17839"/>
    <cellStyle name="標準 2 4 3 2 3 6 4" xfId="17840"/>
    <cellStyle name="標準 2 4 3 2 3 6 5" xfId="17841"/>
    <cellStyle name="標準 2 4 3 2 3 6 5 2" xfId="17842"/>
    <cellStyle name="標準 2 4 3 2 3 6 5 3" xfId="17843"/>
    <cellStyle name="標準 2 4 3 2 3 6 6" xfId="17844"/>
    <cellStyle name="標準 2 4 3 2 3 6 6 2" xfId="17845"/>
    <cellStyle name="標準 2 4 3 2 3 6 6 3" xfId="17846"/>
    <cellStyle name="標準 2 4 3 2 3 6 7" xfId="17847"/>
    <cellStyle name="標準 2 4 3 2 3 6 8" xfId="17848"/>
    <cellStyle name="標準 2 4 3 2 3 7" xfId="17849"/>
    <cellStyle name="標準 2 4 3 2 3 7 2" xfId="17850"/>
    <cellStyle name="標準 2 4 3 2 3 7 2 2" xfId="17851"/>
    <cellStyle name="標準 2 4 3 2 3 7 2 2 2" xfId="17852"/>
    <cellStyle name="標準 2 4 3 2 3 7 2 2 2 2" xfId="17853"/>
    <cellStyle name="標準 2 4 3 2 3 7 2 2 2 3" xfId="17854"/>
    <cellStyle name="標準 2 4 3 2 3 7 2 2 3" xfId="17855"/>
    <cellStyle name="標準 2 4 3 2 3 7 2 2 3 2" xfId="17856"/>
    <cellStyle name="標準 2 4 3 2 3 7 2 2 3 3" xfId="17857"/>
    <cellStyle name="標準 2 4 3 2 3 7 2 2 4" xfId="17858"/>
    <cellStyle name="標準 2 4 3 2 3 7 2 2 5" xfId="17859"/>
    <cellStyle name="標準 2 4 3 2 3 7 2 3" xfId="17860"/>
    <cellStyle name="標準 2 4 3 2 3 7 2 3 2" xfId="17861"/>
    <cellStyle name="標準 2 4 3 2 3 7 2 3 3" xfId="17862"/>
    <cellStyle name="標準 2 4 3 2 3 7 2 4" xfId="17863"/>
    <cellStyle name="標準 2 4 3 2 3 7 2 4 2" xfId="17864"/>
    <cellStyle name="標準 2 4 3 2 3 7 2 4 3" xfId="17865"/>
    <cellStyle name="標準 2 4 3 2 3 7 2 5" xfId="17866"/>
    <cellStyle name="標準 2 4 3 2 3 7 2 6" xfId="17867"/>
    <cellStyle name="標準 2 4 3 2 3 7 3" xfId="17868"/>
    <cellStyle name="標準 2 4 3 2 3 7 3 2" xfId="17869"/>
    <cellStyle name="標準 2 4 3 2 3 7 3 2 2" xfId="17870"/>
    <cellStyle name="標準 2 4 3 2 3 7 3 2 3" xfId="17871"/>
    <cellStyle name="標準 2 4 3 2 3 7 3 3" xfId="17872"/>
    <cellStyle name="標準 2 4 3 2 3 7 3 3 2" xfId="17873"/>
    <cellStyle name="標準 2 4 3 2 3 7 3 3 3" xfId="17874"/>
    <cellStyle name="標準 2 4 3 2 3 7 3 4" xfId="17875"/>
    <cellStyle name="標準 2 4 3 2 3 7 3 5" xfId="17876"/>
    <cellStyle name="標準 2 4 3 2 3 7 4" xfId="17877"/>
    <cellStyle name="標準 2 4 3 2 3 7 5" xfId="17878"/>
    <cellStyle name="標準 2 4 3 2 3 7 5 2" xfId="17879"/>
    <cellStyle name="標準 2 4 3 2 3 7 5 3" xfId="17880"/>
    <cellStyle name="標準 2 4 3 2 3 7 6" xfId="17881"/>
    <cellStyle name="標準 2 4 3 2 3 7 6 2" xfId="17882"/>
    <cellStyle name="標準 2 4 3 2 3 7 6 3" xfId="17883"/>
    <cellStyle name="標準 2 4 3 2 3 7 7" xfId="17884"/>
    <cellStyle name="標準 2 4 3 2 3 7 8" xfId="17885"/>
    <cellStyle name="標準 2 4 3 2 3 8" xfId="17886"/>
    <cellStyle name="標準 2 4 3 2 3 8 2" xfId="17887"/>
    <cellStyle name="標準 2 4 3 2 3 8 2 2" xfId="17888"/>
    <cellStyle name="標準 2 4 3 2 3 8 2 2 2" xfId="17889"/>
    <cellStyle name="標準 2 4 3 2 3 8 2 2 3" xfId="17890"/>
    <cellStyle name="標準 2 4 3 2 3 8 2 3" xfId="17891"/>
    <cellStyle name="標準 2 4 3 2 3 8 2 3 2" xfId="17892"/>
    <cellStyle name="標準 2 4 3 2 3 8 2 3 3" xfId="17893"/>
    <cellStyle name="標準 2 4 3 2 3 8 2 4" xfId="17894"/>
    <cellStyle name="標準 2 4 3 2 3 8 2 5" xfId="17895"/>
    <cellStyle name="標準 2 4 3 2 3 8 3" xfId="17896"/>
    <cellStyle name="標準 2 4 3 2 3 8 3 2" xfId="17897"/>
    <cellStyle name="標準 2 4 3 2 3 8 3 3" xfId="17898"/>
    <cellStyle name="標準 2 4 3 2 3 8 4" xfId="17899"/>
    <cellStyle name="標準 2 4 3 2 3 8 4 2" xfId="17900"/>
    <cellStyle name="標準 2 4 3 2 3 8 4 3" xfId="17901"/>
    <cellStyle name="標準 2 4 3 2 3 8 5" xfId="17902"/>
    <cellStyle name="標準 2 4 3 2 3 8 6" xfId="17903"/>
    <cellStyle name="標準 2 4 3 2 3 9" xfId="17904"/>
    <cellStyle name="標準 2 4 3 2 3 9 2" xfId="17905"/>
    <cellStyle name="標準 2 4 3 2 3 9 2 2" xfId="17906"/>
    <cellStyle name="標準 2 4 3 2 3 9 2 3" xfId="17907"/>
    <cellStyle name="標準 2 4 3 2 3 9 3" xfId="17908"/>
    <cellStyle name="標準 2 4 3 2 3 9 3 2" xfId="17909"/>
    <cellStyle name="標準 2 4 3 2 3 9 3 3" xfId="17910"/>
    <cellStyle name="標準 2 4 3 2 3 9 4" xfId="17911"/>
    <cellStyle name="標準 2 4 3 2 3 9 5" xfId="17912"/>
    <cellStyle name="標準 2 4 3 2 4" xfId="17913"/>
    <cellStyle name="標準 2 4 3 2 4 10" xfId="17914"/>
    <cellStyle name="標準 2 4 3 2 4 11" xfId="17915"/>
    <cellStyle name="標準 2 4 3 2 4 11 2" xfId="17916"/>
    <cellStyle name="標準 2 4 3 2 4 11 3" xfId="17917"/>
    <cellStyle name="標準 2 4 3 2 4 12" xfId="17918"/>
    <cellStyle name="標準 2 4 3 2 4 12 2" xfId="17919"/>
    <cellStyle name="標準 2 4 3 2 4 12 3" xfId="17920"/>
    <cellStyle name="標準 2 4 3 2 4 13" xfId="17921"/>
    <cellStyle name="標準 2 4 3 2 4 14" xfId="17922"/>
    <cellStyle name="標準 2 4 3 2 4 2" xfId="17923"/>
    <cellStyle name="標準 2 4 3 2 4 2 10" xfId="17924"/>
    <cellStyle name="標準 2 4 3 2 4 2 10 2" xfId="17925"/>
    <cellStyle name="標準 2 4 3 2 4 2 10 3" xfId="17926"/>
    <cellStyle name="標準 2 4 3 2 4 2 11" xfId="17927"/>
    <cellStyle name="標準 2 4 3 2 4 2 12" xfId="17928"/>
    <cellStyle name="標準 2 4 3 2 4 2 2" xfId="17929"/>
    <cellStyle name="標準 2 4 3 2 4 2 2 10" xfId="17930"/>
    <cellStyle name="標準 2 4 3 2 4 2 2 2" xfId="17931"/>
    <cellStyle name="標準 2 4 3 2 4 2 2 2 2" xfId="17932"/>
    <cellStyle name="標準 2 4 3 2 4 2 2 2 2 2" xfId="17933"/>
    <cellStyle name="標準 2 4 3 2 4 2 2 2 2 2 2" xfId="17934"/>
    <cellStyle name="標準 2 4 3 2 4 2 2 2 2 2 2 2" xfId="17935"/>
    <cellStyle name="標準 2 4 3 2 4 2 2 2 2 2 2 3" xfId="17936"/>
    <cellStyle name="標準 2 4 3 2 4 2 2 2 2 2 3" xfId="17937"/>
    <cellStyle name="標準 2 4 3 2 4 2 2 2 2 2 3 2" xfId="17938"/>
    <cellStyle name="標準 2 4 3 2 4 2 2 2 2 2 3 3" xfId="17939"/>
    <cellStyle name="標準 2 4 3 2 4 2 2 2 2 2 4" xfId="17940"/>
    <cellStyle name="標準 2 4 3 2 4 2 2 2 2 2 5" xfId="17941"/>
    <cellStyle name="標準 2 4 3 2 4 2 2 2 2 3" xfId="17942"/>
    <cellStyle name="標準 2 4 3 2 4 2 2 2 2 3 2" xfId="17943"/>
    <cellStyle name="標準 2 4 3 2 4 2 2 2 2 3 3" xfId="17944"/>
    <cellStyle name="標準 2 4 3 2 4 2 2 2 2 4" xfId="17945"/>
    <cellStyle name="標準 2 4 3 2 4 2 2 2 2 4 2" xfId="17946"/>
    <cellStyle name="標準 2 4 3 2 4 2 2 2 2 4 3" xfId="17947"/>
    <cellStyle name="標準 2 4 3 2 4 2 2 2 2 5" xfId="17948"/>
    <cellStyle name="標準 2 4 3 2 4 2 2 2 2 6" xfId="17949"/>
    <cellStyle name="標準 2 4 3 2 4 2 2 2 3" xfId="17950"/>
    <cellStyle name="標準 2 4 3 2 4 2 2 2 3 2" xfId="17951"/>
    <cellStyle name="標準 2 4 3 2 4 2 2 2 3 2 2" xfId="17952"/>
    <cellStyle name="標準 2 4 3 2 4 2 2 2 3 2 3" xfId="17953"/>
    <cellStyle name="標準 2 4 3 2 4 2 2 2 3 3" xfId="17954"/>
    <cellStyle name="標準 2 4 3 2 4 2 2 2 3 3 2" xfId="17955"/>
    <cellStyle name="標準 2 4 3 2 4 2 2 2 3 3 3" xfId="17956"/>
    <cellStyle name="標準 2 4 3 2 4 2 2 2 3 4" xfId="17957"/>
    <cellStyle name="標準 2 4 3 2 4 2 2 2 3 5" xfId="17958"/>
    <cellStyle name="標準 2 4 3 2 4 2 2 2 4" xfId="17959"/>
    <cellStyle name="標準 2 4 3 2 4 2 2 2 5" xfId="17960"/>
    <cellStyle name="標準 2 4 3 2 4 2 2 2 5 2" xfId="17961"/>
    <cellStyle name="標準 2 4 3 2 4 2 2 2 5 3" xfId="17962"/>
    <cellStyle name="標準 2 4 3 2 4 2 2 2 6" xfId="17963"/>
    <cellStyle name="標準 2 4 3 2 4 2 2 2 6 2" xfId="17964"/>
    <cellStyle name="標準 2 4 3 2 4 2 2 2 6 3" xfId="17965"/>
    <cellStyle name="標準 2 4 3 2 4 2 2 2 7" xfId="17966"/>
    <cellStyle name="標準 2 4 3 2 4 2 2 2 8" xfId="17967"/>
    <cellStyle name="標準 2 4 3 2 4 2 2 3" xfId="17968"/>
    <cellStyle name="標準 2 4 3 2 4 2 2 3 2" xfId="17969"/>
    <cellStyle name="標準 2 4 3 2 4 2 2 3 2 2" xfId="17970"/>
    <cellStyle name="標準 2 4 3 2 4 2 2 3 2 2 2" xfId="17971"/>
    <cellStyle name="標準 2 4 3 2 4 2 2 3 2 2 2 2" xfId="17972"/>
    <cellStyle name="標準 2 4 3 2 4 2 2 3 2 2 2 3" xfId="17973"/>
    <cellStyle name="標準 2 4 3 2 4 2 2 3 2 2 3" xfId="17974"/>
    <cellStyle name="標準 2 4 3 2 4 2 2 3 2 2 3 2" xfId="17975"/>
    <cellStyle name="標準 2 4 3 2 4 2 2 3 2 2 3 3" xfId="17976"/>
    <cellStyle name="標準 2 4 3 2 4 2 2 3 2 2 4" xfId="17977"/>
    <cellStyle name="標準 2 4 3 2 4 2 2 3 2 2 5" xfId="17978"/>
    <cellStyle name="標準 2 4 3 2 4 2 2 3 2 3" xfId="17979"/>
    <cellStyle name="標準 2 4 3 2 4 2 2 3 2 3 2" xfId="17980"/>
    <cellStyle name="標準 2 4 3 2 4 2 2 3 2 3 3" xfId="17981"/>
    <cellStyle name="標準 2 4 3 2 4 2 2 3 2 4" xfId="17982"/>
    <cellStyle name="標準 2 4 3 2 4 2 2 3 2 4 2" xfId="17983"/>
    <cellStyle name="標準 2 4 3 2 4 2 2 3 2 4 3" xfId="17984"/>
    <cellStyle name="標準 2 4 3 2 4 2 2 3 2 5" xfId="17985"/>
    <cellStyle name="標準 2 4 3 2 4 2 2 3 2 6" xfId="17986"/>
    <cellStyle name="標準 2 4 3 2 4 2 2 3 3" xfId="17987"/>
    <cellStyle name="標準 2 4 3 2 4 2 2 3 3 2" xfId="17988"/>
    <cellStyle name="標準 2 4 3 2 4 2 2 3 3 2 2" xfId="17989"/>
    <cellStyle name="標準 2 4 3 2 4 2 2 3 3 2 3" xfId="17990"/>
    <cellStyle name="標準 2 4 3 2 4 2 2 3 3 3" xfId="17991"/>
    <cellStyle name="標準 2 4 3 2 4 2 2 3 3 3 2" xfId="17992"/>
    <cellStyle name="標準 2 4 3 2 4 2 2 3 3 3 3" xfId="17993"/>
    <cellStyle name="標準 2 4 3 2 4 2 2 3 3 4" xfId="17994"/>
    <cellStyle name="標準 2 4 3 2 4 2 2 3 3 5" xfId="17995"/>
    <cellStyle name="標準 2 4 3 2 4 2 2 3 4" xfId="17996"/>
    <cellStyle name="標準 2 4 3 2 4 2 2 3 5" xfId="17997"/>
    <cellStyle name="標準 2 4 3 2 4 2 2 3 5 2" xfId="17998"/>
    <cellStyle name="標準 2 4 3 2 4 2 2 3 5 3" xfId="17999"/>
    <cellStyle name="標準 2 4 3 2 4 2 2 3 6" xfId="18000"/>
    <cellStyle name="標準 2 4 3 2 4 2 2 3 6 2" xfId="18001"/>
    <cellStyle name="標準 2 4 3 2 4 2 2 3 6 3" xfId="18002"/>
    <cellStyle name="標準 2 4 3 2 4 2 2 3 7" xfId="18003"/>
    <cellStyle name="標準 2 4 3 2 4 2 2 3 8" xfId="18004"/>
    <cellStyle name="標準 2 4 3 2 4 2 2 4" xfId="18005"/>
    <cellStyle name="標準 2 4 3 2 4 2 2 4 2" xfId="18006"/>
    <cellStyle name="標準 2 4 3 2 4 2 2 4 2 2" xfId="18007"/>
    <cellStyle name="標準 2 4 3 2 4 2 2 4 2 2 2" xfId="18008"/>
    <cellStyle name="標準 2 4 3 2 4 2 2 4 2 2 3" xfId="18009"/>
    <cellStyle name="標準 2 4 3 2 4 2 2 4 2 3" xfId="18010"/>
    <cellStyle name="標準 2 4 3 2 4 2 2 4 2 3 2" xfId="18011"/>
    <cellStyle name="標準 2 4 3 2 4 2 2 4 2 3 3" xfId="18012"/>
    <cellStyle name="標準 2 4 3 2 4 2 2 4 2 4" xfId="18013"/>
    <cellStyle name="標準 2 4 3 2 4 2 2 4 2 5" xfId="18014"/>
    <cellStyle name="標準 2 4 3 2 4 2 2 4 3" xfId="18015"/>
    <cellStyle name="標準 2 4 3 2 4 2 2 4 3 2" xfId="18016"/>
    <cellStyle name="標準 2 4 3 2 4 2 2 4 3 3" xfId="18017"/>
    <cellStyle name="標準 2 4 3 2 4 2 2 4 4" xfId="18018"/>
    <cellStyle name="標準 2 4 3 2 4 2 2 4 4 2" xfId="18019"/>
    <cellStyle name="標準 2 4 3 2 4 2 2 4 4 3" xfId="18020"/>
    <cellStyle name="標準 2 4 3 2 4 2 2 4 5" xfId="18021"/>
    <cellStyle name="標準 2 4 3 2 4 2 2 4 6" xfId="18022"/>
    <cellStyle name="標準 2 4 3 2 4 2 2 5" xfId="18023"/>
    <cellStyle name="標準 2 4 3 2 4 2 2 5 2" xfId="18024"/>
    <cellStyle name="標準 2 4 3 2 4 2 2 5 2 2" xfId="18025"/>
    <cellStyle name="標準 2 4 3 2 4 2 2 5 2 3" xfId="18026"/>
    <cellStyle name="標準 2 4 3 2 4 2 2 5 3" xfId="18027"/>
    <cellStyle name="標準 2 4 3 2 4 2 2 5 3 2" xfId="18028"/>
    <cellStyle name="標準 2 4 3 2 4 2 2 5 3 3" xfId="18029"/>
    <cellStyle name="標準 2 4 3 2 4 2 2 5 4" xfId="18030"/>
    <cellStyle name="標準 2 4 3 2 4 2 2 5 5" xfId="18031"/>
    <cellStyle name="標準 2 4 3 2 4 2 2 6" xfId="18032"/>
    <cellStyle name="標準 2 4 3 2 4 2 2 7" xfId="18033"/>
    <cellStyle name="標準 2 4 3 2 4 2 2 7 2" xfId="18034"/>
    <cellStyle name="標準 2 4 3 2 4 2 2 7 3" xfId="18035"/>
    <cellStyle name="標準 2 4 3 2 4 2 2 8" xfId="18036"/>
    <cellStyle name="標準 2 4 3 2 4 2 2 8 2" xfId="18037"/>
    <cellStyle name="標準 2 4 3 2 4 2 2 8 3" xfId="18038"/>
    <cellStyle name="標準 2 4 3 2 4 2 2 9" xfId="18039"/>
    <cellStyle name="標準 2 4 3 2 4 2 3" xfId="18040"/>
    <cellStyle name="標準 2 4 3 2 4 2 3 2" xfId="18041"/>
    <cellStyle name="標準 2 4 3 2 4 2 3 2 2" xfId="18042"/>
    <cellStyle name="標準 2 4 3 2 4 2 3 2 2 2" xfId="18043"/>
    <cellStyle name="標準 2 4 3 2 4 2 3 2 2 2 2" xfId="18044"/>
    <cellStyle name="標準 2 4 3 2 4 2 3 2 2 2 2 2" xfId="18045"/>
    <cellStyle name="標準 2 4 3 2 4 2 3 2 2 2 2 3" xfId="18046"/>
    <cellStyle name="標準 2 4 3 2 4 2 3 2 2 2 3" xfId="18047"/>
    <cellStyle name="標準 2 4 3 2 4 2 3 2 2 2 3 2" xfId="18048"/>
    <cellStyle name="標準 2 4 3 2 4 2 3 2 2 2 3 3" xfId="18049"/>
    <cellStyle name="標準 2 4 3 2 4 2 3 2 2 2 4" xfId="18050"/>
    <cellStyle name="標準 2 4 3 2 4 2 3 2 2 2 5" xfId="18051"/>
    <cellStyle name="標準 2 4 3 2 4 2 3 2 2 3" xfId="18052"/>
    <cellStyle name="標準 2 4 3 2 4 2 3 2 2 3 2" xfId="18053"/>
    <cellStyle name="標準 2 4 3 2 4 2 3 2 2 3 3" xfId="18054"/>
    <cellStyle name="標準 2 4 3 2 4 2 3 2 2 4" xfId="18055"/>
    <cellStyle name="標準 2 4 3 2 4 2 3 2 2 4 2" xfId="18056"/>
    <cellStyle name="標準 2 4 3 2 4 2 3 2 2 4 3" xfId="18057"/>
    <cellStyle name="標準 2 4 3 2 4 2 3 2 2 5" xfId="18058"/>
    <cellStyle name="標準 2 4 3 2 4 2 3 2 2 6" xfId="18059"/>
    <cellStyle name="標準 2 4 3 2 4 2 3 2 3" xfId="18060"/>
    <cellStyle name="標準 2 4 3 2 4 2 3 2 3 2" xfId="18061"/>
    <cellStyle name="標準 2 4 3 2 4 2 3 2 3 2 2" xfId="18062"/>
    <cellStyle name="標準 2 4 3 2 4 2 3 2 3 2 3" xfId="18063"/>
    <cellStyle name="標準 2 4 3 2 4 2 3 2 3 3" xfId="18064"/>
    <cellStyle name="標準 2 4 3 2 4 2 3 2 3 3 2" xfId="18065"/>
    <cellStyle name="標準 2 4 3 2 4 2 3 2 3 3 3" xfId="18066"/>
    <cellStyle name="標準 2 4 3 2 4 2 3 2 3 4" xfId="18067"/>
    <cellStyle name="標準 2 4 3 2 4 2 3 2 3 5" xfId="18068"/>
    <cellStyle name="標準 2 4 3 2 4 2 3 2 4" xfId="18069"/>
    <cellStyle name="標準 2 4 3 2 4 2 3 2 5" xfId="18070"/>
    <cellStyle name="標準 2 4 3 2 4 2 3 2 5 2" xfId="18071"/>
    <cellStyle name="標準 2 4 3 2 4 2 3 2 5 3" xfId="18072"/>
    <cellStyle name="標準 2 4 3 2 4 2 3 2 6" xfId="18073"/>
    <cellStyle name="標準 2 4 3 2 4 2 3 2 6 2" xfId="18074"/>
    <cellStyle name="標準 2 4 3 2 4 2 3 2 6 3" xfId="18075"/>
    <cellStyle name="標準 2 4 3 2 4 2 3 2 7" xfId="18076"/>
    <cellStyle name="標準 2 4 3 2 4 2 3 2 8" xfId="18077"/>
    <cellStyle name="標準 2 4 3 2 4 2 3 3" xfId="18078"/>
    <cellStyle name="標準 2 4 3 2 4 2 3 3 2" xfId="18079"/>
    <cellStyle name="標準 2 4 3 2 4 2 3 3 2 2" xfId="18080"/>
    <cellStyle name="標準 2 4 3 2 4 2 3 3 2 2 2" xfId="18081"/>
    <cellStyle name="標準 2 4 3 2 4 2 3 3 2 2 3" xfId="18082"/>
    <cellStyle name="標準 2 4 3 2 4 2 3 3 2 3" xfId="18083"/>
    <cellStyle name="標準 2 4 3 2 4 2 3 3 2 3 2" xfId="18084"/>
    <cellStyle name="標準 2 4 3 2 4 2 3 3 2 3 3" xfId="18085"/>
    <cellStyle name="標準 2 4 3 2 4 2 3 3 2 4" xfId="18086"/>
    <cellStyle name="標準 2 4 3 2 4 2 3 3 2 5" xfId="18087"/>
    <cellStyle name="標準 2 4 3 2 4 2 3 3 3" xfId="18088"/>
    <cellStyle name="標準 2 4 3 2 4 2 3 3 3 2" xfId="18089"/>
    <cellStyle name="標準 2 4 3 2 4 2 3 3 3 3" xfId="18090"/>
    <cellStyle name="標準 2 4 3 2 4 2 3 3 4" xfId="18091"/>
    <cellStyle name="標準 2 4 3 2 4 2 3 3 4 2" xfId="18092"/>
    <cellStyle name="標準 2 4 3 2 4 2 3 3 4 3" xfId="18093"/>
    <cellStyle name="標準 2 4 3 2 4 2 3 3 5" xfId="18094"/>
    <cellStyle name="標準 2 4 3 2 4 2 3 3 6" xfId="18095"/>
    <cellStyle name="標準 2 4 3 2 4 2 3 4" xfId="18096"/>
    <cellStyle name="標準 2 4 3 2 4 2 3 4 2" xfId="18097"/>
    <cellStyle name="標準 2 4 3 2 4 2 3 4 2 2" xfId="18098"/>
    <cellStyle name="標準 2 4 3 2 4 2 3 4 2 3" xfId="18099"/>
    <cellStyle name="標準 2 4 3 2 4 2 3 4 3" xfId="18100"/>
    <cellStyle name="標準 2 4 3 2 4 2 3 4 3 2" xfId="18101"/>
    <cellStyle name="標準 2 4 3 2 4 2 3 4 3 3" xfId="18102"/>
    <cellStyle name="標準 2 4 3 2 4 2 3 4 4" xfId="18103"/>
    <cellStyle name="標準 2 4 3 2 4 2 3 4 5" xfId="18104"/>
    <cellStyle name="標準 2 4 3 2 4 2 3 5" xfId="18105"/>
    <cellStyle name="標準 2 4 3 2 4 2 3 6" xfId="18106"/>
    <cellStyle name="標準 2 4 3 2 4 2 3 6 2" xfId="18107"/>
    <cellStyle name="標準 2 4 3 2 4 2 3 6 3" xfId="18108"/>
    <cellStyle name="標準 2 4 3 2 4 2 3 7" xfId="18109"/>
    <cellStyle name="標準 2 4 3 2 4 2 3 7 2" xfId="18110"/>
    <cellStyle name="標準 2 4 3 2 4 2 3 7 3" xfId="18111"/>
    <cellStyle name="標準 2 4 3 2 4 2 3 8" xfId="18112"/>
    <cellStyle name="標準 2 4 3 2 4 2 3 9" xfId="18113"/>
    <cellStyle name="標準 2 4 3 2 4 2 4" xfId="18114"/>
    <cellStyle name="標準 2 4 3 2 4 2 4 2" xfId="18115"/>
    <cellStyle name="標準 2 4 3 2 4 2 4 2 2" xfId="18116"/>
    <cellStyle name="標準 2 4 3 2 4 2 4 2 2 2" xfId="18117"/>
    <cellStyle name="標準 2 4 3 2 4 2 4 2 2 2 2" xfId="18118"/>
    <cellStyle name="標準 2 4 3 2 4 2 4 2 2 2 3" xfId="18119"/>
    <cellStyle name="標準 2 4 3 2 4 2 4 2 2 3" xfId="18120"/>
    <cellStyle name="標準 2 4 3 2 4 2 4 2 2 3 2" xfId="18121"/>
    <cellStyle name="標準 2 4 3 2 4 2 4 2 2 3 3" xfId="18122"/>
    <cellStyle name="標準 2 4 3 2 4 2 4 2 2 4" xfId="18123"/>
    <cellStyle name="標準 2 4 3 2 4 2 4 2 2 5" xfId="18124"/>
    <cellStyle name="標準 2 4 3 2 4 2 4 2 3" xfId="18125"/>
    <cellStyle name="標準 2 4 3 2 4 2 4 2 3 2" xfId="18126"/>
    <cellStyle name="標準 2 4 3 2 4 2 4 2 3 3" xfId="18127"/>
    <cellStyle name="標準 2 4 3 2 4 2 4 2 4" xfId="18128"/>
    <cellStyle name="標準 2 4 3 2 4 2 4 2 4 2" xfId="18129"/>
    <cellStyle name="標準 2 4 3 2 4 2 4 2 4 3" xfId="18130"/>
    <cellStyle name="標準 2 4 3 2 4 2 4 2 5" xfId="18131"/>
    <cellStyle name="標準 2 4 3 2 4 2 4 2 6" xfId="18132"/>
    <cellStyle name="標準 2 4 3 2 4 2 4 3" xfId="18133"/>
    <cellStyle name="標準 2 4 3 2 4 2 4 3 2" xfId="18134"/>
    <cellStyle name="標準 2 4 3 2 4 2 4 3 2 2" xfId="18135"/>
    <cellStyle name="標準 2 4 3 2 4 2 4 3 2 3" xfId="18136"/>
    <cellStyle name="標準 2 4 3 2 4 2 4 3 3" xfId="18137"/>
    <cellStyle name="標準 2 4 3 2 4 2 4 3 3 2" xfId="18138"/>
    <cellStyle name="標準 2 4 3 2 4 2 4 3 3 3" xfId="18139"/>
    <cellStyle name="標準 2 4 3 2 4 2 4 3 4" xfId="18140"/>
    <cellStyle name="標準 2 4 3 2 4 2 4 3 5" xfId="18141"/>
    <cellStyle name="標準 2 4 3 2 4 2 4 4" xfId="18142"/>
    <cellStyle name="標準 2 4 3 2 4 2 4 5" xfId="18143"/>
    <cellStyle name="標準 2 4 3 2 4 2 4 5 2" xfId="18144"/>
    <cellStyle name="標準 2 4 3 2 4 2 4 5 3" xfId="18145"/>
    <cellStyle name="標準 2 4 3 2 4 2 4 6" xfId="18146"/>
    <cellStyle name="標準 2 4 3 2 4 2 4 6 2" xfId="18147"/>
    <cellStyle name="標準 2 4 3 2 4 2 4 6 3" xfId="18148"/>
    <cellStyle name="標準 2 4 3 2 4 2 4 7" xfId="18149"/>
    <cellStyle name="標準 2 4 3 2 4 2 4 8" xfId="18150"/>
    <cellStyle name="標準 2 4 3 2 4 2 5" xfId="18151"/>
    <cellStyle name="標準 2 4 3 2 4 2 5 2" xfId="18152"/>
    <cellStyle name="標準 2 4 3 2 4 2 5 2 2" xfId="18153"/>
    <cellStyle name="標準 2 4 3 2 4 2 5 2 2 2" xfId="18154"/>
    <cellStyle name="標準 2 4 3 2 4 2 5 2 2 2 2" xfId="18155"/>
    <cellStyle name="標準 2 4 3 2 4 2 5 2 2 2 3" xfId="18156"/>
    <cellStyle name="標準 2 4 3 2 4 2 5 2 2 3" xfId="18157"/>
    <cellStyle name="標準 2 4 3 2 4 2 5 2 2 3 2" xfId="18158"/>
    <cellStyle name="標準 2 4 3 2 4 2 5 2 2 3 3" xfId="18159"/>
    <cellStyle name="標準 2 4 3 2 4 2 5 2 2 4" xfId="18160"/>
    <cellStyle name="標準 2 4 3 2 4 2 5 2 2 5" xfId="18161"/>
    <cellStyle name="標準 2 4 3 2 4 2 5 2 3" xfId="18162"/>
    <cellStyle name="標準 2 4 3 2 4 2 5 2 3 2" xfId="18163"/>
    <cellStyle name="標準 2 4 3 2 4 2 5 2 3 3" xfId="18164"/>
    <cellStyle name="標準 2 4 3 2 4 2 5 2 4" xfId="18165"/>
    <cellStyle name="標準 2 4 3 2 4 2 5 2 4 2" xfId="18166"/>
    <cellStyle name="標準 2 4 3 2 4 2 5 2 4 3" xfId="18167"/>
    <cellStyle name="標準 2 4 3 2 4 2 5 2 5" xfId="18168"/>
    <cellStyle name="標準 2 4 3 2 4 2 5 2 6" xfId="18169"/>
    <cellStyle name="標準 2 4 3 2 4 2 5 3" xfId="18170"/>
    <cellStyle name="標準 2 4 3 2 4 2 5 3 2" xfId="18171"/>
    <cellStyle name="標準 2 4 3 2 4 2 5 3 2 2" xfId="18172"/>
    <cellStyle name="標準 2 4 3 2 4 2 5 3 2 3" xfId="18173"/>
    <cellStyle name="標準 2 4 3 2 4 2 5 3 3" xfId="18174"/>
    <cellStyle name="標準 2 4 3 2 4 2 5 3 3 2" xfId="18175"/>
    <cellStyle name="標準 2 4 3 2 4 2 5 3 3 3" xfId="18176"/>
    <cellStyle name="標準 2 4 3 2 4 2 5 3 4" xfId="18177"/>
    <cellStyle name="標準 2 4 3 2 4 2 5 3 5" xfId="18178"/>
    <cellStyle name="標準 2 4 3 2 4 2 5 4" xfId="18179"/>
    <cellStyle name="標準 2 4 3 2 4 2 5 5" xfId="18180"/>
    <cellStyle name="標準 2 4 3 2 4 2 5 5 2" xfId="18181"/>
    <cellStyle name="標準 2 4 3 2 4 2 5 5 3" xfId="18182"/>
    <cellStyle name="標準 2 4 3 2 4 2 5 6" xfId="18183"/>
    <cellStyle name="標準 2 4 3 2 4 2 5 6 2" xfId="18184"/>
    <cellStyle name="標準 2 4 3 2 4 2 5 6 3" xfId="18185"/>
    <cellStyle name="標準 2 4 3 2 4 2 5 7" xfId="18186"/>
    <cellStyle name="標準 2 4 3 2 4 2 5 8" xfId="18187"/>
    <cellStyle name="標準 2 4 3 2 4 2 6" xfId="18188"/>
    <cellStyle name="標準 2 4 3 2 4 2 6 2" xfId="18189"/>
    <cellStyle name="標準 2 4 3 2 4 2 6 2 2" xfId="18190"/>
    <cellStyle name="標準 2 4 3 2 4 2 6 2 2 2" xfId="18191"/>
    <cellStyle name="標準 2 4 3 2 4 2 6 2 2 3" xfId="18192"/>
    <cellStyle name="標準 2 4 3 2 4 2 6 2 3" xfId="18193"/>
    <cellStyle name="標準 2 4 3 2 4 2 6 2 3 2" xfId="18194"/>
    <cellStyle name="標準 2 4 3 2 4 2 6 2 3 3" xfId="18195"/>
    <cellStyle name="標準 2 4 3 2 4 2 6 2 4" xfId="18196"/>
    <cellStyle name="標準 2 4 3 2 4 2 6 2 5" xfId="18197"/>
    <cellStyle name="標準 2 4 3 2 4 2 6 3" xfId="18198"/>
    <cellStyle name="標準 2 4 3 2 4 2 6 3 2" xfId="18199"/>
    <cellStyle name="標準 2 4 3 2 4 2 6 3 3" xfId="18200"/>
    <cellStyle name="標準 2 4 3 2 4 2 6 4" xfId="18201"/>
    <cellStyle name="標準 2 4 3 2 4 2 6 4 2" xfId="18202"/>
    <cellStyle name="標準 2 4 3 2 4 2 6 4 3" xfId="18203"/>
    <cellStyle name="標準 2 4 3 2 4 2 6 5" xfId="18204"/>
    <cellStyle name="標準 2 4 3 2 4 2 6 6" xfId="18205"/>
    <cellStyle name="標準 2 4 3 2 4 2 7" xfId="18206"/>
    <cellStyle name="標準 2 4 3 2 4 2 7 2" xfId="18207"/>
    <cellStyle name="標準 2 4 3 2 4 2 7 2 2" xfId="18208"/>
    <cellStyle name="標準 2 4 3 2 4 2 7 2 3" xfId="18209"/>
    <cellStyle name="標準 2 4 3 2 4 2 7 3" xfId="18210"/>
    <cellStyle name="標準 2 4 3 2 4 2 7 3 2" xfId="18211"/>
    <cellStyle name="標準 2 4 3 2 4 2 7 3 3" xfId="18212"/>
    <cellStyle name="標準 2 4 3 2 4 2 7 4" xfId="18213"/>
    <cellStyle name="標準 2 4 3 2 4 2 7 5" xfId="18214"/>
    <cellStyle name="標準 2 4 3 2 4 2 8" xfId="18215"/>
    <cellStyle name="標準 2 4 3 2 4 2 9" xfId="18216"/>
    <cellStyle name="標準 2 4 3 2 4 2 9 2" xfId="18217"/>
    <cellStyle name="標準 2 4 3 2 4 2 9 3" xfId="18218"/>
    <cellStyle name="標準 2 4 3 2 4 3" xfId="18219"/>
    <cellStyle name="標準 2 4 3 2 4 3 10" xfId="18220"/>
    <cellStyle name="標準 2 4 3 2 4 3 11" xfId="18221"/>
    <cellStyle name="標準 2 4 3 2 4 3 2" xfId="18222"/>
    <cellStyle name="標準 2 4 3 2 4 3 2 10" xfId="18223"/>
    <cellStyle name="標準 2 4 3 2 4 3 2 2" xfId="18224"/>
    <cellStyle name="標準 2 4 3 2 4 3 2 2 2" xfId="18225"/>
    <cellStyle name="標準 2 4 3 2 4 3 2 2 2 2" xfId="18226"/>
    <cellStyle name="標準 2 4 3 2 4 3 2 2 2 2 2" xfId="18227"/>
    <cellStyle name="標準 2 4 3 2 4 3 2 2 2 2 2 2" xfId="18228"/>
    <cellStyle name="標準 2 4 3 2 4 3 2 2 2 2 2 3" xfId="18229"/>
    <cellStyle name="標準 2 4 3 2 4 3 2 2 2 2 3" xfId="18230"/>
    <cellStyle name="標準 2 4 3 2 4 3 2 2 2 2 3 2" xfId="18231"/>
    <cellStyle name="標準 2 4 3 2 4 3 2 2 2 2 3 3" xfId="18232"/>
    <cellStyle name="標準 2 4 3 2 4 3 2 2 2 2 4" xfId="18233"/>
    <cellStyle name="標準 2 4 3 2 4 3 2 2 2 2 5" xfId="18234"/>
    <cellStyle name="標準 2 4 3 2 4 3 2 2 2 3" xfId="18235"/>
    <cellStyle name="標準 2 4 3 2 4 3 2 2 2 3 2" xfId="18236"/>
    <cellStyle name="標準 2 4 3 2 4 3 2 2 2 3 3" xfId="18237"/>
    <cellStyle name="標準 2 4 3 2 4 3 2 2 2 4" xfId="18238"/>
    <cellStyle name="標準 2 4 3 2 4 3 2 2 2 4 2" xfId="18239"/>
    <cellStyle name="標準 2 4 3 2 4 3 2 2 2 4 3" xfId="18240"/>
    <cellStyle name="標準 2 4 3 2 4 3 2 2 2 5" xfId="18241"/>
    <cellStyle name="標準 2 4 3 2 4 3 2 2 2 6" xfId="18242"/>
    <cellStyle name="標準 2 4 3 2 4 3 2 2 3" xfId="18243"/>
    <cellStyle name="標準 2 4 3 2 4 3 2 2 3 2" xfId="18244"/>
    <cellStyle name="標準 2 4 3 2 4 3 2 2 3 2 2" xfId="18245"/>
    <cellStyle name="標準 2 4 3 2 4 3 2 2 3 2 3" xfId="18246"/>
    <cellStyle name="標準 2 4 3 2 4 3 2 2 3 3" xfId="18247"/>
    <cellStyle name="標準 2 4 3 2 4 3 2 2 3 3 2" xfId="18248"/>
    <cellStyle name="標準 2 4 3 2 4 3 2 2 3 3 3" xfId="18249"/>
    <cellStyle name="標準 2 4 3 2 4 3 2 2 3 4" xfId="18250"/>
    <cellStyle name="標準 2 4 3 2 4 3 2 2 3 5" xfId="18251"/>
    <cellStyle name="標準 2 4 3 2 4 3 2 2 4" xfId="18252"/>
    <cellStyle name="標準 2 4 3 2 4 3 2 2 5" xfId="18253"/>
    <cellStyle name="標準 2 4 3 2 4 3 2 2 5 2" xfId="18254"/>
    <cellStyle name="標準 2 4 3 2 4 3 2 2 5 3" xfId="18255"/>
    <cellStyle name="標準 2 4 3 2 4 3 2 2 6" xfId="18256"/>
    <cellStyle name="標準 2 4 3 2 4 3 2 2 6 2" xfId="18257"/>
    <cellStyle name="標準 2 4 3 2 4 3 2 2 6 3" xfId="18258"/>
    <cellStyle name="標準 2 4 3 2 4 3 2 2 7" xfId="18259"/>
    <cellStyle name="標準 2 4 3 2 4 3 2 2 8" xfId="18260"/>
    <cellStyle name="標準 2 4 3 2 4 3 2 3" xfId="18261"/>
    <cellStyle name="標準 2 4 3 2 4 3 2 3 2" xfId="18262"/>
    <cellStyle name="標準 2 4 3 2 4 3 2 3 2 2" xfId="18263"/>
    <cellStyle name="標準 2 4 3 2 4 3 2 3 2 2 2" xfId="18264"/>
    <cellStyle name="標準 2 4 3 2 4 3 2 3 2 2 2 2" xfId="18265"/>
    <cellStyle name="標準 2 4 3 2 4 3 2 3 2 2 2 3" xfId="18266"/>
    <cellStyle name="標準 2 4 3 2 4 3 2 3 2 2 3" xfId="18267"/>
    <cellStyle name="標準 2 4 3 2 4 3 2 3 2 2 3 2" xfId="18268"/>
    <cellStyle name="標準 2 4 3 2 4 3 2 3 2 2 3 3" xfId="18269"/>
    <cellStyle name="標準 2 4 3 2 4 3 2 3 2 2 4" xfId="18270"/>
    <cellStyle name="標準 2 4 3 2 4 3 2 3 2 2 5" xfId="18271"/>
    <cellStyle name="標準 2 4 3 2 4 3 2 3 2 3" xfId="18272"/>
    <cellStyle name="標準 2 4 3 2 4 3 2 3 2 3 2" xfId="18273"/>
    <cellStyle name="標準 2 4 3 2 4 3 2 3 2 3 3" xfId="18274"/>
    <cellStyle name="標準 2 4 3 2 4 3 2 3 2 4" xfId="18275"/>
    <cellStyle name="標準 2 4 3 2 4 3 2 3 2 4 2" xfId="18276"/>
    <cellStyle name="標準 2 4 3 2 4 3 2 3 2 4 3" xfId="18277"/>
    <cellStyle name="標準 2 4 3 2 4 3 2 3 2 5" xfId="18278"/>
    <cellStyle name="標準 2 4 3 2 4 3 2 3 2 6" xfId="18279"/>
    <cellStyle name="標準 2 4 3 2 4 3 2 3 3" xfId="18280"/>
    <cellStyle name="標準 2 4 3 2 4 3 2 3 3 2" xfId="18281"/>
    <cellStyle name="標準 2 4 3 2 4 3 2 3 3 2 2" xfId="18282"/>
    <cellStyle name="標準 2 4 3 2 4 3 2 3 3 2 3" xfId="18283"/>
    <cellStyle name="標準 2 4 3 2 4 3 2 3 3 3" xfId="18284"/>
    <cellStyle name="標準 2 4 3 2 4 3 2 3 3 3 2" xfId="18285"/>
    <cellStyle name="標準 2 4 3 2 4 3 2 3 3 3 3" xfId="18286"/>
    <cellStyle name="標準 2 4 3 2 4 3 2 3 3 4" xfId="18287"/>
    <cellStyle name="標準 2 4 3 2 4 3 2 3 3 5" xfId="18288"/>
    <cellStyle name="標準 2 4 3 2 4 3 2 3 4" xfId="18289"/>
    <cellStyle name="標準 2 4 3 2 4 3 2 3 5" xfId="18290"/>
    <cellStyle name="標準 2 4 3 2 4 3 2 3 5 2" xfId="18291"/>
    <cellStyle name="標準 2 4 3 2 4 3 2 3 5 3" xfId="18292"/>
    <cellStyle name="標準 2 4 3 2 4 3 2 3 6" xfId="18293"/>
    <cellStyle name="標準 2 4 3 2 4 3 2 3 6 2" xfId="18294"/>
    <cellStyle name="標準 2 4 3 2 4 3 2 3 6 3" xfId="18295"/>
    <cellStyle name="標準 2 4 3 2 4 3 2 3 7" xfId="18296"/>
    <cellStyle name="標準 2 4 3 2 4 3 2 3 8" xfId="18297"/>
    <cellStyle name="標準 2 4 3 2 4 3 2 4" xfId="18298"/>
    <cellStyle name="標準 2 4 3 2 4 3 2 4 2" xfId="18299"/>
    <cellStyle name="標準 2 4 3 2 4 3 2 4 2 2" xfId="18300"/>
    <cellStyle name="標準 2 4 3 2 4 3 2 4 2 2 2" xfId="18301"/>
    <cellStyle name="標準 2 4 3 2 4 3 2 4 2 2 3" xfId="18302"/>
    <cellStyle name="標準 2 4 3 2 4 3 2 4 2 3" xfId="18303"/>
    <cellStyle name="標準 2 4 3 2 4 3 2 4 2 3 2" xfId="18304"/>
    <cellStyle name="標準 2 4 3 2 4 3 2 4 2 3 3" xfId="18305"/>
    <cellStyle name="標準 2 4 3 2 4 3 2 4 2 4" xfId="18306"/>
    <cellStyle name="標準 2 4 3 2 4 3 2 4 2 5" xfId="18307"/>
    <cellStyle name="標準 2 4 3 2 4 3 2 4 3" xfId="18308"/>
    <cellStyle name="標準 2 4 3 2 4 3 2 4 3 2" xfId="18309"/>
    <cellStyle name="標準 2 4 3 2 4 3 2 4 3 3" xfId="18310"/>
    <cellStyle name="標準 2 4 3 2 4 3 2 4 4" xfId="18311"/>
    <cellStyle name="標準 2 4 3 2 4 3 2 4 4 2" xfId="18312"/>
    <cellStyle name="標準 2 4 3 2 4 3 2 4 4 3" xfId="18313"/>
    <cellStyle name="標準 2 4 3 2 4 3 2 4 5" xfId="18314"/>
    <cellStyle name="標準 2 4 3 2 4 3 2 4 6" xfId="18315"/>
    <cellStyle name="標準 2 4 3 2 4 3 2 5" xfId="18316"/>
    <cellStyle name="標準 2 4 3 2 4 3 2 5 2" xfId="18317"/>
    <cellStyle name="標準 2 4 3 2 4 3 2 5 2 2" xfId="18318"/>
    <cellStyle name="標準 2 4 3 2 4 3 2 5 2 3" xfId="18319"/>
    <cellStyle name="標準 2 4 3 2 4 3 2 5 3" xfId="18320"/>
    <cellStyle name="標準 2 4 3 2 4 3 2 5 3 2" xfId="18321"/>
    <cellStyle name="標準 2 4 3 2 4 3 2 5 3 3" xfId="18322"/>
    <cellStyle name="標準 2 4 3 2 4 3 2 5 4" xfId="18323"/>
    <cellStyle name="標準 2 4 3 2 4 3 2 5 5" xfId="18324"/>
    <cellStyle name="標準 2 4 3 2 4 3 2 6" xfId="18325"/>
    <cellStyle name="標準 2 4 3 2 4 3 2 7" xfId="18326"/>
    <cellStyle name="標準 2 4 3 2 4 3 2 7 2" xfId="18327"/>
    <cellStyle name="標準 2 4 3 2 4 3 2 7 3" xfId="18328"/>
    <cellStyle name="標準 2 4 3 2 4 3 2 8" xfId="18329"/>
    <cellStyle name="標準 2 4 3 2 4 3 2 8 2" xfId="18330"/>
    <cellStyle name="標準 2 4 3 2 4 3 2 8 3" xfId="18331"/>
    <cellStyle name="標準 2 4 3 2 4 3 2 9" xfId="18332"/>
    <cellStyle name="標準 2 4 3 2 4 3 3" xfId="18333"/>
    <cellStyle name="標準 2 4 3 2 4 3 3 2" xfId="18334"/>
    <cellStyle name="標準 2 4 3 2 4 3 3 2 2" xfId="18335"/>
    <cellStyle name="標準 2 4 3 2 4 3 3 2 2 2" xfId="18336"/>
    <cellStyle name="標準 2 4 3 2 4 3 3 2 2 2 2" xfId="18337"/>
    <cellStyle name="標準 2 4 3 2 4 3 3 2 2 2 3" xfId="18338"/>
    <cellStyle name="標準 2 4 3 2 4 3 3 2 2 3" xfId="18339"/>
    <cellStyle name="標準 2 4 3 2 4 3 3 2 2 3 2" xfId="18340"/>
    <cellStyle name="標準 2 4 3 2 4 3 3 2 2 3 3" xfId="18341"/>
    <cellStyle name="標準 2 4 3 2 4 3 3 2 2 4" xfId="18342"/>
    <cellStyle name="標準 2 4 3 2 4 3 3 2 2 5" xfId="18343"/>
    <cellStyle name="標準 2 4 3 2 4 3 3 2 3" xfId="18344"/>
    <cellStyle name="標準 2 4 3 2 4 3 3 2 3 2" xfId="18345"/>
    <cellStyle name="標準 2 4 3 2 4 3 3 2 3 3" xfId="18346"/>
    <cellStyle name="標準 2 4 3 2 4 3 3 2 4" xfId="18347"/>
    <cellStyle name="標準 2 4 3 2 4 3 3 2 4 2" xfId="18348"/>
    <cellStyle name="標準 2 4 3 2 4 3 3 2 4 3" xfId="18349"/>
    <cellStyle name="標準 2 4 3 2 4 3 3 2 5" xfId="18350"/>
    <cellStyle name="標準 2 4 3 2 4 3 3 2 6" xfId="18351"/>
    <cellStyle name="標準 2 4 3 2 4 3 3 3" xfId="18352"/>
    <cellStyle name="標準 2 4 3 2 4 3 3 3 2" xfId="18353"/>
    <cellStyle name="標準 2 4 3 2 4 3 3 3 2 2" xfId="18354"/>
    <cellStyle name="標準 2 4 3 2 4 3 3 3 2 3" xfId="18355"/>
    <cellStyle name="標準 2 4 3 2 4 3 3 3 3" xfId="18356"/>
    <cellStyle name="標準 2 4 3 2 4 3 3 3 3 2" xfId="18357"/>
    <cellStyle name="標準 2 4 3 2 4 3 3 3 3 3" xfId="18358"/>
    <cellStyle name="標準 2 4 3 2 4 3 3 3 4" xfId="18359"/>
    <cellStyle name="標準 2 4 3 2 4 3 3 3 5" xfId="18360"/>
    <cellStyle name="標準 2 4 3 2 4 3 3 4" xfId="18361"/>
    <cellStyle name="標準 2 4 3 2 4 3 3 5" xfId="18362"/>
    <cellStyle name="標準 2 4 3 2 4 3 3 5 2" xfId="18363"/>
    <cellStyle name="標準 2 4 3 2 4 3 3 5 3" xfId="18364"/>
    <cellStyle name="標準 2 4 3 2 4 3 3 6" xfId="18365"/>
    <cellStyle name="標準 2 4 3 2 4 3 3 6 2" xfId="18366"/>
    <cellStyle name="標準 2 4 3 2 4 3 3 6 3" xfId="18367"/>
    <cellStyle name="標準 2 4 3 2 4 3 3 7" xfId="18368"/>
    <cellStyle name="標準 2 4 3 2 4 3 3 8" xfId="18369"/>
    <cellStyle name="標準 2 4 3 2 4 3 4" xfId="18370"/>
    <cellStyle name="標準 2 4 3 2 4 3 4 2" xfId="18371"/>
    <cellStyle name="標準 2 4 3 2 4 3 4 2 2" xfId="18372"/>
    <cellStyle name="標準 2 4 3 2 4 3 4 2 2 2" xfId="18373"/>
    <cellStyle name="標準 2 4 3 2 4 3 4 2 2 2 2" xfId="18374"/>
    <cellStyle name="標準 2 4 3 2 4 3 4 2 2 2 3" xfId="18375"/>
    <cellStyle name="標準 2 4 3 2 4 3 4 2 2 3" xfId="18376"/>
    <cellStyle name="標準 2 4 3 2 4 3 4 2 2 3 2" xfId="18377"/>
    <cellStyle name="標準 2 4 3 2 4 3 4 2 2 3 3" xfId="18378"/>
    <cellStyle name="標準 2 4 3 2 4 3 4 2 2 4" xfId="18379"/>
    <cellStyle name="標準 2 4 3 2 4 3 4 2 2 5" xfId="18380"/>
    <cellStyle name="標準 2 4 3 2 4 3 4 2 3" xfId="18381"/>
    <cellStyle name="標準 2 4 3 2 4 3 4 2 3 2" xfId="18382"/>
    <cellStyle name="標準 2 4 3 2 4 3 4 2 3 3" xfId="18383"/>
    <cellStyle name="標準 2 4 3 2 4 3 4 2 4" xfId="18384"/>
    <cellStyle name="標準 2 4 3 2 4 3 4 2 4 2" xfId="18385"/>
    <cellStyle name="標準 2 4 3 2 4 3 4 2 4 3" xfId="18386"/>
    <cellStyle name="標準 2 4 3 2 4 3 4 2 5" xfId="18387"/>
    <cellStyle name="標準 2 4 3 2 4 3 4 2 6" xfId="18388"/>
    <cellStyle name="標準 2 4 3 2 4 3 4 3" xfId="18389"/>
    <cellStyle name="標準 2 4 3 2 4 3 4 3 2" xfId="18390"/>
    <cellStyle name="標準 2 4 3 2 4 3 4 3 2 2" xfId="18391"/>
    <cellStyle name="標準 2 4 3 2 4 3 4 3 2 3" xfId="18392"/>
    <cellStyle name="標準 2 4 3 2 4 3 4 3 3" xfId="18393"/>
    <cellStyle name="標準 2 4 3 2 4 3 4 3 3 2" xfId="18394"/>
    <cellStyle name="標準 2 4 3 2 4 3 4 3 3 3" xfId="18395"/>
    <cellStyle name="標準 2 4 3 2 4 3 4 3 4" xfId="18396"/>
    <cellStyle name="標準 2 4 3 2 4 3 4 3 5" xfId="18397"/>
    <cellStyle name="標準 2 4 3 2 4 3 4 4" xfId="18398"/>
    <cellStyle name="標準 2 4 3 2 4 3 4 5" xfId="18399"/>
    <cellStyle name="標準 2 4 3 2 4 3 4 5 2" xfId="18400"/>
    <cellStyle name="標準 2 4 3 2 4 3 4 5 3" xfId="18401"/>
    <cellStyle name="標準 2 4 3 2 4 3 4 6" xfId="18402"/>
    <cellStyle name="標準 2 4 3 2 4 3 4 6 2" xfId="18403"/>
    <cellStyle name="標準 2 4 3 2 4 3 4 6 3" xfId="18404"/>
    <cellStyle name="標準 2 4 3 2 4 3 4 7" xfId="18405"/>
    <cellStyle name="標準 2 4 3 2 4 3 4 8" xfId="18406"/>
    <cellStyle name="標準 2 4 3 2 4 3 5" xfId="18407"/>
    <cellStyle name="標準 2 4 3 2 4 3 5 2" xfId="18408"/>
    <cellStyle name="標準 2 4 3 2 4 3 5 2 2" xfId="18409"/>
    <cellStyle name="標準 2 4 3 2 4 3 5 2 2 2" xfId="18410"/>
    <cellStyle name="標準 2 4 3 2 4 3 5 2 2 3" xfId="18411"/>
    <cellStyle name="標準 2 4 3 2 4 3 5 2 3" xfId="18412"/>
    <cellStyle name="標準 2 4 3 2 4 3 5 2 3 2" xfId="18413"/>
    <cellStyle name="標準 2 4 3 2 4 3 5 2 3 3" xfId="18414"/>
    <cellStyle name="標準 2 4 3 2 4 3 5 2 4" xfId="18415"/>
    <cellStyle name="標準 2 4 3 2 4 3 5 2 5" xfId="18416"/>
    <cellStyle name="標準 2 4 3 2 4 3 5 3" xfId="18417"/>
    <cellStyle name="標準 2 4 3 2 4 3 5 3 2" xfId="18418"/>
    <cellStyle name="標準 2 4 3 2 4 3 5 3 3" xfId="18419"/>
    <cellStyle name="標準 2 4 3 2 4 3 5 4" xfId="18420"/>
    <cellStyle name="標準 2 4 3 2 4 3 5 4 2" xfId="18421"/>
    <cellStyle name="標準 2 4 3 2 4 3 5 4 3" xfId="18422"/>
    <cellStyle name="標準 2 4 3 2 4 3 5 5" xfId="18423"/>
    <cellStyle name="標準 2 4 3 2 4 3 5 6" xfId="18424"/>
    <cellStyle name="標準 2 4 3 2 4 3 6" xfId="18425"/>
    <cellStyle name="標準 2 4 3 2 4 3 6 2" xfId="18426"/>
    <cellStyle name="標準 2 4 3 2 4 3 6 2 2" xfId="18427"/>
    <cellStyle name="標準 2 4 3 2 4 3 6 2 3" xfId="18428"/>
    <cellStyle name="標準 2 4 3 2 4 3 6 3" xfId="18429"/>
    <cellStyle name="標準 2 4 3 2 4 3 6 3 2" xfId="18430"/>
    <cellStyle name="標準 2 4 3 2 4 3 6 3 3" xfId="18431"/>
    <cellStyle name="標準 2 4 3 2 4 3 6 4" xfId="18432"/>
    <cellStyle name="標準 2 4 3 2 4 3 6 5" xfId="18433"/>
    <cellStyle name="標準 2 4 3 2 4 3 7" xfId="18434"/>
    <cellStyle name="標準 2 4 3 2 4 3 8" xfId="18435"/>
    <cellStyle name="標準 2 4 3 2 4 3 8 2" xfId="18436"/>
    <cellStyle name="標準 2 4 3 2 4 3 8 3" xfId="18437"/>
    <cellStyle name="標準 2 4 3 2 4 3 9" xfId="18438"/>
    <cellStyle name="標準 2 4 3 2 4 3 9 2" xfId="18439"/>
    <cellStyle name="標準 2 4 3 2 4 3 9 3" xfId="18440"/>
    <cellStyle name="標準 2 4 3 2 4 4" xfId="18441"/>
    <cellStyle name="標準 2 4 3 2 4 4 10" xfId="18442"/>
    <cellStyle name="標準 2 4 3 2 4 4 2" xfId="18443"/>
    <cellStyle name="標準 2 4 3 2 4 4 2 2" xfId="18444"/>
    <cellStyle name="標準 2 4 3 2 4 4 2 2 2" xfId="18445"/>
    <cellStyle name="標準 2 4 3 2 4 4 2 2 2 2" xfId="18446"/>
    <cellStyle name="標準 2 4 3 2 4 4 2 2 2 2 2" xfId="18447"/>
    <cellStyle name="標準 2 4 3 2 4 4 2 2 2 2 3" xfId="18448"/>
    <cellStyle name="標準 2 4 3 2 4 4 2 2 2 3" xfId="18449"/>
    <cellStyle name="標準 2 4 3 2 4 4 2 2 2 3 2" xfId="18450"/>
    <cellStyle name="標準 2 4 3 2 4 4 2 2 2 3 3" xfId="18451"/>
    <cellStyle name="標準 2 4 3 2 4 4 2 2 2 4" xfId="18452"/>
    <cellStyle name="標準 2 4 3 2 4 4 2 2 2 5" xfId="18453"/>
    <cellStyle name="標準 2 4 3 2 4 4 2 2 3" xfId="18454"/>
    <cellStyle name="標準 2 4 3 2 4 4 2 2 3 2" xfId="18455"/>
    <cellStyle name="標準 2 4 3 2 4 4 2 2 3 3" xfId="18456"/>
    <cellStyle name="標準 2 4 3 2 4 4 2 2 4" xfId="18457"/>
    <cellStyle name="標準 2 4 3 2 4 4 2 2 4 2" xfId="18458"/>
    <cellStyle name="標準 2 4 3 2 4 4 2 2 4 3" xfId="18459"/>
    <cellStyle name="標準 2 4 3 2 4 4 2 2 5" xfId="18460"/>
    <cellStyle name="標準 2 4 3 2 4 4 2 2 6" xfId="18461"/>
    <cellStyle name="標準 2 4 3 2 4 4 2 3" xfId="18462"/>
    <cellStyle name="標準 2 4 3 2 4 4 2 3 2" xfId="18463"/>
    <cellStyle name="標準 2 4 3 2 4 4 2 3 2 2" xfId="18464"/>
    <cellStyle name="標準 2 4 3 2 4 4 2 3 2 3" xfId="18465"/>
    <cellStyle name="標準 2 4 3 2 4 4 2 3 3" xfId="18466"/>
    <cellStyle name="標準 2 4 3 2 4 4 2 3 3 2" xfId="18467"/>
    <cellStyle name="標準 2 4 3 2 4 4 2 3 3 3" xfId="18468"/>
    <cellStyle name="標準 2 4 3 2 4 4 2 3 4" xfId="18469"/>
    <cellStyle name="標準 2 4 3 2 4 4 2 3 5" xfId="18470"/>
    <cellStyle name="標準 2 4 3 2 4 4 2 4" xfId="18471"/>
    <cellStyle name="標準 2 4 3 2 4 4 2 5" xfId="18472"/>
    <cellStyle name="標準 2 4 3 2 4 4 2 5 2" xfId="18473"/>
    <cellStyle name="標準 2 4 3 2 4 4 2 5 3" xfId="18474"/>
    <cellStyle name="標準 2 4 3 2 4 4 2 6" xfId="18475"/>
    <cellStyle name="標準 2 4 3 2 4 4 2 6 2" xfId="18476"/>
    <cellStyle name="標準 2 4 3 2 4 4 2 6 3" xfId="18477"/>
    <cellStyle name="標準 2 4 3 2 4 4 2 7" xfId="18478"/>
    <cellStyle name="標準 2 4 3 2 4 4 2 8" xfId="18479"/>
    <cellStyle name="標準 2 4 3 2 4 4 3" xfId="18480"/>
    <cellStyle name="標準 2 4 3 2 4 4 3 2" xfId="18481"/>
    <cellStyle name="標準 2 4 3 2 4 4 3 2 2" xfId="18482"/>
    <cellStyle name="標準 2 4 3 2 4 4 3 2 2 2" xfId="18483"/>
    <cellStyle name="標準 2 4 3 2 4 4 3 2 2 2 2" xfId="18484"/>
    <cellStyle name="標準 2 4 3 2 4 4 3 2 2 2 3" xfId="18485"/>
    <cellStyle name="標準 2 4 3 2 4 4 3 2 2 3" xfId="18486"/>
    <cellStyle name="標準 2 4 3 2 4 4 3 2 2 3 2" xfId="18487"/>
    <cellStyle name="標準 2 4 3 2 4 4 3 2 2 3 3" xfId="18488"/>
    <cellStyle name="標準 2 4 3 2 4 4 3 2 2 4" xfId="18489"/>
    <cellStyle name="標準 2 4 3 2 4 4 3 2 2 5" xfId="18490"/>
    <cellStyle name="標準 2 4 3 2 4 4 3 2 3" xfId="18491"/>
    <cellStyle name="標準 2 4 3 2 4 4 3 2 3 2" xfId="18492"/>
    <cellStyle name="標準 2 4 3 2 4 4 3 2 3 3" xfId="18493"/>
    <cellStyle name="標準 2 4 3 2 4 4 3 2 4" xfId="18494"/>
    <cellStyle name="標準 2 4 3 2 4 4 3 2 4 2" xfId="18495"/>
    <cellStyle name="標準 2 4 3 2 4 4 3 2 4 3" xfId="18496"/>
    <cellStyle name="標準 2 4 3 2 4 4 3 2 5" xfId="18497"/>
    <cellStyle name="標準 2 4 3 2 4 4 3 2 6" xfId="18498"/>
    <cellStyle name="標準 2 4 3 2 4 4 3 3" xfId="18499"/>
    <cellStyle name="標準 2 4 3 2 4 4 3 3 2" xfId="18500"/>
    <cellStyle name="標準 2 4 3 2 4 4 3 3 2 2" xfId="18501"/>
    <cellStyle name="標準 2 4 3 2 4 4 3 3 2 3" xfId="18502"/>
    <cellStyle name="標準 2 4 3 2 4 4 3 3 3" xfId="18503"/>
    <cellStyle name="標準 2 4 3 2 4 4 3 3 3 2" xfId="18504"/>
    <cellStyle name="標準 2 4 3 2 4 4 3 3 3 3" xfId="18505"/>
    <cellStyle name="標準 2 4 3 2 4 4 3 3 4" xfId="18506"/>
    <cellStyle name="標準 2 4 3 2 4 4 3 3 5" xfId="18507"/>
    <cellStyle name="標準 2 4 3 2 4 4 3 4" xfId="18508"/>
    <cellStyle name="標準 2 4 3 2 4 4 3 5" xfId="18509"/>
    <cellStyle name="標準 2 4 3 2 4 4 3 5 2" xfId="18510"/>
    <cellStyle name="標準 2 4 3 2 4 4 3 5 3" xfId="18511"/>
    <cellStyle name="標準 2 4 3 2 4 4 3 6" xfId="18512"/>
    <cellStyle name="標準 2 4 3 2 4 4 3 6 2" xfId="18513"/>
    <cellStyle name="標準 2 4 3 2 4 4 3 6 3" xfId="18514"/>
    <cellStyle name="標準 2 4 3 2 4 4 3 7" xfId="18515"/>
    <cellStyle name="標準 2 4 3 2 4 4 3 8" xfId="18516"/>
    <cellStyle name="標準 2 4 3 2 4 4 4" xfId="18517"/>
    <cellStyle name="標準 2 4 3 2 4 4 4 2" xfId="18518"/>
    <cellStyle name="標準 2 4 3 2 4 4 4 2 2" xfId="18519"/>
    <cellStyle name="標準 2 4 3 2 4 4 4 2 2 2" xfId="18520"/>
    <cellStyle name="標準 2 4 3 2 4 4 4 2 2 3" xfId="18521"/>
    <cellStyle name="標準 2 4 3 2 4 4 4 2 3" xfId="18522"/>
    <cellStyle name="標準 2 4 3 2 4 4 4 2 3 2" xfId="18523"/>
    <cellStyle name="標準 2 4 3 2 4 4 4 2 3 3" xfId="18524"/>
    <cellStyle name="標準 2 4 3 2 4 4 4 2 4" xfId="18525"/>
    <cellStyle name="標準 2 4 3 2 4 4 4 2 5" xfId="18526"/>
    <cellStyle name="標準 2 4 3 2 4 4 4 3" xfId="18527"/>
    <cellStyle name="標準 2 4 3 2 4 4 4 3 2" xfId="18528"/>
    <cellStyle name="標準 2 4 3 2 4 4 4 3 3" xfId="18529"/>
    <cellStyle name="標準 2 4 3 2 4 4 4 4" xfId="18530"/>
    <cellStyle name="標準 2 4 3 2 4 4 4 4 2" xfId="18531"/>
    <cellStyle name="標準 2 4 3 2 4 4 4 4 3" xfId="18532"/>
    <cellStyle name="標準 2 4 3 2 4 4 4 5" xfId="18533"/>
    <cellStyle name="標準 2 4 3 2 4 4 4 6" xfId="18534"/>
    <cellStyle name="標準 2 4 3 2 4 4 5" xfId="18535"/>
    <cellStyle name="標準 2 4 3 2 4 4 5 2" xfId="18536"/>
    <cellStyle name="標準 2 4 3 2 4 4 5 2 2" xfId="18537"/>
    <cellStyle name="標準 2 4 3 2 4 4 5 2 3" xfId="18538"/>
    <cellStyle name="標準 2 4 3 2 4 4 5 3" xfId="18539"/>
    <cellStyle name="標準 2 4 3 2 4 4 5 3 2" xfId="18540"/>
    <cellStyle name="標準 2 4 3 2 4 4 5 3 3" xfId="18541"/>
    <cellStyle name="標準 2 4 3 2 4 4 5 4" xfId="18542"/>
    <cellStyle name="標準 2 4 3 2 4 4 5 5" xfId="18543"/>
    <cellStyle name="標準 2 4 3 2 4 4 6" xfId="18544"/>
    <cellStyle name="標準 2 4 3 2 4 4 7" xfId="18545"/>
    <cellStyle name="標準 2 4 3 2 4 4 7 2" xfId="18546"/>
    <cellStyle name="標準 2 4 3 2 4 4 7 3" xfId="18547"/>
    <cellStyle name="標準 2 4 3 2 4 4 8" xfId="18548"/>
    <cellStyle name="標準 2 4 3 2 4 4 8 2" xfId="18549"/>
    <cellStyle name="標準 2 4 3 2 4 4 8 3" xfId="18550"/>
    <cellStyle name="標準 2 4 3 2 4 4 9" xfId="18551"/>
    <cellStyle name="標準 2 4 3 2 4 5" xfId="18552"/>
    <cellStyle name="標準 2 4 3 2 4 5 2" xfId="18553"/>
    <cellStyle name="標準 2 4 3 2 4 5 2 2" xfId="18554"/>
    <cellStyle name="標準 2 4 3 2 4 5 2 2 2" xfId="18555"/>
    <cellStyle name="標準 2 4 3 2 4 5 2 2 2 2" xfId="18556"/>
    <cellStyle name="標準 2 4 3 2 4 5 2 2 2 2 2" xfId="18557"/>
    <cellStyle name="標準 2 4 3 2 4 5 2 2 2 2 3" xfId="18558"/>
    <cellStyle name="標準 2 4 3 2 4 5 2 2 2 3" xfId="18559"/>
    <cellStyle name="標準 2 4 3 2 4 5 2 2 2 3 2" xfId="18560"/>
    <cellStyle name="標準 2 4 3 2 4 5 2 2 2 3 3" xfId="18561"/>
    <cellStyle name="標準 2 4 3 2 4 5 2 2 2 4" xfId="18562"/>
    <cellStyle name="標準 2 4 3 2 4 5 2 2 2 5" xfId="18563"/>
    <cellStyle name="標準 2 4 3 2 4 5 2 2 3" xfId="18564"/>
    <cellStyle name="標準 2 4 3 2 4 5 2 2 3 2" xfId="18565"/>
    <cellStyle name="標準 2 4 3 2 4 5 2 2 3 3" xfId="18566"/>
    <cellStyle name="標準 2 4 3 2 4 5 2 2 4" xfId="18567"/>
    <cellStyle name="標準 2 4 3 2 4 5 2 2 4 2" xfId="18568"/>
    <cellStyle name="標準 2 4 3 2 4 5 2 2 4 3" xfId="18569"/>
    <cellStyle name="標準 2 4 3 2 4 5 2 2 5" xfId="18570"/>
    <cellStyle name="標準 2 4 3 2 4 5 2 2 6" xfId="18571"/>
    <cellStyle name="標準 2 4 3 2 4 5 2 3" xfId="18572"/>
    <cellStyle name="標準 2 4 3 2 4 5 2 3 2" xfId="18573"/>
    <cellStyle name="標準 2 4 3 2 4 5 2 3 2 2" xfId="18574"/>
    <cellStyle name="標準 2 4 3 2 4 5 2 3 2 3" xfId="18575"/>
    <cellStyle name="標準 2 4 3 2 4 5 2 3 3" xfId="18576"/>
    <cellStyle name="標準 2 4 3 2 4 5 2 3 3 2" xfId="18577"/>
    <cellStyle name="標準 2 4 3 2 4 5 2 3 3 3" xfId="18578"/>
    <cellStyle name="標準 2 4 3 2 4 5 2 3 4" xfId="18579"/>
    <cellStyle name="標準 2 4 3 2 4 5 2 3 5" xfId="18580"/>
    <cellStyle name="標準 2 4 3 2 4 5 2 4" xfId="18581"/>
    <cellStyle name="標準 2 4 3 2 4 5 2 5" xfId="18582"/>
    <cellStyle name="標準 2 4 3 2 4 5 2 5 2" xfId="18583"/>
    <cellStyle name="標準 2 4 3 2 4 5 2 5 3" xfId="18584"/>
    <cellStyle name="標準 2 4 3 2 4 5 2 6" xfId="18585"/>
    <cellStyle name="標準 2 4 3 2 4 5 2 6 2" xfId="18586"/>
    <cellStyle name="標準 2 4 3 2 4 5 2 6 3" xfId="18587"/>
    <cellStyle name="標準 2 4 3 2 4 5 2 7" xfId="18588"/>
    <cellStyle name="標準 2 4 3 2 4 5 2 8" xfId="18589"/>
    <cellStyle name="標準 2 4 3 2 4 5 3" xfId="18590"/>
    <cellStyle name="標準 2 4 3 2 4 5 3 2" xfId="18591"/>
    <cellStyle name="標準 2 4 3 2 4 5 3 2 2" xfId="18592"/>
    <cellStyle name="標準 2 4 3 2 4 5 3 2 2 2" xfId="18593"/>
    <cellStyle name="標準 2 4 3 2 4 5 3 2 2 3" xfId="18594"/>
    <cellStyle name="標準 2 4 3 2 4 5 3 2 3" xfId="18595"/>
    <cellStyle name="標準 2 4 3 2 4 5 3 2 3 2" xfId="18596"/>
    <cellStyle name="標準 2 4 3 2 4 5 3 2 3 3" xfId="18597"/>
    <cellStyle name="標準 2 4 3 2 4 5 3 2 4" xfId="18598"/>
    <cellStyle name="標準 2 4 3 2 4 5 3 2 5" xfId="18599"/>
    <cellStyle name="標準 2 4 3 2 4 5 3 3" xfId="18600"/>
    <cellStyle name="標準 2 4 3 2 4 5 3 3 2" xfId="18601"/>
    <cellStyle name="標準 2 4 3 2 4 5 3 3 3" xfId="18602"/>
    <cellStyle name="標準 2 4 3 2 4 5 3 4" xfId="18603"/>
    <cellStyle name="標準 2 4 3 2 4 5 3 4 2" xfId="18604"/>
    <cellStyle name="標準 2 4 3 2 4 5 3 4 3" xfId="18605"/>
    <cellStyle name="標準 2 4 3 2 4 5 3 5" xfId="18606"/>
    <cellStyle name="標準 2 4 3 2 4 5 3 6" xfId="18607"/>
    <cellStyle name="標準 2 4 3 2 4 5 4" xfId="18608"/>
    <cellStyle name="標準 2 4 3 2 4 5 4 2" xfId="18609"/>
    <cellStyle name="標準 2 4 3 2 4 5 4 2 2" xfId="18610"/>
    <cellStyle name="標準 2 4 3 2 4 5 4 2 3" xfId="18611"/>
    <cellStyle name="標準 2 4 3 2 4 5 4 3" xfId="18612"/>
    <cellStyle name="標準 2 4 3 2 4 5 4 3 2" xfId="18613"/>
    <cellStyle name="標準 2 4 3 2 4 5 4 3 3" xfId="18614"/>
    <cellStyle name="標準 2 4 3 2 4 5 4 4" xfId="18615"/>
    <cellStyle name="標準 2 4 3 2 4 5 4 5" xfId="18616"/>
    <cellStyle name="標準 2 4 3 2 4 5 5" xfId="18617"/>
    <cellStyle name="標準 2 4 3 2 4 5 6" xfId="18618"/>
    <cellStyle name="標準 2 4 3 2 4 5 6 2" xfId="18619"/>
    <cellStyle name="標準 2 4 3 2 4 5 6 3" xfId="18620"/>
    <cellStyle name="標準 2 4 3 2 4 5 7" xfId="18621"/>
    <cellStyle name="標準 2 4 3 2 4 5 7 2" xfId="18622"/>
    <cellStyle name="標準 2 4 3 2 4 5 7 3" xfId="18623"/>
    <cellStyle name="標準 2 4 3 2 4 5 8" xfId="18624"/>
    <cellStyle name="標準 2 4 3 2 4 5 9" xfId="18625"/>
    <cellStyle name="標準 2 4 3 2 4 6" xfId="18626"/>
    <cellStyle name="標準 2 4 3 2 4 6 2" xfId="18627"/>
    <cellStyle name="標準 2 4 3 2 4 6 2 2" xfId="18628"/>
    <cellStyle name="標準 2 4 3 2 4 6 2 2 2" xfId="18629"/>
    <cellStyle name="標準 2 4 3 2 4 6 2 2 2 2" xfId="18630"/>
    <cellStyle name="標準 2 4 3 2 4 6 2 2 2 3" xfId="18631"/>
    <cellStyle name="標準 2 4 3 2 4 6 2 2 3" xfId="18632"/>
    <cellStyle name="標準 2 4 3 2 4 6 2 2 3 2" xfId="18633"/>
    <cellStyle name="標準 2 4 3 2 4 6 2 2 3 3" xfId="18634"/>
    <cellStyle name="標準 2 4 3 2 4 6 2 2 4" xfId="18635"/>
    <cellStyle name="標準 2 4 3 2 4 6 2 2 5" xfId="18636"/>
    <cellStyle name="標準 2 4 3 2 4 6 2 3" xfId="18637"/>
    <cellStyle name="標準 2 4 3 2 4 6 2 3 2" xfId="18638"/>
    <cellStyle name="標準 2 4 3 2 4 6 2 3 3" xfId="18639"/>
    <cellStyle name="標準 2 4 3 2 4 6 2 4" xfId="18640"/>
    <cellStyle name="標準 2 4 3 2 4 6 2 4 2" xfId="18641"/>
    <cellStyle name="標準 2 4 3 2 4 6 2 4 3" xfId="18642"/>
    <cellStyle name="標準 2 4 3 2 4 6 2 5" xfId="18643"/>
    <cellStyle name="標準 2 4 3 2 4 6 2 6" xfId="18644"/>
    <cellStyle name="標準 2 4 3 2 4 6 3" xfId="18645"/>
    <cellStyle name="標準 2 4 3 2 4 6 3 2" xfId="18646"/>
    <cellStyle name="標準 2 4 3 2 4 6 3 2 2" xfId="18647"/>
    <cellStyle name="標準 2 4 3 2 4 6 3 2 3" xfId="18648"/>
    <cellStyle name="標準 2 4 3 2 4 6 3 3" xfId="18649"/>
    <cellStyle name="標準 2 4 3 2 4 6 3 3 2" xfId="18650"/>
    <cellStyle name="標準 2 4 3 2 4 6 3 3 3" xfId="18651"/>
    <cellStyle name="標準 2 4 3 2 4 6 3 4" xfId="18652"/>
    <cellStyle name="標準 2 4 3 2 4 6 3 5" xfId="18653"/>
    <cellStyle name="標準 2 4 3 2 4 6 4" xfId="18654"/>
    <cellStyle name="標準 2 4 3 2 4 6 5" xfId="18655"/>
    <cellStyle name="標準 2 4 3 2 4 6 5 2" xfId="18656"/>
    <cellStyle name="標準 2 4 3 2 4 6 5 3" xfId="18657"/>
    <cellStyle name="標準 2 4 3 2 4 6 6" xfId="18658"/>
    <cellStyle name="標準 2 4 3 2 4 6 6 2" xfId="18659"/>
    <cellStyle name="標準 2 4 3 2 4 6 6 3" xfId="18660"/>
    <cellStyle name="標準 2 4 3 2 4 6 7" xfId="18661"/>
    <cellStyle name="標準 2 4 3 2 4 6 8" xfId="18662"/>
    <cellStyle name="標準 2 4 3 2 4 7" xfId="18663"/>
    <cellStyle name="標準 2 4 3 2 4 7 2" xfId="18664"/>
    <cellStyle name="標準 2 4 3 2 4 7 2 2" xfId="18665"/>
    <cellStyle name="標準 2 4 3 2 4 7 2 2 2" xfId="18666"/>
    <cellStyle name="標準 2 4 3 2 4 7 2 2 2 2" xfId="18667"/>
    <cellStyle name="標準 2 4 3 2 4 7 2 2 2 3" xfId="18668"/>
    <cellStyle name="標準 2 4 3 2 4 7 2 2 3" xfId="18669"/>
    <cellStyle name="標準 2 4 3 2 4 7 2 2 3 2" xfId="18670"/>
    <cellStyle name="標準 2 4 3 2 4 7 2 2 3 3" xfId="18671"/>
    <cellStyle name="標準 2 4 3 2 4 7 2 2 4" xfId="18672"/>
    <cellStyle name="標準 2 4 3 2 4 7 2 2 5" xfId="18673"/>
    <cellStyle name="標準 2 4 3 2 4 7 2 3" xfId="18674"/>
    <cellStyle name="標準 2 4 3 2 4 7 2 3 2" xfId="18675"/>
    <cellStyle name="標準 2 4 3 2 4 7 2 3 3" xfId="18676"/>
    <cellStyle name="標準 2 4 3 2 4 7 2 4" xfId="18677"/>
    <cellStyle name="標準 2 4 3 2 4 7 2 4 2" xfId="18678"/>
    <cellStyle name="標準 2 4 3 2 4 7 2 4 3" xfId="18679"/>
    <cellStyle name="標準 2 4 3 2 4 7 2 5" xfId="18680"/>
    <cellStyle name="標準 2 4 3 2 4 7 2 6" xfId="18681"/>
    <cellStyle name="標準 2 4 3 2 4 7 3" xfId="18682"/>
    <cellStyle name="標準 2 4 3 2 4 7 3 2" xfId="18683"/>
    <cellStyle name="標準 2 4 3 2 4 7 3 2 2" xfId="18684"/>
    <cellStyle name="標準 2 4 3 2 4 7 3 2 3" xfId="18685"/>
    <cellStyle name="標準 2 4 3 2 4 7 3 3" xfId="18686"/>
    <cellStyle name="標準 2 4 3 2 4 7 3 3 2" xfId="18687"/>
    <cellStyle name="標準 2 4 3 2 4 7 3 3 3" xfId="18688"/>
    <cellStyle name="標準 2 4 3 2 4 7 3 4" xfId="18689"/>
    <cellStyle name="標準 2 4 3 2 4 7 3 5" xfId="18690"/>
    <cellStyle name="標準 2 4 3 2 4 7 4" xfId="18691"/>
    <cellStyle name="標準 2 4 3 2 4 7 5" xfId="18692"/>
    <cellStyle name="標準 2 4 3 2 4 7 5 2" xfId="18693"/>
    <cellStyle name="標準 2 4 3 2 4 7 5 3" xfId="18694"/>
    <cellStyle name="標準 2 4 3 2 4 7 6" xfId="18695"/>
    <cellStyle name="標準 2 4 3 2 4 7 6 2" xfId="18696"/>
    <cellStyle name="標準 2 4 3 2 4 7 6 3" xfId="18697"/>
    <cellStyle name="標準 2 4 3 2 4 7 7" xfId="18698"/>
    <cellStyle name="標準 2 4 3 2 4 7 8" xfId="18699"/>
    <cellStyle name="標準 2 4 3 2 4 8" xfId="18700"/>
    <cellStyle name="標準 2 4 3 2 4 8 2" xfId="18701"/>
    <cellStyle name="標準 2 4 3 2 4 8 2 2" xfId="18702"/>
    <cellStyle name="標準 2 4 3 2 4 8 2 2 2" xfId="18703"/>
    <cellStyle name="標準 2 4 3 2 4 8 2 2 3" xfId="18704"/>
    <cellStyle name="標準 2 4 3 2 4 8 2 3" xfId="18705"/>
    <cellStyle name="標準 2 4 3 2 4 8 2 3 2" xfId="18706"/>
    <cellStyle name="標準 2 4 3 2 4 8 2 3 3" xfId="18707"/>
    <cellStyle name="標準 2 4 3 2 4 8 2 4" xfId="18708"/>
    <cellStyle name="標準 2 4 3 2 4 8 2 5" xfId="18709"/>
    <cellStyle name="標準 2 4 3 2 4 8 3" xfId="18710"/>
    <cellStyle name="標準 2 4 3 2 4 8 3 2" xfId="18711"/>
    <cellStyle name="標準 2 4 3 2 4 8 3 3" xfId="18712"/>
    <cellStyle name="標準 2 4 3 2 4 8 4" xfId="18713"/>
    <cellStyle name="標準 2 4 3 2 4 8 4 2" xfId="18714"/>
    <cellStyle name="標準 2 4 3 2 4 8 4 3" xfId="18715"/>
    <cellStyle name="標準 2 4 3 2 4 8 5" xfId="18716"/>
    <cellStyle name="標準 2 4 3 2 4 8 6" xfId="18717"/>
    <cellStyle name="標準 2 4 3 2 4 9" xfId="18718"/>
    <cellStyle name="標準 2 4 3 2 4 9 2" xfId="18719"/>
    <cellStyle name="標準 2 4 3 2 4 9 2 2" xfId="18720"/>
    <cellStyle name="標準 2 4 3 2 4 9 2 3" xfId="18721"/>
    <cellStyle name="標準 2 4 3 2 4 9 3" xfId="18722"/>
    <cellStyle name="標準 2 4 3 2 4 9 3 2" xfId="18723"/>
    <cellStyle name="標準 2 4 3 2 4 9 3 3" xfId="18724"/>
    <cellStyle name="標準 2 4 3 2 4 9 4" xfId="18725"/>
    <cellStyle name="標準 2 4 3 2 4 9 5" xfId="18726"/>
    <cellStyle name="標準 2 4 3 2 5" xfId="18727"/>
    <cellStyle name="標準 2 4 3 2 5 10" xfId="18728"/>
    <cellStyle name="標準 2 4 3 2 5 10 2" xfId="18729"/>
    <cellStyle name="標準 2 4 3 2 5 10 3" xfId="18730"/>
    <cellStyle name="標準 2 4 3 2 5 11" xfId="18731"/>
    <cellStyle name="標準 2 4 3 2 5 12" xfId="18732"/>
    <cellStyle name="標準 2 4 3 2 5 2" xfId="18733"/>
    <cellStyle name="標準 2 4 3 2 5 2 10" xfId="18734"/>
    <cellStyle name="標準 2 4 3 2 5 2 2" xfId="18735"/>
    <cellStyle name="標準 2 4 3 2 5 2 2 2" xfId="18736"/>
    <cellStyle name="標準 2 4 3 2 5 2 2 2 2" xfId="18737"/>
    <cellStyle name="標準 2 4 3 2 5 2 2 2 2 2" xfId="18738"/>
    <cellStyle name="標準 2 4 3 2 5 2 2 2 2 2 2" xfId="18739"/>
    <cellStyle name="標準 2 4 3 2 5 2 2 2 2 2 3" xfId="18740"/>
    <cellStyle name="標準 2 4 3 2 5 2 2 2 2 3" xfId="18741"/>
    <cellStyle name="標準 2 4 3 2 5 2 2 2 2 3 2" xfId="18742"/>
    <cellStyle name="標準 2 4 3 2 5 2 2 2 2 3 3" xfId="18743"/>
    <cellStyle name="標準 2 4 3 2 5 2 2 2 2 4" xfId="18744"/>
    <cellStyle name="標準 2 4 3 2 5 2 2 2 2 5" xfId="18745"/>
    <cellStyle name="標準 2 4 3 2 5 2 2 2 3" xfId="18746"/>
    <cellStyle name="標準 2 4 3 2 5 2 2 2 3 2" xfId="18747"/>
    <cellStyle name="標準 2 4 3 2 5 2 2 2 3 3" xfId="18748"/>
    <cellStyle name="標準 2 4 3 2 5 2 2 2 4" xfId="18749"/>
    <cellStyle name="標準 2 4 3 2 5 2 2 2 4 2" xfId="18750"/>
    <cellStyle name="標準 2 4 3 2 5 2 2 2 4 3" xfId="18751"/>
    <cellStyle name="標準 2 4 3 2 5 2 2 2 5" xfId="18752"/>
    <cellStyle name="標準 2 4 3 2 5 2 2 2 6" xfId="18753"/>
    <cellStyle name="標準 2 4 3 2 5 2 2 3" xfId="18754"/>
    <cellStyle name="標準 2 4 3 2 5 2 2 3 2" xfId="18755"/>
    <cellStyle name="標準 2 4 3 2 5 2 2 3 2 2" xfId="18756"/>
    <cellStyle name="標準 2 4 3 2 5 2 2 3 2 3" xfId="18757"/>
    <cellStyle name="標準 2 4 3 2 5 2 2 3 3" xfId="18758"/>
    <cellStyle name="標準 2 4 3 2 5 2 2 3 3 2" xfId="18759"/>
    <cellStyle name="標準 2 4 3 2 5 2 2 3 3 3" xfId="18760"/>
    <cellStyle name="標準 2 4 3 2 5 2 2 3 4" xfId="18761"/>
    <cellStyle name="標準 2 4 3 2 5 2 2 3 5" xfId="18762"/>
    <cellStyle name="標準 2 4 3 2 5 2 2 4" xfId="18763"/>
    <cellStyle name="標準 2 4 3 2 5 2 2 5" xfId="18764"/>
    <cellStyle name="標準 2 4 3 2 5 2 2 5 2" xfId="18765"/>
    <cellStyle name="標準 2 4 3 2 5 2 2 5 3" xfId="18766"/>
    <cellStyle name="標準 2 4 3 2 5 2 2 6" xfId="18767"/>
    <cellStyle name="標準 2 4 3 2 5 2 2 6 2" xfId="18768"/>
    <cellStyle name="標準 2 4 3 2 5 2 2 6 3" xfId="18769"/>
    <cellStyle name="標準 2 4 3 2 5 2 2 7" xfId="18770"/>
    <cellStyle name="標準 2 4 3 2 5 2 2 8" xfId="18771"/>
    <cellStyle name="標準 2 4 3 2 5 2 3" xfId="18772"/>
    <cellStyle name="標準 2 4 3 2 5 2 3 2" xfId="18773"/>
    <cellStyle name="標準 2 4 3 2 5 2 3 2 2" xfId="18774"/>
    <cellStyle name="標準 2 4 3 2 5 2 3 2 2 2" xfId="18775"/>
    <cellStyle name="標準 2 4 3 2 5 2 3 2 2 2 2" xfId="18776"/>
    <cellStyle name="標準 2 4 3 2 5 2 3 2 2 2 3" xfId="18777"/>
    <cellStyle name="標準 2 4 3 2 5 2 3 2 2 3" xfId="18778"/>
    <cellStyle name="標準 2 4 3 2 5 2 3 2 2 3 2" xfId="18779"/>
    <cellStyle name="標準 2 4 3 2 5 2 3 2 2 3 3" xfId="18780"/>
    <cellStyle name="標準 2 4 3 2 5 2 3 2 2 4" xfId="18781"/>
    <cellStyle name="標準 2 4 3 2 5 2 3 2 2 5" xfId="18782"/>
    <cellStyle name="標準 2 4 3 2 5 2 3 2 3" xfId="18783"/>
    <cellStyle name="標準 2 4 3 2 5 2 3 2 3 2" xfId="18784"/>
    <cellStyle name="標準 2 4 3 2 5 2 3 2 3 3" xfId="18785"/>
    <cellStyle name="標準 2 4 3 2 5 2 3 2 4" xfId="18786"/>
    <cellStyle name="標準 2 4 3 2 5 2 3 2 4 2" xfId="18787"/>
    <cellStyle name="標準 2 4 3 2 5 2 3 2 4 3" xfId="18788"/>
    <cellStyle name="標準 2 4 3 2 5 2 3 2 5" xfId="18789"/>
    <cellStyle name="標準 2 4 3 2 5 2 3 2 6" xfId="18790"/>
    <cellStyle name="標準 2 4 3 2 5 2 3 3" xfId="18791"/>
    <cellStyle name="標準 2 4 3 2 5 2 3 3 2" xfId="18792"/>
    <cellStyle name="標準 2 4 3 2 5 2 3 3 2 2" xfId="18793"/>
    <cellStyle name="標準 2 4 3 2 5 2 3 3 2 3" xfId="18794"/>
    <cellStyle name="標準 2 4 3 2 5 2 3 3 3" xfId="18795"/>
    <cellStyle name="標準 2 4 3 2 5 2 3 3 3 2" xfId="18796"/>
    <cellStyle name="標準 2 4 3 2 5 2 3 3 3 3" xfId="18797"/>
    <cellStyle name="標準 2 4 3 2 5 2 3 3 4" xfId="18798"/>
    <cellStyle name="標準 2 4 3 2 5 2 3 3 5" xfId="18799"/>
    <cellStyle name="標準 2 4 3 2 5 2 3 4" xfId="18800"/>
    <cellStyle name="標準 2 4 3 2 5 2 3 5" xfId="18801"/>
    <cellStyle name="標準 2 4 3 2 5 2 3 5 2" xfId="18802"/>
    <cellStyle name="標準 2 4 3 2 5 2 3 5 3" xfId="18803"/>
    <cellStyle name="標準 2 4 3 2 5 2 3 6" xfId="18804"/>
    <cellStyle name="標準 2 4 3 2 5 2 3 6 2" xfId="18805"/>
    <cellStyle name="標準 2 4 3 2 5 2 3 6 3" xfId="18806"/>
    <cellStyle name="標準 2 4 3 2 5 2 3 7" xfId="18807"/>
    <cellStyle name="標準 2 4 3 2 5 2 3 8" xfId="18808"/>
    <cellStyle name="標準 2 4 3 2 5 2 4" xfId="18809"/>
    <cellStyle name="標準 2 4 3 2 5 2 4 2" xfId="18810"/>
    <cellStyle name="標準 2 4 3 2 5 2 4 2 2" xfId="18811"/>
    <cellStyle name="標準 2 4 3 2 5 2 4 2 2 2" xfId="18812"/>
    <cellStyle name="標準 2 4 3 2 5 2 4 2 2 3" xfId="18813"/>
    <cellStyle name="標準 2 4 3 2 5 2 4 2 3" xfId="18814"/>
    <cellStyle name="標準 2 4 3 2 5 2 4 2 3 2" xfId="18815"/>
    <cellStyle name="標準 2 4 3 2 5 2 4 2 3 3" xfId="18816"/>
    <cellStyle name="標準 2 4 3 2 5 2 4 2 4" xfId="18817"/>
    <cellStyle name="標準 2 4 3 2 5 2 4 2 5" xfId="18818"/>
    <cellStyle name="標準 2 4 3 2 5 2 4 3" xfId="18819"/>
    <cellStyle name="標準 2 4 3 2 5 2 4 3 2" xfId="18820"/>
    <cellStyle name="標準 2 4 3 2 5 2 4 3 3" xfId="18821"/>
    <cellStyle name="標準 2 4 3 2 5 2 4 4" xfId="18822"/>
    <cellStyle name="標準 2 4 3 2 5 2 4 4 2" xfId="18823"/>
    <cellStyle name="標準 2 4 3 2 5 2 4 4 3" xfId="18824"/>
    <cellStyle name="標準 2 4 3 2 5 2 4 5" xfId="18825"/>
    <cellStyle name="標準 2 4 3 2 5 2 4 6" xfId="18826"/>
    <cellStyle name="標準 2 4 3 2 5 2 5" xfId="18827"/>
    <cellStyle name="標準 2 4 3 2 5 2 5 2" xfId="18828"/>
    <cellStyle name="標準 2 4 3 2 5 2 5 2 2" xfId="18829"/>
    <cellStyle name="標準 2 4 3 2 5 2 5 2 3" xfId="18830"/>
    <cellStyle name="標準 2 4 3 2 5 2 5 3" xfId="18831"/>
    <cellStyle name="標準 2 4 3 2 5 2 5 3 2" xfId="18832"/>
    <cellStyle name="標準 2 4 3 2 5 2 5 3 3" xfId="18833"/>
    <cellStyle name="標準 2 4 3 2 5 2 5 4" xfId="18834"/>
    <cellStyle name="標準 2 4 3 2 5 2 5 5" xfId="18835"/>
    <cellStyle name="標準 2 4 3 2 5 2 6" xfId="18836"/>
    <cellStyle name="標準 2 4 3 2 5 2 7" xfId="18837"/>
    <cellStyle name="標準 2 4 3 2 5 2 7 2" xfId="18838"/>
    <cellStyle name="標準 2 4 3 2 5 2 7 3" xfId="18839"/>
    <cellStyle name="標準 2 4 3 2 5 2 8" xfId="18840"/>
    <cellStyle name="標準 2 4 3 2 5 2 8 2" xfId="18841"/>
    <cellStyle name="標準 2 4 3 2 5 2 8 3" xfId="18842"/>
    <cellStyle name="標準 2 4 3 2 5 2 9" xfId="18843"/>
    <cellStyle name="標準 2 4 3 2 5 3" xfId="18844"/>
    <cellStyle name="標準 2 4 3 2 5 3 2" xfId="18845"/>
    <cellStyle name="標準 2 4 3 2 5 3 2 2" xfId="18846"/>
    <cellStyle name="標準 2 4 3 2 5 3 2 2 2" xfId="18847"/>
    <cellStyle name="標準 2 4 3 2 5 3 2 2 2 2" xfId="18848"/>
    <cellStyle name="標準 2 4 3 2 5 3 2 2 2 2 2" xfId="18849"/>
    <cellStyle name="標準 2 4 3 2 5 3 2 2 2 2 3" xfId="18850"/>
    <cellStyle name="標準 2 4 3 2 5 3 2 2 2 3" xfId="18851"/>
    <cellStyle name="標準 2 4 3 2 5 3 2 2 2 3 2" xfId="18852"/>
    <cellStyle name="標準 2 4 3 2 5 3 2 2 2 3 3" xfId="18853"/>
    <cellStyle name="標準 2 4 3 2 5 3 2 2 2 4" xfId="18854"/>
    <cellStyle name="標準 2 4 3 2 5 3 2 2 2 5" xfId="18855"/>
    <cellStyle name="標準 2 4 3 2 5 3 2 2 3" xfId="18856"/>
    <cellStyle name="標準 2 4 3 2 5 3 2 2 3 2" xfId="18857"/>
    <cellStyle name="標準 2 4 3 2 5 3 2 2 3 3" xfId="18858"/>
    <cellStyle name="標準 2 4 3 2 5 3 2 2 4" xfId="18859"/>
    <cellStyle name="標準 2 4 3 2 5 3 2 2 4 2" xfId="18860"/>
    <cellStyle name="標準 2 4 3 2 5 3 2 2 4 3" xfId="18861"/>
    <cellStyle name="標準 2 4 3 2 5 3 2 2 5" xfId="18862"/>
    <cellStyle name="標準 2 4 3 2 5 3 2 2 6" xfId="18863"/>
    <cellStyle name="標準 2 4 3 2 5 3 2 3" xfId="18864"/>
    <cellStyle name="標準 2 4 3 2 5 3 2 3 2" xfId="18865"/>
    <cellStyle name="標準 2 4 3 2 5 3 2 3 2 2" xfId="18866"/>
    <cellStyle name="標準 2 4 3 2 5 3 2 3 2 3" xfId="18867"/>
    <cellStyle name="標準 2 4 3 2 5 3 2 3 3" xfId="18868"/>
    <cellStyle name="標準 2 4 3 2 5 3 2 3 3 2" xfId="18869"/>
    <cellStyle name="標準 2 4 3 2 5 3 2 3 3 3" xfId="18870"/>
    <cellStyle name="標準 2 4 3 2 5 3 2 3 4" xfId="18871"/>
    <cellStyle name="標準 2 4 3 2 5 3 2 3 5" xfId="18872"/>
    <cellStyle name="標準 2 4 3 2 5 3 2 4" xfId="18873"/>
    <cellStyle name="標準 2 4 3 2 5 3 2 5" xfId="18874"/>
    <cellStyle name="標準 2 4 3 2 5 3 2 5 2" xfId="18875"/>
    <cellStyle name="標準 2 4 3 2 5 3 2 5 3" xfId="18876"/>
    <cellStyle name="標準 2 4 3 2 5 3 2 6" xfId="18877"/>
    <cellStyle name="標準 2 4 3 2 5 3 2 6 2" xfId="18878"/>
    <cellStyle name="標準 2 4 3 2 5 3 2 6 3" xfId="18879"/>
    <cellStyle name="標準 2 4 3 2 5 3 2 7" xfId="18880"/>
    <cellStyle name="標準 2 4 3 2 5 3 2 8" xfId="18881"/>
    <cellStyle name="標準 2 4 3 2 5 3 3" xfId="18882"/>
    <cellStyle name="標準 2 4 3 2 5 3 3 2" xfId="18883"/>
    <cellStyle name="標準 2 4 3 2 5 3 3 2 2" xfId="18884"/>
    <cellStyle name="標準 2 4 3 2 5 3 3 2 2 2" xfId="18885"/>
    <cellStyle name="標準 2 4 3 2 5 3 3 2 2 3" xfId="18886"/>
    <cellStyle name="標準 2 4 3 2 5 3 3 2 3" xfId="18887"/>
    <cellStyle name="標準 2 4 3 2 5 3 3 2 3 2" xfId="18888"/>
    <cellStyle name="標準 2 4 3 2 5 3 3 2 3 3" xfId="18889"/>
    <cellStyle name="標準 2 4 3 2 5 3 3 2 4" xfId="18890"/>
    <cellStyle name="標準 2 4 3 2 5 3 3 2 5" xfId="18891"/>
    <cellStyle name="標準 2 4 3 2 5 3 3 3" xfId="18892"/>
    <cellStyle name="標準 2 4 3 2 5 3 3 3 2" xfId="18893"/>
    <cellStyle name="標準 2 4 3 2 5 3 3 3 3" xfId="18894"/>
    <cellStyle name="標準 2 4 3 2 5 3 3 4" xfId="18895"/>
    <cellStyle name="標準 2 4 3 2 5 3 3 4 2" xfId="18896"/>
    <cellStyle name="標準 2 4 3 2 5 3 3 4 3" xfId="18897"/>
    <cellStyle name="標準 2 4 3 2 5 3 3 5" xfId="18898"/>
    <cellStyle name="標準 2 4 3 2 5 3 3 6" xfId="18899"/>
    <cellStyle name="標準 2 4 3 2 5 3 4" xfId="18900"/>
    <cellStyle name="標準 2 4 3 2 5 3 4 2" xfId="18901"/>
    <cellStyle name="標準 2 4 3 2 5 3 4 2 2" xfId="18902"/>
    <cellStyle name="標準 2 4 3 2 5 3 4 2 3" xfId="18903"/>
    <cellStyle name="標準 2 4 3 2 5 3 4 3" xfId="18904"/>
    <cellStyle name="標準 2 4 3 2 5 3 4 3 2" xfId="18905"/>
    <cellStyle name="標準 2 4 3 2 5 3 4 3 3" xfId="18906"/>
    <cellStyle name="標準 2 4 3 2 5 3 4 4" xfId="18907"/>
    <cellStyle name="標準 2 4 3 2 5 3 4 5" xfId="18908"/>
    <cellStyle name="標準 2 4 3 2 5 3 5" xfId="18909"/>
    <cellStyle name="標準 2 4 3 2 5 3 6" xfId="18910"/>
    <cellStyle name="標準 2 4 3 2 5 3 6 2" xfId="18911"/>
    <cellStyle name="標準 2 4 3 2 5 3 6 3" xfId="18912"/>
    <cellStyle name="標準 2 4 3 2 5 3 7" xfId="18913"/>
    <cellStyle name="標準 2 4 3 2 5 3 7 2" xfId="18914"/>
    <cellStyle name="標準 2 4 3 2 5 3 7 3" xfId="18915"/>
    <cellStyle name="標準 2 4 3 2 5 3 8" xfId="18916"/>
    <cellStyle name="標準 2 4 3 2 5 3 9" xfId="18917"/>
    <cellStyle name="標準 2 4 3 2 5 4" xfId="18918"/>
    <cellStyle name="標準 2 4 3 2 5 4 2" xfId="18919"/>
    <cellStyle name="標準 2 4 3 2 5 4 2 2" xfId="18920"/>
    <cellStyle name="標準 2 4 3 2 5 4 2 2 2" xfId="18921"/>
    <cellStyle name="標準 2 4 3 2 5 4 2 2 2 2" xfId="18922"/>
    <cellStyle name="標準 2 4 3 2 5 4 2 2 2 3" xfId="18923"/>
    <cellStyle name="標準 2 4 3 2 5 4 2 2 3" xfId="18924"/>
    <cellStyle name="標準 2 4 3 2 5 4 2 2 3 2" xfId="18925"/>
    <cellStyle name="標準 2 4 3 2 5 4 2 2 3 3" xfId="18926"/>
    <cellStyle name="標準 2 4 3 2 5 4 2 2 4" xfId="18927"/>
    <cellStyle name="標準 2 4 3 2 5 4 2 2 5" xfId="18928"/>
    <cellStyle name="標準 2 4 3 2 5 4 2 3" xfId="18929"/>
    <cellStyle name="標準 2 4 3 2 5 4 2 3 2" xfId="18930"/>
    <cellStyle name="標準 2 4 3 2 5 4 2 3 3" xfId="18931"/>
    <cellStyle name="標準 2 4 3 2 5 4 2 4" xfId="18932"/>
    <cellStyle name="標準 2 4 3 2 5 4 2 4 2" xfId="18933"/>
    <cellStyle name="標準 2 4 3 2 5 4 2 4 3" xfId="18934"/>
    <cellStyle name="標準 2 4 3 2 5 4 2 5" xfId="18935"/>
    <cellStyle name="標準 2 4 3 2 5 4 2 6" xfId="18936"/>
    <cellStyle name="標準 2 4 3 2 5 4 3" xfId="18937"/>
    <cellStyle name="標準 2 4 3 2 5 4 3 2" xfId="18938"/>
    <cellStyle name="標準 2 4 3 2 5 4 3 2 2" xfId="18939"/>
    <cellStyle name="標準 2 4 3 2 5 4 3 2 3" xfId="18940"/>
    <cellStyle name="標準 2 4 3 2 5 4 3 3" xfId="18941"/>
    <cellStyle name="標準 2 4 3 2 5 4 3 3 2" xfId="18942"/>
    <cellStyle name="標準 2 4 3 2 5 4 3 3 3" xfId="18943"/>
    <cellStyle name="標準 2 4 3 2 5 4 3 4" xfId="18944"/>
    <cellStyle name="標準 2 4 3 2 5 4 3 5" xfId="18945"/>
    <cellStyle name="標準 2 4 3 2 5 4 4" xfId="18946"/>
    <cellStyle name="標準 2 4 3 2 5 4 5" xfId="18947"/>
    <cellStyle name="標準 2 4 3 2 5 4 5 2" xfId="18948"/>
    <cellStyle name="標準 2 4 3 2 5 4 5 3" xfId="18949"/>
    <cellStyle name="標準 2 4 3 2 5 4 6" xfId="18950"/>
    <cellStyle name="標準 2 4 3 2 5 4 6 2" xfId="18951"/>
    <cellStyle name="標準 2 4 3 2 5 4 6 3" xfId="18952"/>
    <cellStyle name="標準 2 4 3 2 5 4 7" xfId="18953"/>
    <cellStyle name="標準 2 4 3 2 5 4 8" xfId="18954"/>
    <cellStyle name="標準 2 4 3 2 5 5" xfId="18955"/>
    <cellStyle name="標準 2 4 3 2 5 5 2" xfId="18956"/>
    <cellStyle name="標準 2 4 3 2 5 5 2 2" xfId="18957"/>
    <cellStyle name="標準 2 4 3 2 5 5 2 2 2" xfId="18958"/>
    <cellStyle name="標準 2 4 3 2 5 5 2 2 2 2" xfId="18959"/>
    <cellStyle name="標準 2 4 3 2 5 5 2 2 2 3" xfId="18960"/>
    <cellStyle name="標準 2 4 3 2 5 5 2 2 3" xfId="18961"/>
    <cellStyle name="標準 2 4 3 2 5 5 2 2 3 2" xfId="18962"/>
    <cellStyle name="標準 2 4 3 2 5 5 2 2 3 3" xfId="18963"/>
    <cellStyle name="標準 2 4 3 2 5 5 2 2 4" xfId="18964"/>
    <cellStyle name="標準 2 4 3 2 5 5 2 2 5" xfId="18965"/>
    <cellStyle name="標準 2 4 3 2 5 5 2 3" xfId="18966"/>
    <cellStyle name="標準 2 4 3 2 5 5 2 3 2" xfId="18967"/>
    <cellStyle name="標準 2 4 3 2 5 5 2 3 3" xfId="18968"/>
    <cellStyle name="標準 2 4 3 2 5 5 2 4" xfId="18969"/>
    <cellStyle name="標準 2 4 3 2 5 5 2 4 2" xfId="18970"/>
    <cellStyle name="標準 2 4 3 2 5 5 2 4 3" xfId="18971"/>
    <cellStyle name="標準 2 4 3 2 5 5 2 5" xfId="18972"/>
    <cellStyle name="標準 2 4 3 2 5 5 2 6" xfId="18973"/>
    <cellStyle name="標準 2 4 3 2 5 5 3" xfId="18974"/>
    <cellStyle name="標準 2 4 3 2 5 5 3 2" xfId="18975"/>
    <cellStyle name="標準 2 4 3 2 5 5 3 2 2" xfId="18976"/>
    <cellStyle name="標準 2 4 3 2 5 5 3 2 3" xfId="18977"/>
    <cellStyle name="標準 2 4 3 2 5 5 3 3" xfId="18978"/>
    <cellStyle name="標準 2 4 3 2 5 5 3 3 2" xfId="18979"/>
    <cellStyle name="標準 2 4 3 2 5 5 3 3 3" xfId="18980"/>
    <cellStyle name="標準 2 4 3 2 5 5 3 4" xfId="18981"/>
    <cellStyle name="標準 2 4 3 2 5 5 3 5" xfId="18982"/>
    <cellStyle name="標準 2 4 3 2 5 5 4" xfId="18983"/>
    <cellStyle name="標準 2 4 3 2 5 5 5" xfId="18984"/>
    <cellStyle name="標準 2 4 3 2 5 5 5 2" xfId="18985"/>
    <cellStyle name="標準 2 4 3 2 5 5 5 3" xfId="18986"/>
    <cellStyle name="標準 2 4 3 2 5 5 6" xfId="18987"/>
    <cellStyle name="標準 2 4 3 2 5 5 6 2" xfId="18988"/>
    <cellStyle name="標準 2 4 3 2 5 5 6 3" xfId="18989"/>
    <cellStyle name="標準 2 4 3 2 5 5 7" xfId="18990"/>
    <cellStyle name="標準 2 4 3 2 5 5 8" xfId="18991"/>
    <cellStyle name="標準 2 4 3 2 5 6" xfId="18992"/>
    <cellStyle name="標準 2 4 3 2 5 6 2" xfId="18993"/>
    <cellStyle name="標準 2 4 3 2 5 6 2 2" xfId="18994"/>
    <cellStyle name="標準 2 4 3 2 5 6 2 2 2" xfId="18995"/>
    <cellStyle name="標準 2 4 3 2 5 6 2 2 3" xfId="18996"/>
    <cellStyle name="標準 2 4 3 2 5 6 2 3" xfId="18997"/>
    <cellStyle name="標準 2 4 3 2 5 6 2 3 2" xfId="18998"/>
    <cellStyle name="標準 2 4 3 2 5 6 2 3 3" xfId="18999"/>
    <cellStyle name="標準 2 4 3 2 5 6 2 4" xfId="19000"/>
    <cellStyle name="標準 2 4 3 2 5 6 2 5" xfId="19001"/>
    <cellStyle name="標準 2 4 3 2 5 6 3" xfId="19002"/>
    <cellStyle name="標準 2 4 3 2 5 6 3 2" xfId="19003"/>
    <cellStyle name="標準 2 4 3 2 5 6 3 3" xfId="19004"/>
    <cellStyle name="標準 2 4 3 2 5 6 4" xfId="19005"/>
    <cellStyle name="標準 2 4 3 2 5 6 4 2" xfId="19006"/>
    <cellStyle name="標準 2 4 3 2 5 6 4 3" xfId="19007"/>
    <cellStyle name="標準 2 4 3 2 5 6 5" xfId="19008"/>
    <cellStyle name="標準 2 4 3 2 5 6 6" xfId="19009"/>
    <cellStyle name="標準 2 4 3 2 5 7" xfId="19010"/>
    <cellStyle name="標準 2 4 3 2 5 7 2" xfId="19011"/>
    <cellStyle name="標準 2 4 3 2 5 7 2 2" xfId="19012"/>
    <cellStyle name="標準 2 4 3 2 5 7 2 3" xfId="19013"/>
    <cellStyle name="標準 2 4 3 2 5 7 3" xfId="19014"/>
    <cellStyle name="標準 2 4 3 2 5 7 3 2" xfId="19015"/>
    <cellStyle name="標準 2 4 3 2 5 7 3 3" xfId="19016"/>
    <cellStyle name="標準 2 4 3 2 5 7 4" xfId="19017"/>
    <cellStyle name="標準 2 4 3 2 5 7 5" xfId="19018"/>
    <cellStyle name="標準 2 4 3 2 5 8" xfId="19019"/>
    <cellStyle name="標準 2 4 3 2 5 9" xfId="19020"/>
    <cellStyle name="標準 2 4 3 2 5 9 2" xfId="19021"/>
    <cellStyle name="標準 2 4 3 2 5 9 3" xfId="19022"/>
    <cellStyle name="標準 2 4 3 2 6" xfId="19023"/>
    <cellStyle name="標準 2 4 3 2 6 10" xfId="19024"/>
    <cellStyle name="標準 2 4 3 2 6 10 2" xfId="19025"/>
    <cellStyle name="標準 2 4 3 2 6 10 3" xfId="19026"/>
    <cellStyle name="標準 2 4 3 2 6 11" xfId="19027"/>
    <cellStyle name="標準 2 4 3 2 6 12" xfId="19028"/>
    <cellStyle name="標準 2 4 3 2 6 2" xfId="19029"/>
    <cellStyle name="標準 2 4 3 2 6 2 10" xfId="19030"/>
    <cellStyle name="標準 2 4 3 2 6 2 2" xfId="19031"/>
    <cellStyle name="標準 2 4 3 2 6 2 2 2" xfId="19032"/>
    <cellStyle name="標準 2 4 3 2 6 2 2 2 2" xfId="19033"/>
    <cellStyle name="標準 2 4 3 2 6 2 2 2 2 2" xfId="19034"/>
    <cellStyle name="標準 2 4 3 2 6 2 2 2 2 2 2" xfId="19035"/>
    <cellStyle name="標準 2 4 3 2 6 2 2 2 2 2 3" xfId="19036"/>
    <cellStyle name="標準 2 4 3 2 6 2 2 2 2 3" xfId="19037"/>
    <cellStyle name="標準 2 4 3 2 6 2 2 2 2 3 2" xfId="19038"/>
    <cellStyle name="標準 2 4 3 2 6 2 2 2 2 3 3" xfId="19039"/>
    <cellStyle name="標準 2 4 3 2 6 2 2 2 2 4" xfId="19040"/>
    <cellStyle name="標準 2 4 3 2 6 2 2 2 2 5" xfId="19041"/>
    <cellStyle name="標準 2 4 3 2 6 2 2 2 3" xfId="19042"/>
    <cellStyle name="標準 2 4 3 2 6 2 2 2 3 2" xfId="19043"/>
    <cellStyle name="標準 2 4 3 2 6 2 2 2 3 3" xfId="19044"/>
    <cellStyle name="標準 2 4 3 2 6 2 2 2 4" xfId="19045"/>
    <cellStyle name="標準 2 4 3 2 6 2 2 2 4 2" xfId="19046"/>
    <cellStyle name="標準 2 4 3 2 6 2 2 2 4 3" xfId="19047"/>
    <cellStyle name="標準 2 4 3 2 6 2 2 2 5" xfId="19048"/>
    <cellStyle name="標準 2 4 3 2 6 2 2 2 6" xfId="19049"/>
    <cellStyle name="標準 2 4 3 2 6 2 2 3" xfId="19050"/>
    <cellStyle name="標準 2 4 3 2 6 2 2 3 2" xfId="19051"/>
    <cellStyle name="標準 2 4 3 2 6 2 2 3 2 2" xfId="19052"/>
    <cellStyle name="標準 2 4 3 2 6 2 2 3 2 3" xfId="19053"/>
    <cellStyle name="標準 2 4 3 2 6 2 2 3 3" xfId="19054"/>
    <cellStyle name="標準 2 4 3 2 6 2 2 3 3 2" xfId="19055"/>
    <cellStyle name="標準 2 4 3 2 6 2 2 3 3 3" xfId="19056"/>
    <cellStyle name="標準 2 4 3 2 6 2 2 3 4" xfId="19057"/>
    <cellStyle name="標準 2 4 3 2 6 2 2 3 5" xfId="19058"/>
    <cellStyle name="標準 2 4 3 2 6 2 2 4" xfId="19059"/>
    <cellStyle name="標準 2 4 3 2 6 2 2 5" xfId="19060"/>
    <cellStyle name="標準 2 4 3 2 6 2 2 5 2" xfId="19061"/>
    <cellStyle name="標準 2 4 3 2 6 2 2 5 3" xfId="19062"/>
    <cellStyle name="標準 2 4 3 2 6 2 2 6" xfId="19063"/>
    <cellStyle name="標準 2 4 3 2 6 2 2 6 2" xfId="19064"/>
    <cellStyle name="標準 2 4 3 2 6 2 2 6 3" xfId="19065"/>
    <cellStyle name="標準 2 4 3 2 6 2 2 7" xfId="19066"/>
    <cellStyle name="標準 2 4 3 2 6 2 2 8" xfId="19067"/>
    <cellStyle name="標準 2 4 3 2 6 2 3" xfId="19068"/>
    <cellStyle name="標準 2 4 3 2 6 2 3 2" xfId="19069"/>
    <cellStyle name="標準 2 4 3 2 6 2 3 2 2" xfId="19070"/>
    <cellStyle name="標準 2 4 3 2 6 2 3 2 2 2" xfId="19071"/>
    <cellStyle name="標準 2 4 3 2 6 2 3 2 2 2 2" xfId="19072"/>
    <cellStyle name="標準 2 4 3 2 6 2 3 2 2 2 3" xfId="19073"/>
    <cellStyle name="標準 2 4 3 2 6 2 3 2 2 3" xfId="19074"/>
    <cellStyle name="標準 2 4 3 2 6 2 3 2 2 3 2" xfId="19075"/>
    <cellStyle name="標準 2 4 3 2 6 2 3 2 2 3 3" xfId="19076"/>
    <cellStyle name="標準 2 4 3 2 6 2 3 2 2 4" xfId="19077"/>
    <cellStyle name="標準 2 4 3 2 6 2 3 2 2 5" xfId="19078"/>
    <cellStyle name="標準 2 4 3 2 6 2 3 2 3" xfId="19079"/>
    <cellStyle name="標準 2 4 3 2 6 2 3 2 3 2" xfId="19080"/>
    <cellStyle name="標準 2 4 3 2 6 2 3 2 3 3" xfId="19081"/>
    <cellStyle name="標準 2 4 3 2 6 2 3 2 4" xfId="19082"/>
    <cellStyle name="標準 2 4 3 2 6 2 3 2 4 2" xfId="19083"/>
    <cellStyle name="標準 2 4 3 2 6 2 3 2 4 3" xfId="19084"/>
    <cellStyle name="標準 2 4 3 2 6 2 3 2 5" xfId="19085"/>
    <cellStyle name="標準 2 4 3 2 6 2 3 2 6" xfId="19086"/>
    <cellStyle name="標準 2 4 3 2 6 2 3 3" xfId="19087"/>
    <cellStyle name="標準 2 4 3 2 6 2 3 3 2" xfId="19088"/>
    <cellStyle name="標準 2 4 3 2 6 2 3 3 2 2" xfId="19089"/>
    <cellStyle name="標準 2 4 3 2 6 2 3 3 2 3" xfId="19090"/>
    <cellStyle name="標準 2 4 3 2 6 2 3 3 3" xfId="19091"/>
    <cellStyle name="標準 2 4 3 2 6 2 3 3 3 2" xfId="19092"/>
    <cellStyle name="標準 2 4 3 2 6 2 3 3 3 3" xfId="19093"/>
    <cellStyle name="標準 2 4 3 2 6 2 3 3 4" xfId="19094"/>
    <cellStyle name="標準 2 4 3 2 6 2 3 3 5" xfId="19095"/>
    <cellStyle name="標準 2 4 3 2 6 2 3 4" xfId="19096"/>
    <cellStyle name="標準 2 4 3 2 6 2 3 5" xfId="19097"/>
    <cellStyle name="標準 2 4 3 2 6 2 3 5 2" xfId="19098"/>
    <cellStyle name="標準 2 4 3 2 6 2 3 5 3" xfId="19099"/>
    <cellStyle name="標準 2 4 3 2 6 2 3 6" xfId="19100"/>
    <cellStyle name="標準 2 4 3 2 6 2 3 6 2" xfId="19101"/>
    <cellStyle name="標準 2 4 3 2 6 2 3 6 3" xfId="19102"/>
    <cellStyle name="標準 2 4 3 2 6 2 3 7" xfId="19103"/>
    <cellStyle name="標準 2 4 3 2 6 2 3 8" xfId="19104"/>
    <cellStyle name="標準 2 4 3 2 6 2 4" xfId="19105"/>
    <cellStyle name="標準 2 4 3 2 6 2 4 2" xfId="19106"/>
    <cellStyle name="標準 2 4 3 2 6 2 4 2 2" xfId="19107"/>
    <cellStyle name="標準 2 4 3 2 6 2 4 2 2 2" xfId="19108"/>
    <cellStyle name="標準 2 4 3 2 6 2 4 2 2 3" xfId="19109"/>
    <cellStyle name="標準 2 4 3 2 6 2 4 2 3" xfId="19110"/>
    <cellStyle name="標準 2 4 3 2 6 2 4 2 3 2" xfId="19111"/>
    <cellStyle name="標準 2 4 3 2 6 2 4 2 3 3" xfId="19112"/>
    <cellStyle name="標準 2 4 3 2 6 2 4 2 4" xfId="19113"/>
    <cellStyle name="標準 2 4 3 2 6 2 4 2 5" xfId="19114"/>
    <cellStyle name="標準 2 4 3 2 6 2 4 3" xfId="19115"/>
    <cellStyle name="標準 2 4 3 2 6 2 4 3 2" xfId="19116"/>
    <cellStyle name="標準 2 4 3 2 6 2 4 3 3" xfId="19117"/>
    <cellStyle name="標準 2 4 3 2 6 2 4 4" xfId="19118"/>
    <cellStyle name="標準 2 4 3 2 6 2 4 4 2" xfId="19119"/>
    <cellStyle name="標準 2 4 3 2 6 2 4 4 3" xfId="19120"/>
    <cellStyle name="標準 2 4 3 2 6 2 4 5" xfId="19121"/>
    <cellStyle name="標準 2 4 3 2 6 2 4 6" xfId="19122"/>
    <cellStyle name="標準 2 4 3 2 6 2 5" xfId="19123"/>
    <cellStyle name="標準 2 4 3 2 6 2 5 2" xfId="19124"/>
    <cellStyle name="標準 2 4 3 2 6 2 5 2 2" xfId="19125"/>
    <cellStyle name="標準 2 4 3 2 6 2 5 2 3" xfId="19126"/>
    <cellStyle name="標準 2 4 3 2 6 2 5 3" xfId="19127"/>
    <cellStyle name="標準 2 4 3 2 6 2 5 3 2" xfId="19128"/>
    <cellStyle name="標準 2 4 3 2 6 2 5 3 3" xfId="19129"/>
    <cellStyle name="標準 2 4 3 2 6 2 5 4" xfId="19130"/>
    <cellStyle name="標準 2 4 3 2 6 2 5 5" xfId="19131"/>
    <cellStyle name="標準 2 4 3 2 6 2 6" xfId="19132"/>
    <cellStyle name="標準 2 4 3 2 6 2 7" xfId="19133"/>
    <cellStyle name="標準 2 4 3 2 6 2 7 2" xfId="19134"/>
    <cellStyle name="標準 2 4 3 2 6 2 7 3" xfId="19135"/>
    <cellStyle name="標準 2 4 3 2 6 2 8" xfId="19136"/>
    <cellStyle name="標準 2 4 3 2 6 2 8 2" xfId="19137"/>
    <cellStyle name="標準 2 4 3 2 6 2 8 3" xfId="19138"/>
    <cellStyle name="標準 2 4 3 2 6 2 9" xfId="19139"/>
    <cellStyle name="標準 2 4 3 2 6 3" xfId="19140"/>
    <cellStyle name="標準 2 4 3 2 6 3 2" xfId="19141"/>
    <cellStyle name="標準 2 4 3 2 6 3 2 2" xfId="19142"/>
    <cellStyle name="標準 2 4 3 2 6 3 2 2 2" xfId="19143"/>
    <cellStyle name="標準 2 4 3 2 6 3 2 2 2 2" xfId="19144"/>
    <cellStyle name="標準 2 4 3 2 6 3 2 2 2 2 2" xfId="19145"/>
    <cellStyle name="標準 2 4 3 2 6 3 2 2 2 2 3" xfId="19146"/>
    <cellStyle name="標準 2 4 3 2 6 3 2 2 2 3" xfId="19147"/>
    <cellStyle name="標準 2 4 3 2 6 3 2 2 2 3 2" xfId="19148"/>
    <cellStyle name="標準 2 4 3 2 6 3 2 2 2 3 3" xfId="19149"/>
    <cellStyle name="標準 2 4 3 2 6 3 2 2 2 4" xfId="19150"/>
    <cellStyle name="標準 2 4 3 2 6 3 2 2 2 5" xfId="19151"/>
    <cellStyle name="標準 2 4 3 2 6 3 2 2 3" xfId="19152"/>
    <cellStyle name="標準 2 4 3 2 6 3 2 2 3 2" xfId="19153"/>
    <cellStyle name="標準 2 4 3 2 6 3 2 2 3 3" xfId="19154"/>
    <cellStyle name="標準 2 4 3 2 6 3 2 2 4" xfId="19155"/>
    <cellStyle name="標準 2 4 3 2 6 3 2 2 4 2" xfId="19156"/>
    <cellStyle name="標準 2 4 3 2 6 3 2 2 4 3" xfId="19157"/>
    <cellStyle name="標準 2 4 3 2 6 3 2 2 5" xfId="19158"/>
    <cellStyle name="標準 2 4 3 2 6 3 2 2 6" xfId="19159"/>
    <cellStyle name="標準 2 4 3 2 6 3 2 3" xfId="19160"/>
    <cellStyle name="標準 2 4 3 2 6 3 2 3 2" xfId="19161"/>
    <cellStyle name="標準 2 4 3 2 6 3 2 3 2 2" xfId="19162"/>
    <cellStyle name="標準 2 4 3 2 6 3 2 3 2 3" xfId="19163"/>
    <cellStyle name="標準 2 4 3 2 6 3 2 3 3" xfId="19164"/>
    <cellStyle name="標準 2 4 3 2 6 3 2 3 3 2" xfId="19165"/>
    <cellStyle name="標準 2 4 3 2 6 3 2 3 3 3" xfId="19166"/>
    <cellStyle name="標準 2 4 3 2 6 3 2 3 4" xfId="19167"/>
    <cellStyle name="標準 2 4 3 2 6 3 2 3 5" xfId="19168"/>
    <cellStyle name="標準 2 4 3 2 6 3 2 4" xfId="19169"/>
    <cellStyle name="標準 2 4 3 2 6 3 2 5" xfId="19170"/>
    <cellStyle name="標準 2 4 3 2 6 3 2 5 2" xfId="19171"/>
    <cellStyle name="標準 2 4 3 2 6 3 2 5 3" xfId="19172"/>
    <cellStyle name="標準 2 4 3 2 6 3 2 6" xfId="19173"/>
    <cellStyle name="標準 2 4 3 2 6 3 2 6 2" xfId="19174"/>
    <cellStyle name="標準 2 4 3 2 6 3 2 6 3" xfId="19175"/>
    <cellStyle name="標準 2 4 3 2 6 3 2 7" xfId="19176"/>
    <cellStyle name="標準 2 4 3 2 6 3 2 8" xfId="19177"/>
    <cellStyle name="標準 2 4 3 2 6 3 3" xfId="19178"/>
    <cellStyle name="標準 2 4 3 2 6 3 3 2" xfId="19179"/>
    <cellStyle name="標準 2 4 3 2 6 3 3 2 2" xfId="19180"/>
    <cellStyle name="標準 2 4 3 2 6 3 3 2 2 2" xfId="19181"/>
    <cellStyle name="標準 2 4 3 2 6 3 3 2 2 3" xfId="19182"/>
    <cellStyle name="標準 2 4 3 2 6 3 3 2 3" xfId="19183"/>
    <cellStyle name="標準 2 4 3 2 6 3 3 2 3 2" xfId="19184"/>
    <cellStyle name="標準 2 4 3 2 6 3 3 2 3 3" xfId="19185"/>
    <cellStyle name="標準 2 4 3 2 6 3 3 2 4" xfId="19186"/>
    <cellStyle name="標準 2 4 3 2 6 3 3 2 5" xfId="19187"/>
    <cellStyle name="標準 2 4 3 2 6 3 3 3" xfId="19188"/>
    <cellStyle name="標準 2 4 3 2 6 3 3 3 2" xfId="19189"/>
    <cellStyle name="標準 2 4 3 2 6 3 3 3 3" xfId="19190"/>
    <cellStyle name="標準 2 4 3 2 6 3 3 4" xfId="19191"/>
    <cellStyle name="標準 2 4 3 2 6 3 3 4 2" xfId="19192"/>
    <cellStyle name="標準 2 4 3 2 6 3 3 4 3" xfId="19193"/>
    <cellStyle name="標準 2 4 3 2 6 3 3 5" xfId="19194"/>
    <cellStyle name="標準 2 4 3 2 6 3 3 6" xfId="19195"/>
    <cellStyle name="標準 2 4 3 2 6 3 4" xfId="19196"/>
    <cellStyle name="標準 2 4 3 2 6 3 4 2" xfId="19197"/>
    <cellStyle name="標準 2 4 3 2 6 3 4 2 2" xfId="19198"/>
    <cellStyle name="標準 2 4 3 2 6 3 4 2 3" xfId="19199"/>
    <cellStyle name="標準 2 4 3 2 6 3 4 3" xfId="19200"/>
    <cellStyle name="標準 2 4 3 2 6 3 4 3 2" xfId="19201"/>
    <cellStyle name="標準 2 4 3 2 6 3 4 3 3" xfId="19202"/>
    <cellStyle name="標準 2 4 3 2 6 3 4 4" xfId="19203"/>
    <cellStyle name="標準 2 4 3 2 6 3 4 5" xfId="19204"/>
    <cellStyle name="標準 2 4 3 2 6 3 5" xfId="19205"/>
    <cellStyle name="標準 2 4 3 2 6 3 6" xfId="19206"/>
    <cellStyle name="標準 2 4 3 2 6 3 6 2" xfId="19207"/>
    <cellStyle name="標準 2 4 3 2 6 3 6 3" xfId="19208"/>
    <cellStyle name="標準 2 4 3 2 6 3 7" xfId="19209"/>
    <cellStyle name="標準 2 4 3 2 6 3 7 2" xfId="19210"/>
    <cellStyle name="標準 2 4 3 2 6 3 7 3" xfId="19211"/>
    <cellStyle name="標準 2 4 3 2 6 3 8" xfId="19212"/>
    <cellStyle name="標準 2 4 3 2 6 3 9" xfId="19213"/>
    <cellStyle name="標準 2 4 3 2 6 4" xfId="19214"/>
    <cellStyle name="標準 2 4 3 2 6 4 2" xfId="19215"/>
    <cellStyle name="標準 2 4 3 2 6 4 2 2" xfId="19216"/>
    <cellStyle name="標準 2 4 3 2 6 4 2 2 2" xfId="19217"/>
    <cellStyle name="標準 2 4 3 2 6 4 2 2 2 2" xfId="19218"/>
    <cellStyle name="標準 2 4 3 2 6 4 2 2 2 3" xfId="19219"/>
    <cellStyle name="標準 2 4 3 2 6 4 2 2 3" xfId="19220"/>
    <cellStyle name="標準 2 4 3 2 6 4 2 2 3 2" xfId="19221"/>
    <cellStyle name="標準 2 4 3 2 6 4 2 2 3 3" xfId="19222"/>
    <cellStyle name="標準 2 4 3 2 6 4 2 2 4" xfId="19223"/>
    <cellStyle name="標準 2 4 3 2 6 4 2 2 5" xfId="19224"/>
    <cellStyle name="標準 2 4 3 2 6 4 2 3" xfId="19225"/>
    <cellStyle name="標準 2 4 3 2 6 4 2 3 2" xfId="19226"/>
    <cellStyle name="標準 2 4 3 2 6 4 2 3 3" xfId="19227"/>
    <cellStyle name="標準 2 4 3 2 6 4 2 4" xfId="19228"/>
    <cellStyle name="標準 2 4 3 2 6 4 2 4 2" xfId="19229"/>
    <cellStyle name="標準 2 4 3 2 6 4 2 4 3" xfId="19230"/>
    <cellStyle name="標準 2 4 3 2 6 4 2 5" xfId="19231"/>
    <cellStyle name="標準 2 4 3 2 6 4 2 6" xfId="19232"/>
    <cellStyle name="標準 2 4 3 2 6 4 3" xfId="19233"/>
    <cellStyle name="標準 2 4 3 2 6 4 3 2" xfId="19234"/>
    <cellStyle name="標準 2 4 3 2 6 4 3 2 2" xfId="19235"/>
    <cellStyle name="標準 2 4 3 2 6 4 3 2 3" xfId="19236"/>
    <cellStyle name="標準 2 4 3 2 6 4 3 3" xfId="19237"/>
    <cellStyle name="標準 2 4 3 2 6 4 3 3 2" xfId="19238"/>
    <cellStyle name="標準 2 4 3 2 6 4 3 3 3" xfId="19239"/>
    <cellStyle name="標準 2 4 3 2 6 4 3 4" xfId="19240"/>
    <cellStyle name="標準 2 4 3 2 6 4 3 5" xfId="19241"/>
    <cellStyle name="標準 2 4 3 2 6 4 4" xfId="19242"/>
    <cellStyle name="標準 2 4 3 2 6 4 5" xfId="19243"/>
    <cellStyle name="標準 2 4 3 2 6 4 5 2" xfId="19244"/>
    <cellStyle name="標準 2 4 3 2 6 4 5 3" xfId="19245"/>
    <cellStyle name="標準 2 4 3 2 6 4 6" xfId="19246"/>
    <cellStyle name="標準 2 4 3 2 6 4 6 2" xfId="19247"/>
    <cellStyle name="標準 2 4 3 2 6 4 6 3" xfId="19248"/>
    <cellStyle name="標準 2 4 3 2 6 4 7" xfId="19249"/>
    <cellStyle name="標準 2 4 3 2 6 4 8" xfId="19250"/>
    <cellStyle name="標準 2 4 3 2 6 5" xfId="19251"/>
    <cellStyle name="標準 2 4 3 2 6 5 2" xfId="19252"/>
    <cellStyle name="標準 2 4 3 2 6 5 2 2" xfId="19253"/>
    <cellStyle name="標準 2 4 3 2 6 5 2 2 2" xfId="19254"/>
    <cellStyle name="標準 2 4 3 2 6 5 2 2 2 2" xfId="19255"/>
    <cellStyle name="標準 2 4 3 2 6 5 2 2 2 3" xfId="19256"/>
    <cellStyle name="標準 2 4 3 2 6 5 2 2 3" xfId="19257"/>
    <cellStyle name="標準 2 4 3 2 6 5 2 2 3 2" xfId="19258"/>
    <cellStyle name="標準 2 4 3 2 6 5 2 2 3 3" xfId="19259"/>
    <cellStyle name="標準 2 4 3 2 6 5 2 2 4" xfId="19260"/>
    <cellStyle name="標準 2 4 3 2 6 5 2 2 5" xfId="19261"/>
    <cellStyle name="標準 2 4 3 2 6 5 2 3" xfId="19262"/>
    <cellStyle name="標準 2 4 3 2 6 5 2 3 2" xfId="19263"/>
    <cellStyle name="標準 2 4 3 2 6 5 2 3 3" xfId="19264"/>
    <cellStyle name="標準 2 4 3 2 6 5 2 4" xfId="19265"/>
    <cellStyle name="標準 2 4 3 2 6 5 2 4 2" xfId="19266"/>
    <cellStyle name="標準 2 4 3 2 6 5 2 4 3" xfId="19267"/>
    <cellStyle name="標準 2 4 3 2 6 5 2 5" xfId="19268"/>
    <cellStyle name="標準 2 4 3 2 6 5 2 6" xfId="19269"/>
    <cellStyle name="標準 2 4 3 2 6 5 3" xfId="19270"/>
    <cellStyle name="標準 2 4 3 2 6 5 3 2" xfId="19271"/>
    <cellStyle name="標準 2 4 3 2 6 5 3 2 2" xfId="19272"/>
    <cellStyle name="標準 2 4 3 2 6 5 3 2 3" xfId="19273"/>
    <cellStyle name="標準 2 4 3 2 6 5 3 3" xfId="19274"/>
    <cellStyle name="標準 2 4 3 2 6 5 3 3 2" xfId="19275"/>
    <cellStyle name="標準 2 4 3 2 6 5 3 3 3" xfId="19276"/>
    <cellStyle name="標準 2 4 3 2 6 5 3 4" xfId="19277"/>
    <cellStyle name="標準 2 4 3 2 6 5 3 5" xfId="19278"/>
    <cellStyle name="標準 2 4 3 2 6 5 4" xfId="19279"/>
    <cellStyle name="標準 2 4 3 2 6 5 5" xfId="19280"/>
    <cellStyle name="標準 2 4 3 2 6 5 5 2" xfId="19281"/>
    <cellStyle name="標準 2 4 3 2 6 5 5 3" xfId="19282"/>
    <cellStyle name="標準 2 4 3 2 6 5 6" xfId="19283"/>
    <cellStyle name="標準 2 4 3 2 6 5 6 2" xfId="19284"/>
    <cellStyle name="標準 2 4 3 2 6 5 6 3" xfId="19285"/>
    <cellStyle name="標準 2 4 3 2 6 5 7" xfId="19286"/>
    <cellStyle name="標準 2 4 3 2 6 5 8" xfId="19287"/>
    <cellStyle name="標準 2 4 3 2 6 6" xfId="19288"/>
    <cellStyle name="標準 2 4 3 2 6 6 2" xfId="19289"/>
    <cellStyle name="標準 2 4 3 2 6 6 2 2" xfId="19290"/>
    <cellStyle name="標準 2 4 3 2 6 6 2 2 2" xfId="19291"/>
    <cellStyle name="標準 2 4 3 2 6 6 2 2 3" xfId="19292"/>
    <cellStyle name="標準 2 4 3 2 6 6 2 3" xfId="19293"/>
    <cellStyle name="標準 2 4 3 2 6 6 2 3 2" xfId="19294"/>
    <cellStyle name="標準 2 4 3 2 6 6 2 3 3" xfId="19295"/>
    <cellStyle name="標準 2 4 3 2 6 6 2 4" xfId="19296"/>
    <cellStyle name="標準 2 4 3 2 6 6 2 5" xfId="19297"/>
    <cellStyle name="標準 2 4 3 2 6 6 3" xfId="19298"/>
    <cellStyle name="標準 2 4 3 2 6 6 3 2" xfId="19299"/>
    <cellStyle name="標準 2 4 3 2 6 6 3 3" xfId="19300"/>
    <cellStyle name="標準 2 4 3 2 6 6 4" xfId="19301"/>
    <cellStyle name="標準 2 4 3 2 6 6 4 2" xfId="19302"/>
    <cellStyle name="標準 2 4 3 2 6 6 4 3" xfId="19303"/>
    <cellStyle name="標準 2 4 3 2 6 6 5" xfId="19304"/>
    <cellStyle name="標準 2 4 3 2 6 6 6" xfId="19305"/>
    <cellStyle name="標準 2 4 3 2 6 7" xfId="19306"/>
    <cellStyle name="標準 2 4 3 2 6 7 2" xfId="19307"/>
    <cellStyle name="標準 2 4 3 2 6 7 2 2" xfId="19308"/>
    <cellStyle name="標準 2 4 3 2 6 7 2 3" xfId="19309"/>
    <cellStyle name="標準 2 4 3 2 6 7 3" xfId="19310"/>
    <cellStyle name="標準 2 4 3 2 6 7 3 2" xfId="19311"/>
    <cellStyle name="標準 2 4 3 2 6 7 3 3" xfId="19312"/>
    <cellStyle name="標準 2 4 3 2 6 7 4" xfId="19313"/>
    <cellStyle name="標準 2 4 3 2 6 7 5" xfId="19314"/>
    <cellStyle name="標準 2 4 3 2 6 8" xfId="19315"/>
    <cellStyle name="標準 2 4 3 2 6 9" xfId="19316"/>
    <cellStyle name="標準 2 4 3 2 6 9 2" xfId="19317"/>
    <cellStyle name="標準 2 4 3 2 6 9 3" xfId="19318"/>
    <cellStyle name="標準 2 4 3 2 7" xfId="19319"/>
    <cellStyle name="標準 2 4 3 2 7 10" xfId="19320"/>
    <cellStyle name="標準 2 4 3 2 7 11" xfId="19321"/>
    <cellStyle name="標準 2 4 3 2 7 2" xfId="19322"/>
    <cellStyle name="標準 2 4 3 2 7 2 10" xfId="19323"/>
    <cellStyle name="標準 2 4 3 2 7 2 2" xfId="19324"/>
    <cellStyle name="標準 2 4 3 2 7 2 2 2" xfId="19325"/>
    <cellStyle name="標準 2 4 3 2 7 2 2 2 2" xfId="19326"/>
    <cellStyle name="標準 2 4 3 2 7 2 2 2 2 2" xfId="19327"/>
    <cellStyle name="標準 2 4 3 2 7 2 2 2 2 2 2" xfId="19328"/>
    <cellStyle name="標準 2 4 3 2 7 2 2 2 2 2 3" xfId="19329"/>
    <cellStyle name="標準 2 4 3 2 7 2 2 2 2 3" xfId="19330"/>
    <cellStyle name="標準 2 4 3 2 7 2 2 2 2 3 2" xfId="19331"/>
    <cellStyle name="標準 2 4 3 2 7 2 2 2 2 3 3" xfId="19332"/>
    <cellStyle name="標準 2 4 3 2 7 2 2 2 2 4" xfId="19333"/>
    <cellStyle name="標準 2 4 3 2 7 2 2 2 2 5" xfId="19334"/>
    <cellStyle name="標準 2 4 3 2 7 2 2 2 3" xfId="19335"/>
    <cellStyle name="標準 2 4 3 2 7 2 2 2 3 2" xfId="19336"/>
    <cellStyle name="標準 2 4 3 2 7 2 2 2 3 3" xfId="19337"/>
    <cellStyle name="標準 2 4 3 2 7 2 2 2 4" xfId="19338"/>
    <cellStyle name="標準 2 4 3 2 7 2 2 2 4 2" xfId="19339"/>
    <cellStyle name="標準 2 4 3 2 7 2 2 2 4 3" xfId="19340"/>
    <cellStyle name="標準 2 4 3 2 7 2 2 2 5" xfId="19341"/>
    <cellStyle name="標準 2 4 3 2 7 2 2 2 6" xfId="19342"/>
    <cellStyle name="標準 2 4 3 2 7 2 2 3" xfId="19343"/>
    <cellStyle name="標準 2 4 3 2 7 2 2 3 2" xfId="19344"/>
    <cellStyle name="標準 2 4 3 2 7 2 2 3 2 2" xfId="19345"/>
    <cellStyle name="標準 2 4 3 2 7 2 2 3 2 3" xfId="19346"/>
    <cellStyle name="標準 2 4 3 2 7 2 2 3 3" xfId="19347"/>
    <cellStyle name="標準 2 4 3 2 7 2 2 3 3 2" xfId="19348"/>
    <cellStyle name="標準 2 4 3 2 7 2 2 3 3 3" xfId="19349"/>
    <cellStyle name="標準 2 4 3 2 7 2 2 3 4" xfId="19350"/>
    <cellStyle name="標準 2 4 3 2 7 2 2 3 5" xfId="19351"/>
    <cellStyle name="標準 2 4 3 2 7 2 2 4" xfId="19352"/>
    <cellStyle name="標準 2 4 3 2 7 2 2 5" xfId="19353"/>
    <cellStyle name="標準 2 4 3 2 7 2 2 5 2" xfId="19354"/>
    <cellStyle name="標準 2 4 3 2 7 2 2 5 3" xfId="19355"/>
    <cellStyle name="標準 2 4 3 2 7 2 2 6" xfId="19356"/>
    <cellStyle name="標準 2 4 3 2 7 2 2 6 2" xfId="19357"/>
    <cellStyle name="標準 2 4 3 2 7 2 2 6 3" xfId="19358"/>
    <cellStyle name="標準 2 4 3 2 7 2 2 7" xfId="19359"/>
    <cellStyle name="標準 2 4 3 2 7 2 2 8" xfId="19360"/>
    <cellStyle name="標準 2 4 3 2 7 2 3" xfId="19361"/>
    <cellStyle name="標準 2 4 3 2 7 2 3 2" xfId="19362"/>
    <cellStyle name="標準 2 4 3 2 7 2 3 2 2" xfId="19363"/>
    <cellStyle name="標準 2 4 3 2 7 2 3 2 2 2" xfId="19364"/>
    <cellStyle name="標準 2 4 3 2 7 2 3 2 2 2 2" xfId="19365"/>
    <cellStyle name="標準 2 4 3 2 7 2 3 2 2 2 3" xfId="19366"/>
    <cellStyle name="標準 2 4 3 2 7 2 3 2 2 3" xfId="19367"/>
    <cellStyle name="標準 2 4 3 2 7 2 3 2 2 3 2" xfId="19368"/>
    <cellStyle name="標準 2 4 3 2 7 2 3 2 2 3 3" xfId="19369"/>
    <cellStyle name="標準 2 4 3 2 7 2 3 2 2 4" xfId="19370"/>
    <cellStyle name="標準 2 4 3 2 7 2 3 2 2 5" xfId="19371"/>
    <cellStyle name="標準 2 4 3 2 7 2 3 2 3" xfId="19372"/>
    <cellStyle name="標準 2 4 3 2 7 2 3 2 3 2" xfId="19373"/>
    <cellStyle name="標準 2 4 3 2 7 2 3 2 3 3" xfId="19374"/>
    <cellStyle name="標準 2 4 3 2 7 2 3 2 4" xfId="19375"/>
    <cellStyle name="標準 2 4 3 2 7 2 3 2 4 2" xfId="19376"/>
    <cellStyle name="標準 2 4 3 2 7 2 3 2 4 3" xfId="19377"/>
    <cellStyle name="標準 2 4 3 2 7 2 3 2 5" xfId="19378"/>
    <cellStyle name="標準 2 4 3 2 7 2 3 2 6" xfId="19379"/>
    <cellStyle name="標準 2 4 3 2 7 2 3 3" xfId="19380"/>
    <cellStyle name="標準 2 4 3 2 7 2 3 3 2" xfId="19381"/>
    <cellStyle name="標準 2 4 3 2 7 2 3 3 2 2" xfId="19382"/>
    <cellStyle name="標準 2 4 3 2 7 2 3 3 2 3" xfId="19383"/>
    <cellStyle name="標準 2 4 3 2 7 2 3 3 3" xfId="19384"/>
    <cellStyle name="標準 2 4 3 2 7 2 3 3 3 2" xfId="19385"/>
    <cellStyle name="標準 2 4 3 2 7 2 3 3 3 3" xfId="19386"/>
    <cellStyle name="標準 2 4 3 2 7 2 3 3 4" xfId="19387"/>
    <cellStyle name="標準 2 4 3 2 7 2 3 3 5" xfId="19388"/>
    <cellStyle name="標準 2 4 3 2 7 2 3 4" xfId="19389"/>
    <cellStyle name="標準 2 4 3 2 7 2 3 5" xfId="19390"/>
    <cellStyle name="標準 2 4 3 2 7 2 3 5 2" xfId="19391"/>
    <cellStyle name="標準 2 4 3 2 7 2 3 5 3" xfId="19392"/>
    <cellStyle name="標準 2 4 3 2 7 2 3 6" xfId="19393"/>
    <cellStyle name="標準 2 4 3 2 7 2 3 6 2" xfId="19394"/>
    <cellStyle name="標準 2 4 3 2 7 2 3 6 3" xfId="19395"/>
    <cellStyle name="標準 2 4 3 2 7 2 3 7" xfId="19396"/>
    <cellStyle name="標準 2 4 3 2 7 2 3 8" xfId="19397"/>
    <cellStyle name="標準 2 4 3 2 7 2 4" xfId="19398"/>
    <cellStyle name="標準 2 4 3 2 7 2 4 2" xfId="19399"/>
    <cellStyle name="標準 2 4 3 2 7 2 4 2 2" xfId="19400"/>
    <cellStyle name="標準 2 4 3 2 7 2 4 2 2 2" xfId="19401"/>
    <cellStyle name="標準 2 4 3 2 7 2 4 2 2 3" xfId="19402"/>
    <cellStyle name="標準 2 4 3 2 7 2 4 2 3" xfId="19403"/>
    <cellStyle name="標準 2 4 3 2 7 2 4 2 3 2" xfId="19404"/>
    <cellStyle name="標準 2 4 3 2 7 2 4 2 3 3" xfId="19405"/>
    <cellStyle name="標準 2 4 3 2 7 2 4 2 4" xfId="19406"/>
    <cellStyle name="標準 2 4 3 2 7 2 4 2 5" xfId="19407"/>
    <cellStyle name="標準 2 4 3 2 7 2 4 3" xfId="19408"/>
    <cellStyle name="標準 2 4 3 2 7 2 4 3 2" xfId="19409"/>
    <cellStyle name="標準 2 4 3 2 7 2 4 3 3" xfId="19410"/>
    <cellStyle name="標準 2 4 3 2 7 2 4 4" xfId="19411"/>
    <cellStyle name="標準 2 4 3 2 7 2 4 4 2" xfId="19412"/>
    <cellStyle name="標準 2 4 3 2 7 2 4 4 3" xfId="19413"/>
    <cellStyle name="標準 2 4 3 2 7 2 4 5" xfId="19414"/>
    <cellStyle name="標準 2 4 3 2 7 2 4 6" xfId="19415"/>
    <cellStyle name="標準 2 4 3 2 7 2 5" xfId="19416"/>
    <cellStyle name="標準 2 4 3 2 7 2 5 2" xfId="19417"/>
    <cellStyle name="標準 2 4 3 2 7 2 5 2 2" xfId="19418"/>
    <cellStyle name="標準 2 4 3 2 7 2 5 2 3" xfId="19419"/>
    <cellStyle name="標準 2 4 3 2 7 2 5 3" xfId="19420"/>
    <cellStyle name="標準 2 4 3 2 7 2 5 3 2" xfId="19421"/>
    <cellStyle name="標準 2 4 3 2 7 2 5 3 3" xfId="19422"/>
    <cellStyle name="標準 2 4 3 2 7 2 5 4" xfId="19423"/>
    <cellStyle name="標準 2 4 3 2 7 2 5 5" xfId="19424"/>
    <cellStyle name="標準 2 4 3 2 7 2 6" xfId="19425"/>
    <cellStyle name="標準 2 4 3 2 7 2 7" xfId="19426"/>
    <cellStyle name="標準 2 4 3 2 7 2 7 2" xfId="19427"/>
    <cellStyle name="標準 2 4 3 2 7 2 7 3" xfId="19428"/>
    <cellStyle name="標準 2 4 3 2 7 2 8" xfId="19429"/>
    <cellStyle name="標準 2 4 3 2 7 2 8 2" xfId="19430"/>
    <cellStyle name="標準 2 4 3 2 7 2 8 3" xfId="19431"/>
    <cellStyle name="標準 2 4 3 2 7 2 9" xfId="19432"/>
    <cellStyle name="標準 2 4 3 2 7 3" xfId="19433"/>
    <cellStyle name="標準 2 4 3 2 7 3 2" xfId="19434"/>
    <cellStyle name="標準 2 4 3 2 7 3 2 2" xfId="19435"/>
    <cellStyle name="標準 2 4 3 2 7 3 2 2 2" xfId="19436"/>
    <cellStyle name="標準 2 4 3 2 7 3 2 2 2 2" xfId="19437"/>
    <cellStyle name="標準 2 4 3 2 7 3 2 2 2 3" xfId="19438"/>
    <cellStyle name="標準 2 4 3 2 7 3 2 2 3" xfId="19439"/>
    <cellStyle name="標準 2 4 3 2 7 3 2 2 3 2" xfId="19440"/>
    <cellStyle name="標準 2 4 3 2 7 3 2 2 3 3" xfId="19441"/>
    <cellStyle name="標準 2 4 3 2 7 3 2 2 4" xfId="19442"/>
    <cellStyle name="標準 2 4 3 2 7 3 2 2 5" xfId="19443"/>
    <cellStyle name="標準 2 4 3 2 7 3 2 3" xfId="19444"/>
    <cellStyle name="標準 2 4 3 2 7 3 2 3 2" xfId="19445"/>
    <cellStyle name="標準 2 4 3 2 7 3 2 3 3" xfId="19446"/>
    <cellStyle name="標準 2 4 3 2 7 3 2 4" xfId="19447"/>
    <cellStyle name="標準 2 4 3 2 7 3 2 4 2" xfId="19448"/>
    <cellStyle name="標準 2 4 3 2 7 3 2 4 3" xfId="19449"/>
    <cellStyle name="標準 2 4 3 2 7 3 2 5" xfId="19450"/>
    <cellStyle name="標準 2 4 3 2 7 3 2 6" xfId="19451"/>
    <cellStyle name="標準 2 4 3 2 7 3 3" xfId="19452"/>
    <cellStyle name="標準 2 4 3 2 7 3 3 2" xfId="19453"/>
    <cellStyle name="標準 2 4 3 2 7 3 3 2 2" xfId="19454"/>
    <cellStyle name="標準 2 4 3 2 7 3 3 2 3" xfId="19455"/>
    <cellStyle name="標準 2 4 3 2 7 3 3 3" xfId="19456"/>
    <cellStyle name="標準 2 4 3 2 7 3 3 3 2" xfId="19457"/>
    <cellStyle name="標準 2 4 3 2 7 3 3 3 3" xfId="19458"/>
    <cellStyle name="標準 2 4 3 2 7 3 3 4" xfId="19459"/>
    <cellStyle name="標準 2 4 3 2 7 3 3 5" xfId="19460"/>
    <cellStyle name="標準 2 4 3 2 7 3 4" xfId="19461"/>
    <cellStyle name="標準 2 4 3 2 7 3 5" xfId="19462"/>
    <cellStyle name="標準 2 4 3 2 7 3 5 2" xfId="19463"/>
    <cellStyle name="標準 2 4 3 2 7 3 5 3" xfId="19464"/>
    <cellStyle name="標準 2 4 3 2 7 3 6" xfId="19465"/>
    <cellStyle name="標準 2 4 3 2 7 3 6 2" xfId="19466"/>
    <cellStyle name="標準 2 4 3 2 7 3 6 3" xfId="19467"/>
    <cellStyle name="標準 2 4 3 2 7 3 7" xfId="19468"/>
    <cellStyle name="標準 2 4 3 2 7 3 8" xfId="19469"/>
    <cellStyle name="標準 2 4 3 2 7 4" xfId="19470"/>
    <cellStyle name="標準 2 4 3 2 7 4 2" xfId="19471"/>
    <cellStyle name="標準 2 4 3 2 7 4 2 2" xfId="19472"/>
    <cellStyle name="標準 2 4 3 2 7 4 2 2 2" xfId="19473"/>
    <cellStyle name="標準 2 4 3 2 7 4 2 2 2 2" xfId="19474"/>
    <cellStyle name="標準 2 4 3 2 7 4 2 2 2 3" xfId="19475"/>
    <cellStyle name="標準 2 4 3 2 7 4 2 2 3" xfId="19476"/>
    <cellStyle name="標準 2 4 3 2 7 4 2 2 3 2" xfId="19477"/>
    <cellStyle name="標準 2 4 3 2 7 4 2 2 3 3" xfId="19478"/>
    <cellStyle name="標準 2 4 3 2 7 4 2 2 4" xfId="19479"/>
    <cellStyle name="標準 2 4 3 2 7 4 2 2 5" xfId="19480"/>
    <cellStyle name="標準 2 4 3 2 7 4 2 3" xfId="19481"/>
    <cellStyle name="標準 2 4 3 2 7 4 2 3 2" xfId="19482"/>
    <cellStyle name="標準 2 4 3 2 7 4 2 3 3" xfId="19483"/>
    <cellStyle name="標準 2 4 3 2 7 4 2 4" xfId="19484"/>
    <cellStyle name="標準 2 4 3 2 7 4 2 4 2" xfId="19485"/>
    <cellStyle name="標準 2 4 3 2 7 4 2 4 3" xfId="19486"/>
    <cellStyle name="標準 2 4 3 2 7 4 2 5" xfId="19487"/>
    <cellStyle name="標準 2 4 3 2 7 4 2 6" xfId="19488"/>
    <cellStyle name="標準 2 4 3 2 7 4 3" xfId="19489"/>
    <cellStyle name="標準 2 4 3 2 7 4 3 2" xfId="19490"/>
    <cellStyle name="標準 2 4 3 2 7 4 3 2 2" xfId="19491"/>
    <cellStyle name="標準 2 4 3 2 7 4 3 2 3" xfId="19492"/>
    <cellStyle name="標準 2 4 3 2 7 4 3 3" xfId="19493"/>
    <cellStyle name="標準 2 4 3 2 7 4 3 3 2" xfId="19494"/>
    <cellStyle name="標準 2 4 3 2 7 4 3 3 3" xfId="19495"/>
    <cellStyle name="標準 2 4 3 2 7 4 3 4" xfId="19496"/>
    <cellStyle name="標準 2 4 3 2 7 4 3 5" xfId="19497"/>
    <cellStyle name="標準 2 4 3 2 7 4 4" xfId="19498"/>
    <cellStyle name="標準 2 4 3 2 7 4 5" xfId="19499"/>
    <cellStyle name="標準 2 4 3 2 7 4 5 2" xfId="19500"/>
    <cellStyle name="標準 2 4 3 2 7 4 5 3" xfId="19501"/>
    <cellStyle name="標準 2 4 3 2 7 4 6" xfId="19502"/>
    <cellStyle name="標準 2 4 3 2 7 4 6 2" xfId="19503"/>
    <cellStyle name="標準 2 4 3 2 7 4 6 3" xfId="19504"/>
    <cellStyle name="標準 2 4 3 2 7 4 7" xfId="19505"/>
    <cellStyle name="標準 2 4 3 2 7 4 8" xfId="19506"/>
    <cellStyle name="標準 2 4 3 2 7 5" xfId="19507"/>
    <cellStyle name="標準 2 4 3 2 7 5 2" xfId="19508"/>
    <cellStyle name="標準 2 4 3 2 7 5 2 2" xfId="19509"/>
    <cellStyle name="標準 2 4 3 2 7 5 2 2 2" xfId="19510"/>
    <cellStyle name="標準 2 4 3 2 7 5 2 2 3" xfId="19511"/>
    <cellStyle name="標準 2 4 3 2 7 5 2 3" xfId="19512"/>
    <cellStyle name="標準 2 4 3 2 7 5 2 3 2" xfId="19513"/>
    <cellStyle name="標準 2 4 3 2 7 5 2 3 3" xfId="19514"/>
    <cellStyle name="標準 2 4 3 2 7 5 2 4" xfId="19515"/>
    <cellStyle name="標準 2 4 3 2 7 5 2 5" xfId="19516"/>
    <cellStyle name="標準 2 4 3 2 7 5 3" xfId="19517"/>
    <cellStyle name="標準 2 4 3 2 7 5 3 2" xfId="19518"/>
    <cellStyle name="標準 2 4 3 2 7 5 3 3" xfId="19519"/>
    <cellStyle name="標準 2 4 3 2 7 5 4" xfId="19520"/>
    <cellStyle name="標準 2 4 3 2 7 5 4 2" xfId="19521"/>
    <cellStyle name="標準 2 4 3 2 7 5 4 3" xfId="19522"/>
    <cellStyle name="標準 2 4 3 2 7 5 5" xfId="19523"/>
    <cellStyle name="標準 2 4 3 2 7 5 6" xfId="19524"/>
    <cellStyle name="標準 2 4 3 2 7 6" xfId="19525"/>
    <cellStyle name="標準 2 4 3 2 7 6 2" xfId="19526"/>
    <cellStyle name="標準 2 4 3 2 7 6 2 2" xfId="19527"/>
    <cellStyle name="標準 2 4 3 2 7 6 2 3" xfId="19528"/>
    <cellStyle name="標準 2 4 3 2 7 6 3" xfId="19529"/>
    <cellStyle name="標準 2 4 3 2 7 6 3 2" xfId="19530"/>
    <cellStyle name="標準 2 4 3 2 7 6 3 3" xfId="19531"/>
    <cellStyle name="標準 2 4 3 2 7 6 4" xfId="19532"/>
    <cellStyle name="標準 2 4 3 2 7 6 5" xfId="19533"/>
    <cellStyle name="標準 2 4 3 2 7 7" xfId="19534"/>
    <cellStyle name="標準 2 4 3 2 7 8" xfId="19535"/>
    <cellStyle name="標準 2 4 3 2 7 8 2" xfId="19536"/>
    <cellStyle name="標準 2 4 3 2 7 8 3" xfId="19537"/>
    <cellStyle name="標準 2 4 3 2 7 9" xfId="19538"/>
    <cellStyle name="標準 2 4 3 2 7 9 2" xfId="19539"/>
    <cellStyle name="標準 2 4 3 2 7 9 3" xfId="19540"/>
    <cellStyle name="標準 2 4 3 2 8" xfId="19541"/>
    <cellStyle name="標準 2 4 3 2 8 10" xfId="19542"/>
    <cellStyle name="標準 2 4 3 2 8 2" xfId="19543"/>
    <cellStyle name="標準 2 4 3 2 8 2 2" xfId="19544"/>
    <cellStyle name="標準 2 4 3 2 8 2 2 2" xfId="19545"/>
    <cellStyle name="標準 2 4 3 2 8 2 2 2 2" xfId="19546"/>
    <cellStyle name="標準 2 4 3 2 8 2 2 2 2 2" xfId="19547"/>
    <cellStyle name="標準 2 4 3 2 8 2 2 2 2 3" xfId="19548"/>
    <cellStyle name="標準 2 4 3 2 8 2 2 2 3" xfId="19549"/>
    <cellStyle name="標準 2 4 3 2 8 2 2 2 3 2" xfId="19550"/>
    <cellStyle name="標準 2 4 3 2 8 2 2 2 3 3" xfId="19551"/>
    <cellStyle name="標準 2 4 3 2 8 2 2 2 4" xfId="19552"/>
    <cellStyle name="標準 2 4 3 2 8 2 2 2 5" xfId="19553"/>
    <cellStyle name="標準 2 4 3 2 8 2 2 3" xfId="19554"/>
    <cellStyle name="標準 2 4 3 2 8 2 2 3 2" xfId="19555"/>
    <cellStyle name="標準 2 4 3 2 8 2 2 3 3" xfId="19556"/>
    <cellStyle name="標準 2 4 3 2 8 2 2 4" xfId="19557"/>
    <cellStyle name="標準 2 4 3 2 8 2 2 4 2" xfId="19558"/>
    <cellStyle name="標準 2 4 3 2 8 2 2 4 3" xfId="19559"/>
    <cellStyle name="標準 2 4 3 2 8 2 2 5" xfId="19560"/>
    <cellStyle name="標準 2 4 3 2 8 2 2 6" xfId="19561"/>
    <cellStyle name="標準 2 4 3 2 8 2 3" xfId="19562"/>
    <cellStyle name="標準 2 4 3 2 8 2 3 2" xfId="19563"/>
    <cellStyle name="標準 2 4 3 2 8 2 3 2 2" xfId="19564"/>
    <cellStyle name="標準 2 4 3 2 8 2 3 2 3" xfId="19565"/>
    <cellStyle name="標準 2 4 3 2 8 2 3 3" xfId="19566"/>
    <cellStyle name="標準 2 4 3 2 8 2 3 3 2" xfId="19567"/>
    <cellStyle name="標準 2 4 3 2 8 2 3 3 3" xfId="19568"/>
    <cellStyle name="標準 2 4 3 2 8 2 3 4" xfId="19569"/>
    <cellStyle name="標準 2 4 3 2 8 2 3 5" xfId="19570"/>
    <cellStyle name="標準 2 4 3 2 8 2 4" xfId="19571"/>
    <cellStyle name="標準 2 4 3 2 8 2 5" xfId="19572"/>
    <cellStyle name="標準 2 4 3 2 8 2 5 2" xfId="19573"/>
    <cellStyle name="標準 2 4 3 2 8 2 5 3" xfId="19574"/>
    <cellStyle name="標準 2 4 3 2 8 2 6" xfId="19575"/>
    <cellStyle name="標準 2 4 3 2 8 2 6 2" xfId="19576"/>
    <cellStyle name="標準 2 4 3 2 8 2 6 3" xfId="19577"/>
    <cellStyle name="標準 2 4 3 2 8 2 7" xfId="19578"/>
    <cellStyle name="標準 2 4 3 2 8 2 8" xfId="19579"/>
    <cellStyle name="標準 2 4 3 2 8 3" xfId="19580"/>
    <cellStyle name="標準 2 4 3 2 8 3 2" xfId="19581"/>
    <cellStyle name="標準 2 4 3 2 8 3 2 2" xfId="19582"/>
    <cellStyle name="標準 2 4 3 2 8 3 2 2 2" xfId="19583"/>
    <cellStyle name="標準 2 4 3 2 8 3 2 2 2 2" xfId="19584"/>
    <cellStyle name="標準 2 4 3 2 8 3 2 2 2 3" xfId="19585"/>
    <cellStyle name="標準 2 4 3 2 8 3 2 2 3" xfId="19586"/>
    <cellStyle name="標準 2 4 3 2 8 3 2 2 3 2" xfId="19587"/>
    <cellStyle name="標準 2 4 3 2 8 3 2 2 3 3" xfId="19588"/>
    <cellStyle name="標準 2 4 3 2 8 3 2 2 4" xfId="19589"/>
    <cellStyle name="標準 2 4 3 2 8 3 2 2 5" xfId="19590"/>
    <cellStyle name="標準 2 4 3 2 8 3 2 3" xfId="19591"/>
    <cellStyle name="標準 2 4 3 2 8 3 2 3 2" xfId="19592"/>
    <cellStyle name="標準 2 4 3 2 8 3 2 3 3" xfId="19593"/>
    <cellStyle name="標準 2 4 3 2 8 3 2 4" xfId="19594"/>
    <cellStyle name="標準 2 4 3 2 8 3 2 4 2" xfId="19595"/>
    <cellStyle name="標準 2 4 3 2 8 3 2 4 3" xfId="19596"/>
    <cellStyle name="標準 2 4 3 2 8 3 2 5" xfId="19597"/>
    <cellStyle name="標準 2 4 3 2 8 3 2 6" xfId="19598"/>
    <cellStyle name="標準 2 4 3 2 8 3 3" xfId="19599"/>
    <cellStyle name="標準 2 4 3 2 8 3 3 2" xfId="19600"/>
    <cellStyle name="標準 2 4 3 2 8 3 3 2 2" xfId="19601"/>
    <cellStyle name="標準 2 4 3 2 8 3 3 2 3" xfId="19602"/>
    <cellStyle name="標準 2 4 3 2 8 3 3 3" xfId="19603"/>
    <cellStyle name="標準 2 4 3 2 8 3 3 3 2" xfId="19604"/>
    <cellStyle name="標準 2 4 3 2 8 3 3 3 3" xfId="19605"/>
    <cellStyle name="標準 2 4 3 2 8 3 3 4" xfId="19606"/>
    <cellStyle name="標準 2 4 3 2 8 3 3 5" xfId="19607"/>
    <cellStyle name="標準 2 4 3 2 8 3 4" xfId="19608"/>
    <cellStyle name="標準 2 4 3 2 8 3 5" xfId="19609"/>
    <cellStyle name="標準 2 4 3 2 8 3 5 2" xfId="19610"/>
    <cellStyle name="標準 2 4 3 2 8 3 5 3" xfId="19611"/>
    <cellStyle name="標準 2 4 3 2 8 3 6" xfId="19612"/>
    <cellStyle name="標準 2 4 3 2 8 3 6 2" xfId="19613"/>
    <cellStyle name="標準 2 4 3 2 8 3 6 3" xfId="19614"/>
    <cellStyle name="標準 2 4 3 2 8 3 7" xfId="19615"/>
    <cellStyle name="標準 2 4 3 2 8 3 8" xfId="19616"/>
    <cellStyle name="標準 2 4 3 2 8 4" xfId="19617"/>
    <cellStyle name="標準 2 4 3 2 8 4 2" xfId="19618"/>
    <cellStyle name="標準 2 4 3 2 8 4 2 2" xfId="19619"/>
    <cellStyle name="標準 2 4 3 2 8 4 2 2 2" xfId="19620"/>
    <cellStyle name="標準 2 4 3 2 8 4 2 2 3" xfId="19621"/>
    <cellStyle name="標準 2 4 3 2 8 4 2 3" xfId="19622"/>
    <cellStyle name="標準 2 4 3 2 8 4 2 3 2" xfId="19623"/>
    <cellStyle name="標準 2 4 3 2 8 4 2 3 3" xfId="19624"/>
    <cellStyle name="標準 2 4 3 2 8 4 2 4" xfId="19625"/>
    <cellStyle name="標準 2 4 3 2 8 4 2 5" xfId="19626"/>
    <cellStyle name="標準 2 4 3 2 8 4 3" xfId="19627"/>
    <cellStyle name="標準 2 4 3 2 8 4 3 2" xfId="19628"/>
    <cellStyle name="標準 2 4 3 2 8 4 3 3" xfId="19629"/>
    <cellStyle name="標準 2 4 3 2 8 4 4" xfId="19630"/>
    <cellStyle name="標準 2 4 3 2 8 4 4 2" xfId="19631"/>
    <cellStyle name="標準 2 4 3 2 8 4 4 3" xfId="19632"/>
    <cellStyle name="標準 2 4 3 2 8 4 5" xfId="19633"/>
    <cellStyle name="標準 2 4 3 2 8 4 6" xfId="19634"/>
    <cellStyle name="標準 2 4 3 2 8 5" xfId="19635"/>
    <cellStyle name="標準 2 4 3 2 8 5 2" xfId="19636"/>
    <cellStyle name="標準 2 4 3 2 8 5 2 2" xfId="19637"/>
    <cellStyle name="標準 2 4 3 2 8 5 2 3" xfId="19638"/>
    <cellStyle name="標準 2 4 3 2 8 5 3" xfId="19639"/>
    <cellStyle name="標準 2 4 3 2 8 5 3 2" xfId="19640"/>
    <cellStyle name="標準 2 4 3 2 8 5 3 3" xfId="19641"/>
    <cellStyle name="標準 2 4 3 2 8 5 4" xfId="19642"/>
    <cellStyle name="標準 2 4 3 2 8 5 5" xfId="19643"/>
    <cellStyle name="標準 2 4 3 2 8 6" xfId="19644"/>
    <cellStyle name="標準 2 4 3 2 8 7" xfId="19645"/>
    <cellStyle name="標準 2 4 3 2 8 7 2" xfId="19646"/>
    <cellStyle name="標準 2 4 3 2 8 7 3" xfId="19647"/>
    <cellStyle name="標準 2 4 3 2 8 8" xfId="19648"/>
    <cellStyle name="標準 2 4 3 2 8 8 2" xfId="19649"/>
    <cellStyle name="標準 2 4 3 2 8 8 3" xfId="19650"/>
    <cellStyle name="標準 2 4 3 2 8 9" xfId="19651"/>
    <cellStyle name="標準 2 4 3 2 9" xfId="19652"/>
    <cellStyle name="標準 2 4 3 2 9 2" xfId="19653"/>
    <cellStyle name="標準 2 4 3 2 9 2 2" xfId="19654"/>
    <cellStyle name="標準 2 4 3 2 9 2 2 2" xfId="19655"/>
    <cellStyle name="標準 2 4 3 2 9 2 2 2 2" xfId="19656"/>
    <cellStyle name="標準 2 4 3 2 9 2 2 2 2 2" xfId="19657"/>
    <cellStyle name="標準 2 4 3 2 9 2 2 2 2 3" xfId="19658"/>
    <cellStyle name="標準 2 4 3 2 9 2 2 2 3" xfId="19659"/>
    <cellStyle name="標準 2 4 3 2 9 2 2 2 3 2" xfId="19660"/>
    <cellStyle name="標準 2 4 3 2 9 2 2 2 3 3" xfId="19661"/>
    <cellStyle name="標準 2 4 3 2 9 2 2 2 4" xfId="19662"/>
    <cellStyle name="標準 2 4 3 2 9 2 2 2 5" xfId="19663"/>
    <cellStyle name="標準 2 4 3 2 9 2 2 3" xfId="19664"/>
    <cellStyle name="標準 2 4 3 2 9 2 2 3 2" xfId="19665"/>
    <cellStyle name="標準 2 4 3 2 9 2 2 3 3" xfId="19666"/>
    <cellStyle name="標準 2 4 3 2 9 2 2 4" xfId="19667"/>
    <cellStyle name="標準 2 4 3 2 9 2 2 4 2" xfId="19668"/>
    <cellStyle name="標準 2 4 3 2 9 2 2 4 3" xfId="19669"/>
    <cellStyle name="標準 2 4 3 2 9 2 2 5" xfId="19670"/>
    <cellStyle name="標準 2 4 3 2 9 2 2 6" xfId="19671"/>
    <cellStyle name="標準 2 4 3 2 9 2 3" xfId="19672"/>
    <cellStyle name="標準 2 4 3 2 9 2 3 2" xfId="19673"/>
    <cellStyle name="標準 2 4 3 2 9 2 3 2 2" xfId="19674"/>
    <cellStyle name="標準 2 4 3 2 9 2 3 2 3" xfId="19675"/>
    <cellStyle name="標準 2 4 3 2 9 2 3 3" xfId="19676"/>
    <cellStyle name="標準 2 4 3 2 9 2 3 3 2" xfId="19677"/>
    <cellStyle name="標準 2 4 3 2 9 2 3 3 3" xfId="19678"/>
    <cellStyle name="標準 2 4 3 2 9 2 3 4" xfId="19679"/>
    <cellStyle name="標準 2 4 3 2 9 2 3 5" xfId="19680"/>
    <cellStyle name="標準 2 4 3 2 9 2 4" xfId="19681"/>
    <cellStyle name="標準 2 4 3 2 9 2 5" xfId="19682"/>
    <cellStyle name="標準 2 4 3 2 9 2 5 2" xfId="19683"/>
    <cellStyle name="標準 2 4 3 2 9 2 5 3" xfId="19684"/>
    <cellStyle name="標準 2 4 3 2 9 2 6" xfId="19685"/>
    <cellStyle name="標準 2 4 3 2 9 2 6 2" xfId="19686"/>
    <cellStyle name="標準 2 4 3 2 9 2 6 3" xfId="19687"/>
    <cellStyle name="標準 2 4 3 2 9 2 7" xfId="19688"/>
    <cellStyle name="標準 2 4 3 2 9 2 8" xfId="19689"/>
    <cellStyle name="標準 2 4 3 2 9 3" xfId="19690"/>
    <cellStyle name="標準 2 4 3 2 9 3 2" xfId="19691"/>
    <cellStyle name="標準 2 4 3 2 9 3 2 2" xfId="19692"/>
    <cellStyle name="標準 2 4 3 2 9 3 2 2 2" xfId="19693"/>
    <cellStyle name="標準 2 4 3 2 9 3 2 2 3" xfId="19694"/>
    <cellStyle name="標準 2 4 3 2 9 3 2 3" xfId="19695"/>
    <cellStyle name="標準 2 4 3 2 9 3 2 3 2" xfId="19696"/>
    <cellStyle name="標準 2 4 3 2 9 3 2 3 3" xfId="19697"/>
    <cellStyle name="標準 2 4 3 2 9 3 2 4" xfId="19698"/>
    <cellStyle name="標準 2 4 3 2 9 3 2 5" xfId="19699"/>
    <cellStyle name="標準 2 4 3 2 9 3 3" xfId="19700"/>
    <cellStyle name="標準 2 4 3 2 9 3 3 2" xfId="19701"/>
    <cellStyle name="標準 2 4 3 2 9 3 3 3" xfId="19702"/>
    <cellStyle name="標準 2 4 3 2 9 3 4" xfId="19703"/>
    <cellStyle name="標準 2 4 3 2 9 3 4 2" xfId="19704"/>
    <cellStyle name="標準 2 4 3 2 9 3 4 3" xfId="19705"/>
    <cellStyle name="標準 2 4 3 2 9 3 5" xfId="19706"/>
    <cellStyle name="標準 2 4 3 2 9 3 6" xfId="19707"/>
    <cellStyle name="標準 2 4 3 2 9 4" xfId="19708"/>
    <cellStyle name="標準 2 4 3 2 9 4 2" xfId="19709"/>
    <cellStyle name="標準 2 4 3 2 9 4 2 2" xfId="19710"/>
    <cellStyle name="標準 2 4 3 2 9 4 2 3" xfId="19711"/>
    <cellStyle name="標準 2 4 3 2 9 4 3" xfId="19712"/>
    <cellStyle name="標準 2 4 3 2 9 4 3 2" xfId="19713"/>
    <cellStyle name="標準 2 4 3 2 9 4 3 3" xfId="19714"/>
    <cellStyle name="標準 2 4 3 2 9 4 4" xfId="19715"/>
    <cellStyle name="標準 2 4 3 2 9 4 5" xfId="19716"/>
    <cellStyle name="標準 2 4 3 2 9 5" xfId="19717"/>
    <cellStyle name="標準 2 4 3 2 9 6" xfId="19718"/>
    <cellStyle name="標準 2 4 3 2 9 6 2" xfId="19719"/>
    <cellStyle name="標準 2 4 3 2 9 6 3" xfId="19720"/>
    <cellStyle name="標準 2 4 3 2 9 7" xfId="19721"/>
    <cellStyle name="標準 2 4 3 2 9 7 2" xfId="19722"/>
    <cellStyle name="標準 2 4 3 2 9 7 3" xfId="19723"/>
    <cellStyle name="標準 2 4 3 2 9 8" xfId="19724"/>
    <cellStyle name="標準 2 4 3 2 9 9" xfId="19725"/>
    <cellStyle name="標準 2 4 3 20" xfId="19726"/>
    <cellStyle name="標準 2 4 3 3" xfId="19727"/>
    <cellStyle name="標準 2 4 3 3 10" xfId="19728"/>
    <cellStyle name="標準 2 4 3 3 10 2" xfId="19729"/>
    <cellStyle name="標準 2 4 3 3 10 2 2" xfId="19730"/>
    <cellStyle name="標準 2 4 3 3 10 2 2 2" xfId="19731"/>
    <cellStyle name="標準 2 4 3 3 10 2 2 2 2" xfId="19732"/>
    <cellStyle name="標準 2 4 3 3 10 2 2 2 3" xfId="19733"/>
    <cellStyle name="標準 2 4 3 3 10 2 2 3" xfId="19734"/>
    <cellStyle name="標準 2 4 3 3 10 2 2 3 2" xfId="19735"/>
    <cellStyle name="標準 2 4 3 3 10 2 2 3 3" xfId="19736"/>
    <cellStyle name="標準 2 4 3 3 10 2 2 4" xfId="19737"/>
    <cellStyle name="標準 2 4 3 3 10 2 2 5" xfId="19738"/>
    <cellStyle name="標準 2 4 3 3 10 2 3" xfId="19739"/>
    <cellStyle name="標準 2 4 3 3 10 2 3 2" xfId="19740"/>
    <cellStyle name="標準 2 4 3 3 10 2 3 3" xfId="19741"/>
    <cellStyle name="標準 2 4 3 3 10 2 4" xfId="19742"/>
    <cellStyle name="標準 2 4 3 3 10 2 4 2" xfId="19743"/>
    <cellStyle name="標準 2 4 3 3 10 2 4 3" xfId="19744"/>
    <cellStyle name="標準 2 4 3 3 10 2 5" xfId="19745"/>
    <cellStyle name="標準 2 4 3 3 10 2 6" xfId="19746"/>
    <cellStyle name="標準 2 4 3 3 10 3" xfId="19747"/>
    <cellStyle name="標準 2 4 3 3 10 3 2" xfId="19748"/>
    <cellStyle name="標準 2 4 3 3 10 3 2 2" xfId="19749"/>
    <cellStyle name="標準 2 4 3 3 10 3 2 3" xfId="19750"/>
    <cellStyle name="標準 2 4 3 3 10 3 3" xfId="19751"/>
    <cellStyle name="標準 2 4 3 3 10 3 3 2" xfId="19752"/>
    <cellStyle name="標準 2 4 3 3 10 3 3 3" xfId="19753"/>
    <cellStyle name="標準 2 4 3 3 10 3 4" xfId="19754"/>
    <cellStyle name="標準 2 4 3 3 10 3 5" xfId="19755"/>
    <cellStyle name="標準 2 4 3 3 10 4" xfId="19756"/>
    <cellStyle name="標準 2 4 3 3 10 5" xfId="19757"/>
    <cellStyle name="標準 2 4 3 3 10 5 2" xfId="19758"/>
    <cellStyle name="標準 2 4 3 3 10 5 3" xfId="19759"/>
    <cellStyle name="標準 2 4 3 3 10 6" xfId="19760"/>
    <cellStyle name="標準 2 4 3 3 10 6 2" xfId="19761"/>
    <cellStyle name="標準 2 4 3 3 10 6 3" xfId="19762"/>
    <cellStyle name="標準 2 4 3 3 10 7" xfId="19763"/>
    <cellStyle name="標準 2 4 3 3 10 8" xfId="19764"/>
    <cellStyle name="標準 2 4 3 3 11" xfId="19765"/>
    <cellStyle name="標準 2 4 3 3 11 2" xfId="19766"/>
    <cellStyle name="標準 2 4 3 3 11 2 2" xfId="19767"/>
    <cellStyle name="標準 2 4 3 3 11 2 2 2" xfId="19768"/>
    <cellStyle name="標準 2 4 3 3 11 2 2 3" xfId="19769"/>
    <cellStyle name="標準 2 4 3 3 11 2 3" xfId="19770"/>
    <cellStyle name="標準 2 4 3 3 11 2 3 2" xfId="19771"/>
    <cellStyle name="標準 2 4 3 3 11 2 3 3" xfId="19772"/>
    <cellStyle name="標準 2 4 3 3 11 2 4" xfId="19773"/>
    <cellStyle name="標準 2 4 3 3 11 2 5" xfId="19774"/>
    <cellStyle name="標準 2 4 3 3 11 3" xfId="19775"/>
    <cellStyle name="標準 2 4 3 3 11 3 2" xfId="19776"/>
    <cellStyle name="標準 2 4 3 3 11 3 3" xfId="19777"/>
    <cellStyle name="標準 2 4 3 3 11 4" xfId="19778"/>
    <cellStyle name="標準 2 4 3 3 11 4 2" xfId="19779"/>
    <cellStyle name="標準 2 4 3 3 11 4 3" xfId="19780"/>
    <cellStyle name="標準 2 4 3 3 11 5" xfId="19781"/>
    <cellStyle name="標準 2 4 3 3 11 6" xfId="19782"/>
    <cellStyle name="標準 2 4 3 3 12" xfId="19783"/>
    <cellStyle name="標準 2 4 3 3 12 2" xfId="19784"/>
    <cellStyle name="標準 2 4 3 3 12 2 2" xfId="19785"/>
    <cellStyle name="標準 2 4 3 3 12 2 3" xfId="19786"/>
    <cellStyle name="標準 2 4 3 3 12 3" xfId="19787"/>
    <cellStyle name="標準 2 4 3 3 12 3 2" xfId="19788"/>
    <cellStyle name="標準 2 4 3 3 12 3 3" xfId="19789"/>
    <cellStyle name="標準 2 4 3 3 12 4" xfId="19790"/>
    <cellStyle name="標準 2 4 3 3 12 5" xfId="19791"/>
    <cellStyle name="標準 2 4 3 3 13" xfId="19792"/>
    <cellStyle name="標準 2 4 3 3 14" xfId="19793"/>
    <cellStyle name="標準 2 4 3 3 14 2" xfId="19794"/>
    <cellStyle name="標準 2 4 3 3 14 3" xfId="19795"/>
    <cellStyle name="標準 2 4 3 3 15" xfId="19796"/>
    <cellStyle name="標準 2 4 3 3 15 2" xfId="19797"/>
    <cellStyle name="標準 2 4 3 3 15 3" xfId="19798"/>
    <cellStyle name="標準 2 4 3 3 16" xfId="19799"/>
    <cellStyle name="標準 2 4 3 3 17" xfId="19800"/>
    <cellStyle name="標準 2 4 3 3 2" xfId="19801"/>
    <cellStyle name="標準 2 4 3 3 2 10" xfId="19802"/>
    <cellStyle name="標準 2 4 3 3 2 10 2" xfId="19803"/>
    <cellStyle name="標準 2 4 3 3 2 10 2 2" xfId="19804"/>
    <cellStyle name="標準 2 4 3 3 2 10 2 3" xfId="19805"/>
    <cellStyle name="標準 2 4 3 3 2 10 3" xfId="19806"/>
    <cellStyle name="標準 2 4 3 3 2 10 3 2" xfId="19807"/>
    <cellStyle name="標準 2 4 3 3 2 10 3 3" xfId="19808"/>
    <cellStyle name="標準 2 4 3 3 2 10 4" xfId="19809"/>
    <cellStyle name="標準 2 4 3 3 2 10 5" xfId="19810"/>
    <cellStyle name="標準 2 4 3 3 2 11" xfId="19811"/>
    <cellStyle name="標準 2 4 3 3 2 12" xfId="19812"/>
    <cellStyle name="標準 2 4 3 3 2 12 2" xfId="19813"/>
    <cellStyle name="標準 2 4 3 3 2 12 3" xfId="19814"/>
    <cellStyle name="標準 2 4 3 3 2 13" xfId="19815"/>
    <cellStyle name="標準 2 4 3 3 2 13 2" xfId="19816"/>
    <cellStyle name="標準 2 4 3 3 2 13 3" xfId="19817"/>
    <cellStyle name="標準 2 4 3 3 2 14" xfId="19818"/>
    <cellStyle name="標準 2 4 3 3 2 15" xfId="19819"/>
    <cellStyle name="標準 2 4 3 3 2 2" xfId="19820"/>
    <cellStyle name="標準 2 4 3 3 2 2 10" xfId="19821"/>
    <cellStyle name="標準 2 4 3 3 2 2 11" xfId="19822"/>
    <cellStyle name="標準 2 4 3 3 2 2 11 2" xfId="19823"/>
    <cellStyle name="標準 2 4 3 3 2 2 11 3" xfId="19824"/>
    <cellStyle name="標準 2 4 3 3 2 2 12" xfId="19825"/>
    <cellStyle name="標準 2 4 3 3 2 2 12 2" xfId="19826"/>
    <cellStyle name="標準 2 4 3 3 2 2 12 3" xfId="19827"/>
    <cellStyle name="標準 2 4 3 3 2 2 13" xfId="19828"/>
    <cellStyle name="標準 2 4 3 3 2 2 14" xfId="19829"/>
    <cellStyle name="標準 2 4 3 3 2 2 2" xfId="19830"/>
    <cellStyle name="標準 2 4 3 3 2 2 2 10" xfId="19831"/>
    <cellStyle name="標準 2 4 3 3 2 2 2 10 2" xfId="19832"/>
    <cellStyle name="標準 2 4 3 3 2 2 2 10 3" xfId="19833"/>
    <cellStyle name="標準 2 4 3 3 2 2 2 11" xfId="19834"/>
    <cellStyle name="標準 2 4 3 3 2 2 2 12" xfId="19835"/>
    <cellStyle name="標準 2 4 3 3 2 2 2 2" xfId="19836"/>
    <cellStyle name="標準 2 4 3 3 2 2 2 2 10" xfId="19837"/>
    <cellStyle name="標準 2 4 3 3 2 2 2 2 2" xfId="19838"/>
    <cellStyle name="標準 2 4 3 3 2 2 2 2 2 2" xfId="19839"/>
    <cellStyle name="標準 2 4 3 3 2 2 2 2 2 2 2" xfId="19840"/>
    <cellStyle name="標準 2 4 3 3 2 2 2 2 2 2 2 2" xfId="19841"/>
    <cellStyle name="標準 2 4 3 3 2 2 2 2 2 2 2 2 2" xfId="19842"/>
    <cellStyle name="標準 2 4 3 3 2 2 2 2 2 2 2 2 3" xfId="19843"/>
    <cellStyle name="標準 2 4 3 3 2 2 2 2 2 2 2 3" xfId="19844"/>
    <cellStyle name="標準 2 4 3 3 2 2 2 2 2 2 2 3 2" xfId="19845"/>
    <cellStyle name="標準 2 4 3 3 2 2 2 2 2 2 2 3 3" xfId="19846"/>
    <cellStyle name="標準 2 4 3 3 2 2 2 2 2 2 2 4" xfId="19847"/>
    <cellStyle name="標準 2 4 3 3 2 2 2 2 2 2 2 5" xfId="19848"/>
    <cellStyle name="標準 2 4 3 3 2 2 2 2 2 2 3" xfId="19849"/>
    <cellStyle name="標準 2 4 3 3 2 2 2 2 2 2 3 2" xfId="19850"/>
    <cellStyle name="標準 2 4 3 3 2 2 2 2 2 2 3 3" xfId="19851"/>
    <cellStyle name="標準 2 4 3 3 2 2 2 2 2 2 4" xfId="19852"/>
    <cellStyle name="標準 2 4 3 3 2 2 2 2 2 2 4 2" xfId="19853"/>
    <cellStyle name="標準 2 4 3 3 2 2 2 2 2 2 4 3" xfId="19854"/>
    <cellStyle name="標準 2 4 3 3 2 2 2 2 2 2 5" xfId="19855"/>
    <cellStyle name="標準 2 4 3 3 2 2 2 2 2 2 6" xfId="19856"/>
    <cellStyle name="標準 2 4 3 3 2 2 2 2 2 3" xfId="19857"/>
    <cellStyle name="標準 2 4 3 3 2 2 2 2 2 3 2" xfId="19858"/>
    <cellStyle name="標準 2 4 3 3 2 2 2 2 2 3 2 2" xfId="19859"/>
    <cellStyle name="標準 2 4 3 3 2 2 2 2 2 3 2 3" xfId="19860"/>
    <cellStyle name="標準 2 4 3 3 2 2 2 2 2 3 3" xfId="19861"/>
    <cellStyle name="標準 2 4 3 3 2 2 2 2 2 3 3 2" xfId="19862"/>
    <cellStyle name="標準 2 4 3 3 2 2 2 2 2 3 3 3" xfId="19863"/>
    <cellStyle name="標準 2 4 3 3 2 2 2 2 2 3 4" xfId="19864"/>
    <cellStyle name="標準 2 4 3 3 2 2 2 2 2 3 5" xfId="19865"/>
    <cellStyle name="標準 2 4 3 3 2 2 2 2 2 4" xfId="19866"/>
    <cellStyle name="標準 2 4 3 3 2 2 2 2 2 5" xfId="19867"/>
    <cellStyle name="標準 2 4 3 3 2 2 2 2 2 5 2" xfId="19868"/>
    <cellStyle name="標準 2 4 3 3 2 2 2 2 2 5 3" xfId="19869"/>
    <cellStyle name="標準 2 4 3 3 2 2 2 2 2 6" xfId="19870"/>
    <cellStyle name="標準 2 4 3 3 2 2 2 2 2 6 2" xfId="19871"/>
    <cellStyle name="標準 2 4 3 3 2 2 2 2 2 6 3" xfId="19872"/>
    <cellStyle name="標準 2 4 3 3 2 2 2 2 2 7" xfId="19873"/>
    <cellStyle name="標準 2 4 3 3 2 2 2 2 2 8" xfId="19874"/>
    <cellStyle name="標準 2 4 3 3 2 2 2 2 3" xfId="19875"/>
    <cellStyle name="標準 2 4 3 3 2 2 2 2 3 2" xfId="19876"/>
    <cellStyle name="標準 2 4 3 3 2 2 2 2 3 2 2" xfId="19877"/>
    <cellStyle name="標準 2 4 3 3 2 2 2 2 3 2 2 2" xfId="19878"/>
    <cellStyle name="標準 2 4 3 3 2 2 2 2 3 2 2 2 2" xfId="19879"/>
    <cellStyle name="標準 2 4 3 3 2 2 2 2 3 2 2 2 3" xfId="19880"/>
    <cellStyle name="標準 2 4 3 3 2 2 2 2 3 2 2 3" xfId="19881"/>
    <cellStyle name="標準 2 4 3 3 2 2 2 2 3 2 2 3 2" xfId="19882"/>
    <cellStyle name="標準 2 4 3 3 2 2 2 2 3 2 2 3 3" xfId="19883"/>
    <cellStyle name="標準 2 4 3 3 2 2 2 2 3 2 2 4" xfId="19884"/>
    <cellStyle name="標準 2 4 3 3 2 2 2 2 3 2 2 5" xfId="19885"/>
    <cellStyle name="標準 2 4 3 3 2 2 2 2 3 2 3" xfId="19886"/>
    <cellStyle name="標準 2 4 3 3 2 2 2 2 3 2 3 2" xfId="19887"/>
    <cellStyle name="標準 2 4 3 3 2 2 2 2 3 2 3 3" xfId="19888"/>
    <cellStyle name="標準 2 4 3 3 2 2 2 2 3 2 4" xfId="19889"/>
    <cellStyle name="標準 2 4 3 3 2 2 2 2 3 2 4 2" xfId="19890"/>
    <cellStyle name="標準 2 4 3 3 2 2 2 2 3 2 4 3" xfId="19891"/>
    <cellStyle name="標準 2 4 3 3 2 2 2 2 3 2 5" xfId="19892"/>
    <cellStyle name="標準 2 4 3 3 2 2 2 2 3 2 6" xfId="19893"/>
    <cellStyle name="標準 2 4 3 3 2 2 2 2 3 3" xfId="19894"/>
    <cellStyle name="標準 2 4 3 3 2 2 2 2 3 3 2" xfId="19895"/>
    <cellStyle name="標準 2 4 3 3 2 2 2 2 3 3 2 2" xfId="19896"/>
    <cellStyle name="標準 2 4 3 3 2 2 2 2 3 3 2 3" xfId="19897"/>
    <cellStyle name="標準 2 4 3 3 2 2 2 2 3 3 3" xfId="19898"/>
    <cellStyle name="標準 2 4 3 3 2 2 2 2 3 3 3 2" xfId="19899"/>
    <cellStyle name="標準 2 4 3 3 2 2 2 2 3 3 3 3" xfId="19900"/>
    <cellStyle name="標準 2 4 3 3 2 2 2 2 3 3 4" xfId="19901"/>
    <cellStyle name="標準 2 4 3 3 2 2 2 2 3 3 5" xfId="19902"/>
    <cellStyle name="標準 2 4 3 3 2 2 2 2 3 4" xfId="19903"/>
    <cellStyle name="標準 2 4 3 3 2 2 2 2 3 5" xfId="19904"/>
    <cellStyle name="標準 2 4 3 3 2 2 2 2 3 5 2" xfId="19905"/>
    <cellStyle name="標準 2 4 3 3 2 2 2 2 3 5 3" xfId="19906"/>
    <cellStyle name="標準 2 4 3 3 2 2 2 2 3 6" xfId="19907"/>
    <cellStyle name="標準 2 4 3 3 2 2 2 2 3 6 2" xfId="19908"/>
    <cellStyle name="標準 2 4 3 3 2 2 2 2 3 6 3" xfId="19909"/>
    <cellStyle name="標準 2 4 3 3 2 2 2 2 3 7" xfId="19910"/>
    <cellStyle name="標準 2 4 3 3 2 2 2 2 3 8" xfId="19911"/>
    <cellStyle name="標準 2 4 3 3 2 2 2 2 4" xfId="19912"/>
    <cellStyle name="標準 2 4 3 3 2 2 2 2 4 2" xfId="19913"/>
    <cellStyle name="標準 2 4 3 3 2 2 2 2 4 2 2" xfId="19914"/>
    <cellStyle name="標準 2 4 3 3 2 2 2 2 4 2 2 2" xfId="19915"/>
    <cellStyle name="標準 2 4 3 3 2 2 2 2 4 2 2 3" xfId="19916"/>
    <cellStyle name="標準 2 4 3 3 2 2 2 2 4 2 3" xfId="19917"/>
    <cellStyle name="標準 2 4 3 3 2 2 2 2 4 2 3 2" xfId="19918"/>
    <cellStyle name="標準 2 4 3 3 2 2 2 2 4 2 3 3" xfId="19919"/>
    <cellStyle name="標準 2 4 3 3 2 2 2 2 4 2 4" xfId="19920"/>
    <cellStyle name="標準 2 4 3 3 2 2 2 2 4 2 5" xfId="19921"/>
    <cellStyle name="標準 2 4 3 3 2 2 2 2 4 3" xfId="19922"/>
    <cellStyle name="標準 2 4 3 3 2 2 2 2 4 3 2" xfId="19923"/>
    <cellStyle name="標準 2 4 3 3 2 2 2 2 4 3 3" xfId="19924"/>
    <cellStyle name="標準 2 4 3 3 2 2 2 2 4 4" xfId="19925"/>
    <cellStyle name="標準 2 4 3 3 2 2 2 2 4 4 2" xfId="19926"/>
    <cellStyle name="標準 2 4 3 3 2 2 2 2 4 4 3" xfId="19927"/>
    <cellStyle name="標準 2 4 3 3 2 2 2 2 4 5" xfId="19928"/>
    <cellStyle name="標準 2 4 3 3 2 2 2 2 4 6" xfId="19929"/>
    <cellStyle name="標準 2 4 3 3 2 2 2 2 5" xfId="19930"/>
    <cellStyle name="標準 2 4 3 3 2 2 2 2 5 2" xfId="19931"/>
    <cellStyle name="標準 2 4 3 3 2 2 2 2 5 2 2" xfId="19932"/>
    <cellStyle name="標準 2 4 3 3 2 2 2 2 5 2 3" xfId="19933"/>
    <cellStyle name="標準 2 4 3 3 2 2 2 2 5 3" xfId="19934"/>
    <cellStyle name="標準 2 4 3 3 2 2 2 2 5 3 2" xfId="19935"/>
    <cellStyle name="標準 2 4 3 3 2 2 2 2 5 3 3" xfId="19936"/>
    <cellStyle name="標準 2 4 3 3 2 2 2 2 5 4" xfId="19937"/>
    <cellStyle name="標準 2 4 3 3 2 2 2 2 5 5" xfId="19938"/>
    <cellStyle name="標準 2 4 3 3 2 2 2 2 6" xfId="19939"/>
    <cellStyle name="標準 2 4 3 3 2 2 2 2 7" xfId="19940"/>
    <cellStyle name="標準 2 4 3 3 2 2 2 2 7 2" xfId="19941"/>
    <cellStyle name="標準 2 4 3 3 2 2 2 2 7 3" xfId="19942"/>
    <cellStyle name="標準 2 4 3 3 2 2 2 2 8" xfId="19943"/>
    <cellStyle name="標準 2 4 3 3 2 2 2 2 8 2" xfId="19944"/>
    <cellStyle name="標準 2 4 3 3 2 2 2 2 8 3" xfId="19945"/>
    <cellStyle name="標準 2 4 3 3 2 2 2 2 9" xfId="19946"/>
    <cellStyle name="標準 2 4 3 3 2 2 2 3" xfId="19947"/>
    <cellStyle name="標準 2 4 3 3 2 2 2 3 2" xfId="19948"/>
    <cellStyle name="標準 2 4 3 3 2 2 2 3 2 2" xfId="19949"/>
    <cellStyle name="標準 2 4 3 3 2 2 2 3 2 2 2" xfId="19950"/>
    <cellStyle name="標準 2 4 3 3 2 2 2 3 2 2 2 2" xfId="19951"/>
    <cellStyle name="標準 2 4 3 3 2 2 2 3 2 2 2 2 2" xfId="19952"/>
    <cellStyle name="標準 2 4 3 3 2 2 2 3 2 2 2 2 3" xfId="19953"/>
    <cellStyle name="標準 2 4 3 3 2 2 2 3 2 2 2 3" xfId="19954"/>
    <cellStyle name="標準 2 4 3 3 2 2 2 3 2 2 2 3 2" xfId="19955"/>
    <cellStyle name="標準 2 4 3 3 2 2 2 3 2 2 2 3 3" xfId="19956"/>
    <cellStyle name="標準 2 4 3 3 2 2 2 3 2 2 2 4" xfId="19957"/>
    <cellStyle name="標準 2 4 3 3 2 2 2 3 2 2 2 5" xfId="19958"/>
    <cellStyle name="標準 2 4 3 3 2 2 2 3 2 2 3" xfId="19959"/>
    <cellStyle name="標準 2 4 3 3 2 2 2 3 2 2 3 2" xfId="19960"/>
    <cellStyle name="標準 2 4 3 3 2 2 2 3 2 2 3 3" xfId="19961"/>
    <cellStyle name="標準 2 4 3 3 2 2 2 3 2 2 4" xfId="19962"/>
    <cellStyle name="標準 2 4 3 3 2 2 2 3 2 2 4 2" xfId="19963"/>
    <cellStyle name="標準 2 4 3 3 2 2 2 3 2 2 4 3" xfId="19964"/>
    <cellStyle name="標準 2 4 3 3 2 2 2 3 2 2 5" xfId="19965"/>
    <cellStyle name="標準 2 4 3 3 2 2 2 3 2 2 6" xfId="19966"/>
    <cellStyle name="標準 2 4 3 3 2 2 2 3 2 3" xfId="19967"/>
    <cellStyle name="標準 2 4 3 3 2 2 2 3 2 3 2" xfId="19968"/>
    <cellStyle name="標準 2 4 3 3 2 2 2 3 2 3 2 2" xfId="19969"/>
    <cellStyle name="標準 2 4 3 3 2 2 2 3 2 3 2 3" xfId="19970"/>
    <cellStyle name="標準 2 4 3 3 2 2 2 3 2 3 3" xfId="19971"/>
    <cellStyle name="標準 2 4 3 3 2 2 2 3 2 3 3 2" xfId="19972"/>
    <cellStyle name="標準 2 4 3 3 2 2 2 3 2 3 3 3" xfId="19973"/>
    <cellStyle name="標準 2 4 3 3 2 2 2 3 2 3 4" xfId="19974"/>
    <cellStyle name="標準 2 4 3 3 2 2 2 3 2 3 5" xfId="19975"/>
    <cellStyle name="標準 2 4 3 3 2 2 2 3 2 4" xfId="19976"/>
    <cellStyle name="標準 2 4 3 3 2 2 2 3 2 5" xfId="19977"/>
    <cellStyle name="標準 2 4 3 3 2 2 2 3 2 5 2" xfId="19978"/>
    <cellStyle name="標準 2 4 3 3 2 2 2 3 2 5 3" xfId="19979"/>
    <cellStyle name="標準 2 4 3 3 2 2 2 3 2 6" xfId="19980"/>
    <cellStyle name="標準 2 4 3 3 2 2 2 3 2 6 2" xfId="19981"/>
    <cellStyle name="標準 2 4 3 3 2 2 2 3 2 6 3" xfId="19982"/>
    <cellStyle name="標準 2 4 3 3 2 2 2 3 2 7" xfId="19983"/>
    <cellStyle name="標準 2 4 3 3 2 2 2 3 2 8" xfId="19984"/>
    <cellStyle name="標準 2 4 3 3 2 2 2 3 3" xfId="19985"/>
    <cellStyle name="標準 2 4 3 3 2 2 2 3 3 2" xfId="19986"/>
    <cellStyle name="標準 2 4 3 3 2 2 2 3 3 2 2" xfId="19987"/>
    <cellStyle name="標準 2 4 3 3 2 2 2 3 3 2 2 2" xfId="19988"/>
    <cellStyle name="標準 2 4 3 3 2 2 2 3 3 2 2 3" xfId="19989"/>
    <cellStyle name="標準 2 4 3 3 2 2 2 3 3 2 3" xfId="19990"/>
    <cellStyle name="標準 2 4 3 3 2 2 2 3 3 2 3 2" xfId="19991"/>
    <cellStyle name="標準 2 4 3 3 2 2 2 3 3 2 3 3" xfId="19992"/>
    <cellStyle name="標準 2 4 3 3 2 2 2 3 3 2 4" xfId="19993"/>
    <cellStyle name="標準 2 4 3 3 2 2 2 3 3 2 5" xfId="19994"/>
    <cellStyle name="標準 2 4 3 3 2 2 2 3 3 3" xfId="19995"/>
    <cellStyle name="標準 2 4 3 3 2 2 2 3 3 3 2" xfId="19996"/>
    <cellStyle name="標準 2 4 3 3 2 2 2 3 3 3 3" xfId="19997"/>
    <cellStyle name="標準 2 4 3 3 2 2 2 3 3 4" xfId="19998"/>
    <cellStyle name="標準 2 4 3 3 2 2 2 3 3 4 2" xfId="19999"/>
    <cellStyle name="標準 2 4 3 3 2 2 2 3 3 4 3" xfId="20000"/>
    <cellStyle name="標準 2 4 3 3 2 2 2 3 3 5" xfId="20001"/>
    <cellStyle name="標準 2 4 3 3 2 2 2 3 3 6" xfId="20002"/>
    <cellStyle name="標準 2 4 3 3 2 2 2 3 4" xfId="20003"/>
    <cellStyle name="標準 2 4 3 3 2 2 2 3 4 2" xfId="20004"/>
    <cellStyle name="標準 2 4 3 3 2 2 2 3 4 2 2" xfId="20005"/>
    <cellStyle name="標準 2 4 3 3 2 2 2 3 4 2 3" xfId="20006"/>
    <cellStyle name="標準 2 4 3 3 2 2 2 3 4 3" xfId="20007"/>
    <cellStyle name="標準 2 4 3 3 2 2 2 3 4 3 2" xfId="20008"/>
    <cellStyle name="標準 2 4 3 3 2 2 2 3 4 3 3" xfId="20009"/>
    <cellStyle name="標準 2 4 3 3 2 2 2 3 4 4" xfId="20010"/>
    <cellStyle name="標準 2 4 3 3 2 2 2 3 4 5" xfId="20011"/>
    <cellStyle name="標準 2 4 3 3 2 2 2 3 5" xfId="20012"/>
    <cellStyle name="標準 2 4 3 3 2 2 2 3 6" xfId="20013"/>
    <cellStyle name="標準 2 4 3 3 2 2 2 3 6 2" xfId="20014"/>
    <cellStyle name="標準 2 4 3 3 2 2 2 3 6 3" xfId="20015"/>
    <cellStyle name="標準 2 4 3 3 2 2 2 3 7" xfId="20016"/>
    <cellStyle name="標準 2 4 3 3 2 2 2 3 7 2" xfId="20017"/>
    <cellStyle name="標準 2 4 3 3 2 2 2 3 7 3" xfId="20018"/>
    <cellStyle name="標準 2 4 3 3 2 2 2 3 8" xfId="20019"/>
    <cellStyle name="標準 2 4 3 3 2 2 2 3 9" xfId="20020"/>
    <cellStyle name="標準 2 4 3 3 2 2 2 4" xfId="20021"/>
    <cellStyle name="標準 2 4 3 3 2 2 2 4 2" xfId="20022"/>
    <cellStyle name="標準 2 4 3 3 2 2 2 4 2 2" xfId="20023"/>
    <cellStyle name="標準 2 4 3 3 2 2 2 4 2 2 2" xfId="20024"/>
    <cellStyle name="標準 2 4 3 3 2 2 2 4 2 2 2 2" xfId="20025"/>
    <cellStyle name="標準 2 4 3 3 2 2 2 4 2 2 2 3" xfId="20026"/>
    <cellStyle name="標準 2 4 3 3 2 2 2 4 2 2 3" xfId="20027"/>
    <cellStyle name="標準 2 4 3 3 2 2 2 4 2 2 3 2" xfId="20028"/>
    <cellStyle name="標準 2 4 3 3 2 2 2 4 2 2 3 3" xfId="20029"/>
    <cellStyle name="標準 2 4 3 3 2 2 2 4 2 2 4" xfId="20030"/>
    <cellStyle name="標準 2 4 3 3 2 2 2 4 2 2 5" xfId="20031"/>
    <cellStyle name="標準 2 4 3 3 2 2 2 4 2 3" xfId="20032"/>
    <cellStyle name="標準 2 4 3 3 2 2 2 4 2 3 2" xfId="20033"/>
    <cellStyle name="標準 2 4 3 3 2 2 2 4 2 3 3" xfId="20034"/>
    <cellStyle name="標準 2 4 3 3 2 2 2 4 2 4" xfId="20035"/>
    <cellStyle name="標準 2 4 3 3 2 2 2 4 2 4 2" xfId="20036"/>
    <cellStyle name="標準 2 4 3 3 2 2 2 4 2 4 3" xfId="20037"/>
    <cellStyle name="標準 2 4 3 3 2 2 2 4 2 5" xfId="20038"/>
    <cellStyle name="標準 2 4 3 3 2 2 2 4 2 6" xfId="20039"/>
    <cellStyle name="標準 2 4 3 3 2 2 2 4 3" xfId="20040"/>
    <cellStyle name="標準 2 4 3 3 2 2 2 4 3 2" xfId="20041"/>
    <cellStyle name="標準 2 4 3 3 2 2 2 4 3 2 2" xfId="20042"/>
    <cellStyle name="標準 2 4 3 3 2 2 2 4 3 2 3" xfId="20043"/>
    <cellStyle name="標準 2 4 3 3 2 2 2 4 3 3" xfId="20044"/>
    <cellStyle name="標準 2 4 3 3 2 2 2 4 3 3 2" xfId="20045"/>
    <cellStyle name="標準 2 4 3 3 2 2 2 4 3 3 3" xfId="20046"/>
    <cellStyle name="標準 2 4 3 3 2 2 2 4 3 4" xfId="20047"/>
    <cellStyle name="標準 2 4 3 3 2 2 2 4 3 5" xfId="20048"/>
    <cellStyle name="標準 2 4 3 3 2 2 2 4 4" xfId="20049"/>
    <cellStyle name="標準 2 4 3 3 2 2 2 4 5" xfId="20050"/>
    <cellStyle name="標準 2 4 3 3 2 2 2 4 5 2" xfId="20051"/>
    <cellStyle name="標準 2 4 3 3 2 2 2 4 5 3" xfId="20052"/>
    <cellStyle name="標準 2 4 3 3 2 2 2 4 6" xfId="20053"/>
    <cellStyle name="標準 2 4 3 3 2 2 2 4 6 2" xfId="20054"/>
    <cellStyle name="標準 2 4 3 3 2 2 2 4 6 3" xfId="20055"/>
    <cellStyle name="標準 2 4 3 3 2 2 2 4 7" xfId="20056"/>
    <cellStyle name="標準 2 4 3 3 2 2 2 4 8" xfId="20057"/>
    <cellStyle name="標準 2 4 3 3 2 2 2 5" xfId="20058"/>
    <cellStyle name="標準 2 4 3 3 2 2 2 5 2" xfId="20059"/>
    <cellStyle name="標準 2 4 3 3 2 2 2 5 2 2" xfId="20060"/>
    <cellStyle name="標準 2 4 3 3 2 2 2 5 2 2 2" xfId="20061"/>
    <cellStyle name="標準 2 4 3 3 2 2 2 5 2 2 2 2" xfId="20062"/>
    <cellStyle name="標準 2 4 3 3 2 2 2 5 2 2 2 3" xfId="20063"/>
    <cellStyle name="標準 2 4 3 3 2 2 2 5 2 2 3" xfId="20064"/>
    <cellStyle name="標準 2 4 3 3 2 2 2 5 2 2 3 2" xfId="20065"/>
    <cellStyle name="標準 2 4 3 3 2 2 2 5 2 2 3 3" xfId="20066"/>
    <cellStyle name="標準 2 4 3 3 2 2 2 5 2 2 4" xfId="20067"/>
    <cellStyle name="標準 2 4 3 3 2 2 2 5 2 2 5" xfId="20068"/>
    <cellStyle name="標準 2 4 3 3 2 2 2 5 2 3" xfId="20069"/>
    <cellStyle name="標準 2 4 3 3 2 2 2 5 2 3 2" xfId="20070"/>
    <cellStyle name="標準 2 4 3 3 2 2 2 5 2 3 3" xfId="20071"/>
    <cellStyle name="標準 2 4 3 3 2 2 2 5 2 4" xfId="20072"/>
    <cellStyle name="標準 2 4 3 3 2 2 2 5 2 4 2" xfId="20073"/>
    <cellStyle name="標準 2 4 3 3 2 2 2 5 2 4 3" xfId="20074"/>
    <cellStyle name="標準 2 4 3 3 2 2 2 5 2 5" xfId="20075"/>
    <cellStyle name="標準 2 4 3 3 2 2 2 5 2 6" xfId="20076"/>
    <cellStyle name="標準 2 4 3 3 2 2 2 5 3" xfId="20077"/>
    <cellStyle name="標準 2 4 3 3 2 2 2 5 3 2" xfId="20078"/>
    <cellStyle name="標準 2 4 3 3 2 2 2 5 3 2 2" xfId="20079"/>
    <cellStyle name="標準 2 4 3 3 2 2 2 5 3 2 3" xfId="20080"/>
    <cellStyle name="標準 2 4 3 3 2 2 2 5 3 3" xfId="20081"/>
    <cellStyle name="標準 2 4 3 3 2 2 2 5 3 3 2" xfId="20082"/>
    <cellStyle name="標準 2 4 3 3 2 2 2 5 3 3 3" xfId="20083"/>
    <cellStyle name="標準 2 4 3 3 2 2 2 5 3 4" xfId="20084"/>
    <cellStyle name="標準 2 4 3 3 2 2 2 5 3 5" xfId="20085"/>
    <cellStyle name="標準 2 4 3 3 2 2 2 5 4" xfId="20086"/>
    <cellStyle name="標準 2 4 3 3 2 2 2 5 5" xfId="20087"/>
    <cellStyle name="標準 2 4 3 3 2 2 2 5 5 2" xfId="20088"/>
    <cellStyle name="標準 2 4 3 3 2 2 2 5 5 3" xfId="20089"/>
    <cellStyle name="標準 2 4 3 3 2 2 2 5 6" xfId="20090"/>
    <cellStyle name="標準 2 4 3 3 2 2 2 5 6 2" xfId="20091"/>
    <cellStyle name="標準 2 4 3 3 2 2 2 5 6 3" xfId="20092"/>
    <cellStyle name="標準 2 4 3 3 2 2 2 5 7" xfId="20093"/>
    <cellStyle name="標準 2 4 3 3 2 2 2 5 8" xfId="20094"/>
    <cellStyle name="標準 2 4 3 3 2 2 2 6" xfId="20095"/>
    <cellStyle name="標準 2 4 3 3 2 2 2 6 2" xfId="20096"/>
    <cellStyle name="標準 2 4 3 3 2 2 2 6 2 2" xfId="20097"/>
    <cellStyle name="標準 2 4 3 3 2 2 2 6 2 2 2" xfId="20098"/>
    <cellStyle name="標準 2 4 3 3 2 2 2 6 2 2 3" xfId="20099"/>
    <cellStyle name="標準 2 4 3 3 2 2 2 6 2 3" xfId="20100"/>
    <cellStyle name="標準 2 4 3 3 2 2 2 6 2 3 2" xfId="20101"/>
    <cellStyle name="標準 2 4 3 3 2 2 2 6 2 3 3" xfId="20102"/>
    <cellStyle name="標準 2 4 3 3 2 2 2 6 2 4" xfId="20103"/>
    <cellStyle name="標準 2 4 3 3 2 2 2 6 2 5" xfId="20104"/>
    <cellStyle name="標準 2 4 3 3 2 2 2 6 3" xfId="20105"/>
    <cellStyle name="標準 2 4 3 3 2 2 2 6 3 2" xfId="20106"/>
    <cellStyle name="標準 2 4 3 3 2 2 2 6 3 3" xfId="20107"/>
    <cellStyle name="標準 2 4 3 3 2 2 2 6 4" xfId="20108"/>
    <cellStyle name="標準 2 4 3 3 2 2 2 6 4 2" xfId="20109"/>
    <cellStyle name="標準 2 4 3 3 2 2 2 6 4 3" xfId="20110"/>
    <cellStyle name="標準 2 4 3 3 2 2 2 6 5" xfId="20111"/>
    <cellStyle name="標準 2 4 3 3 2 2 2 6 6" xfId="20112"/>
    <cellStyle name="標準 2 4 3 3 2 2 2 7" xfId="20113"/>
    <cellStyle name="標準 2 4 3 3 2 2 2 7 2" xfId="20114"/>
    <cellStyle name="標準 2 4 3 3 2 2 2 7 2 2" xfId="20115"/>
    <cellStyle name="標準 2 4 3 3 2 2 2 7 2 3" xfId="20116"/>
    <cellStyle name="標準 2 4 3 3 2 2 2 7 3" xfId="20117"/>
    <cellStyle name="標準 2 4 3 3 2 2 2 7 3 2" xfId="20118"/>
    <cellStyle name="標準 2 4 3 3 2 2 2 7 3 3" xfId="20119"/>
    <cellStyle name="標準 2 4 3 3 2 2 2 7 4" xfId="20120"/>
    <cellStyle name="標準 2 4 3 3 2 2 2 7 5" xfId="20121"/>
    <cellStyle name="標準 2 4 3 3 2 2 2 8" xfId="20122"/>
    <cellStyle name="標準 2 4 3 3 2 2 2 9" xfId="20123"/>
    <cellStyle name="標準 2 4 3 3 2 2 2 9 2" xfId="20124"/>
    <cellStyle name="標準 2 4 3 3 2 2 2 9 3" xfId="20125"/>
    <cellStyle name="標準 2 4 3 3 2 2 3" xfId="20126"/>
    <cellStyle name="標準 2 4 3 3 2 2 3 10" xfId="20127"/>
    <cellStyle name="標準 2 4 3 3 2 2 3 11" xfId="20128"/>
    <cellStyle name="標準 2 4 3 3 2 2 3 2" xfId="20129"/>
    <cellStyle name="標準 2 4 3 3 2 2 3 2 10" xfId="20130"/>
    <cellStyle name="標準 2 4 3 3 2 2 3 2 2" xfId="20131"/>
    <cellStyle name="標準 2 4 3 3 2 2 3 2 2 2" xfId="20132"/>
    <cellStyle name="標準 2 4 3 3 2 2 3 2 2 2 2" xfId="20133"/>
    <cellStyle name="標準 2 4 3 3 2 2 3 2 2 2 2 2" xfId="20134"/>
    <cellStyle name="標準 2 4 3 3 2 2 3 2 2 2 2 2 2" xfId="20135"/>
    <cellStyle name="標準 2 4 3 3 2 2 3 2 2 2 2 2 3" xfId="20136"/>
    <cellStyle name="標準 2 4 3 3 2 2 3 2 2 2 2 3" xfId="20137"/>
    <cellStyle name="標準 2 4 3 3 2 2 3 2 2 2 2 3 2" xfId="20138"/>
    <cellStyle name="標準 2 4 3 3 2 2 3 2 2 2 2 3 3" xfId="20139"/>
    <cellStyle name="標準 2 4 3 3 2 2 3 2 2 2 2 4" xfId="20140"/>
    <cellStyle name="標準 2 4 3 3 2 2 3 2 2 2 2 5" xfId="20141"/>
    <cellStyle name="標準 2 4 3 3 2 2 3 2 2 2 3" xfId="20142"/>
    <cellStyle name="標準 2 4 3 3 2 2 3 2 2 2 3 2" xfId="20143"/>
    <cellStyle name="標準 2 4 3 3 2 2 3 2 2 2 3 3" xfId="20144"/>
    <cellStyle name="標準 2 4 3 3 2 2 3 2 2 2 4" xfId="20145"/>
    <cellStyle name="標準 2 4 3 3 2 2 3 2 2 2 4 2" xfId="20146"/>
    <cellStyle name="標準 2 4 3 3 2 2 3 2 2 2 4 3" xfId="20147"/>
    <cellStyle name="標準 2 4 3 3 2 2 3 2 2 2 5" xfId="20148"/>
    <cellStyle name="標準 2 4 3 3 2 2 3 2 2 2 6" xfId="20149"/>
    <cellStyle name="標準 2 4 3 3 2 2 3 2 2 3" xfId="20150"/>
    <cellStyle name="標準 2 4 3 3 2 2 3 2 2 3 2" xfId="20151"/>
    <cellStyle name="標準 2 4 3 3 2 2 3 2 2 3 2 2" xfId="20152"/>
    <cellStyle name="標準 2 4 3 3 2 2 3 2 2 3 2 3" xfId="20153"/>
    <cellStyle name="標準 2 4 3 3 2 2 3 2 2 3 3" xfId="20154"/>
    <cellStyle name="標準 2 4 3 3 2 2 3 2 2 3 3 2" xfId="20155"/>
    <cellStyle name="標準 2 4 3 3 2 2 3 2 2 3 3 3" xfId="20156"/>
    <cellStyle name="標準 2 4 3 3 2 2 3 2 2 3 4" xfId="20157"/>
    <cellStyle name="標準 2 4 3 3 2 2 3 2 2 3 5" xfId="20158"/>
    <cellStyle name="標準 2 4 3 3 2 2 3 2 2 4" xfId="20159"/>
    <cellStyle name="標準 2 4 3 3 2 2 3 2 2 5" xfId="20160"/>
    <cellStyle name="標準 2 4 3 3 2 2 3 2 2 5 2" xfId="20161"/>
    <cellStyle name="標準 2 4 3 3 2 2 3 2 2 5 3" xfId="20162"/>
    <cellStyle name="標準 2 4 3 3 2 2 3 2 2 6" xfId="20163"/>
    <cellStyle name="標準 2 4 3 3 2 2 3 2 2 6 2" xfId="20164"/>
    <cellStyle name="標準 2 4 3 3 2 2 3 2 2 6 3" xfId="20165"/>
    <cellStyle name="標準 2 4 3 3 2 2 3 2 2 7" xfId="20166"/>
    <cellStyle name="標準 2 4 3 3 2 2 3 2 2 8" xfId="20167"/>
    <cellStyle name="標準 2 4 3 3 2 2 3 2 3" xfId="20168"/>
    <cellStyle name="標準 2 4 3 3 2 2 3 2 3 2" xfId="20169"/>
    <cellStyle name="標準 2 4 3 3 2 2 3 2 3 2 2" xfId="20170"/>
    <cellStyle name="標準 2 4 3 3 2 2 3 2 3 2 2 2" xfId="20171"/>
    <cellStyle name="標準 2 4 3 3 2 2 3 2 3 2 2 2 2" xfId="20172"/>
    <cellStyle name="標準 2 4 3 3 2 2 3 2 3 2 2 2 3" xfId="20173"/>
    <cellStyle name="標準 2 4 3 3 2 2 3 2 3 2 2 3" xfId="20174"/>
    <cellStyle name="標準 2 4 3 3 2 2 3 2 3 2 2 3 2" xfId="20175"/>
    <cellStyle name="標準 2 4 3 3 2 2 3 2 3 2 2 3 3" xfId="20176"/>
    <cellStyle name="標準 2 4 3 3 2 2 3 2 3 2 2 4" xfId="20177"/>
    <cellStyle name="標準 2 4 3 3 2 2 3 2 3 2 2 5" xfId="20178"/>
    <cellStyle name="標準 2 4 3 3 2 2 3 2 3 2 3" xfId="20179"/>
    <cellStyle name="標準 2 4 3 3 2 2 3 2 3 2 3 2" xfId="20180"/>
    <cellStyle name="標準 2 4 3 3 2 2 3 2 3 2 3 3" xfId="20181"/>
    <cellStyle name="標準 2 4 3 3 2 2 3 2 3 2 4" xfId="20182"/>
    <cellStyle name="標準 2 4 3 3 2 2 3 2 3 2 4 2" xfId="20183"/>
    <cellStyle name="標準 2 4 3 3 2 2 3 2 3 2 4 3" xfId="20184"/>
    <cellStyle name="標準 2 4 3 3 2 2 3 2 3 2 5" xfId="20185"/>
    <cellStyle name="標準 2 4 3 3 2 2 3 2 3 2 6" xfId="20186"/>
    <cellStyle name="標準 2 4 3 3 2 2 3 2 3 3" xfId="20187"/>
    <cellStyle name="標準 2 4 3 3 2 2 3 2 3 3 2" xfId="20188"/>
    <cellStyle name="標準 2 4 3 3 2 2 3 2 3 3 2 2" xfId="20189"/>
    <cellStyle name="標準 2 4 3 3 2 2 3 2 3 3 2 3" xfId="20190"/>
    <cellStyle name="標準 2 4 3 3 2 2 3 2 3 3 3" xfId="20191"/>
    <cellStyle name="標準 2 4 3 3 2 2 3 2 3 3 3 2" xfId="20192"/>
    <cellStyle name="標準 2 4 3 3 2 2 3 2 3 3 3 3" xfId="20193"/>
    <cellStyle name="標準 2 4 3 3 2 2 3 2 3 3 4" xfId="20194"/>
    <cellStyle name="標準 2 4 3 3 2 2 3 2 3 3 5" xfId="20195"/>
    <cellStyle name="標準 2 4 3 3 2 2 3 2 3 4" xfId="20196"/>
    <cellStyle name="標準 2 4 3 3 2 2 3 2 3 5" xfId="20197"/>
    <cellStyle name="標準 2 4 3 3 2 2 3 2 3 5 2" xfId="20198"/>
    <cellStyle name="標準 2 4 3 3 2 2 3 2 3 5 3" xfId="20199"/>
    <cellStyle name="標準 2 4 3 3 2 2 3 2 3 6" xfId="20200"/>
    <cellStyle name="標準 2 4 3 3 2 2 3 2 3 6 2" xfId="20201"/>
    <cellStyle name="標準 2 4 3 3 2 2 3 2 3 6 3" xfId="20202"/>
    <cellStyle name="標準 2 4 3 3 2 2 3 2 3 7" xfId="20203"/>
    <cellStyle name="標準 2 4 3 3 2 2 3 2 3 8" xfId="20204"/>
    <cellStyle name="標準 2 4 3 3 2 2 3 2 4" xfId="20205"/>
    <cellStyle name="標準 2 4 3 3 2 2 3 2 4 2" xfId="20206"/>
    <cellStyle name="標準 2 4 3 3 2 2 3 2 4 2 2" xfId="20207"/>
    <cellStyle name="標準 2 4 3 3 2 2 3 2 4 2 2 2" xfId="20208"/>
    <cellStyle name="標準 2 4 3 3 2 2 3 2 4 2 2 3" xfId="20209"/>
    <cellStyle name="標準 2 4 3 3 2 2 3 2 4 2 3" xfId="20210"/>
    <cellStyle name="標準 2 4 3 3 2 2 3 2 4 2 3 2" xfId="20211"/>
    <cellStyle name="標準 2 4 3 3 2 2 3 2 4 2 3 3" xfId="20212"/>
    <cellStyle name="標準 2 4 3 3 2 2 3 2 4 2 4" xfId="20213"/>
    <cellStyle name="標準 2 4 3 3 2 2 3 2 4 2 5" xfId="20214"/>
    <cellStyle name="標準 2 4 3 3 2 2 3 2 4 3" xfId="20215"/>
    <cellStyle name="標準 2 4 3 3 2 2 3 2 4 3 2" xfId="20216"/>
    <cellStyle name="標準 2 4 3 3 2 2 3 2 4 3 3" xfId="20217"/>
    <cellStyle name="標準 2 4 3 3 2 2 3 2 4 4" xfId="20218"/>
    <cellStyle name="標準 2 4 3 3 2 2 3 2 4 4 2" xfId="20219"/>
    <cellStyle name="標準 2 4 3 3 2 2 3 2 4 4 3" xfId="20220"/>
    <cellStyle name="標準 2 4 3 3 2 2 3 2 4 5" xfId="20221"/>
    <cellStyle name="標準 2 4 3 3 2 2 3 2 4 6" xfId="20222"/>
    <cellStyle name="標準 2 4 3 3 2 2 3 2 5" xfId="20223"/>
    <cellStyle name="標準 2 4 3 3 2 2 3 2 5 2" xfId="20224"/>
    <cellStyle name="標準 2 4 3 3 2 2 3 2 5 2 2" xfId="20225"/>
    <cellStyle name="標準 2 4 3 3 2 2 3 2 5 2 3" xfId="20226"/>
    <cellStyle name="標準 2 4 3 3 2 2 3 2 5 3" xfId="20227"/>
    <cellStyle name="標準 2 4 3 3 2 2 3 2 5 3 2" xfId="20228"/>
    <cellStyle name="標準 2 4 3 3 2 2 3 2 5 3 3" xfId="20229"/>
    <cellStyle name="標準 2 4 3 3 2 2 3 2 5 4" xfId="20230"/>
    <cellStyle name="標準 2 4 3 3 2 2 3 2 5 5" xfId="20231"/>
    <cellStyle name="標準 2 4 3 3 2 2 3 2 6" xfId="20232"/>
    <cellStyle name="標準 2 4 3 3 2 2 3 2 7" xfId="20233"/>
    <cellStyle name="標準 2 4 3 3 2 2 3 2 7 2" xfId="20234"/>
    <cellStyle name="標準 2 4 3 3 2 2 3 2 7 3" xfId="20235"/>
    <cellStyle name="標準 2 4 3 3 2 2 3 2 8" xfId="20236"/>
    <cellStyle name="標準 2 4 3 3 2 2 3 2 8 2" xfId="20237"/>
    <cellStyle name="標準 2 4 3 3 2 2 3 2 8 3" xfId="20238"/>
    <cellStyle name="標準 2 4 3 3 2 2 3 2 9" xfId="20239"/>
    <cellStyle name="標準 2 4 3 3 2 2 3 3" xfId="20240"/>
    <cellStyle name="標準 2 4 3 3 2 2 3 3 2" xfId="20241"/>
    <cellStyle name="標準 2 4 3 3 2 2 3 3 2 2" xfId="20242"/>
    <cellStyle name="標準 2 4 3 3 2 2 3 3 2 2 2" xfId="20243"/>
    <cellStyle name="標準 2 4 3 3 2 2 3 3 2 2 2 2" xfId="20244"/>
    <cellStyle name="標準 2 4 3 3 2 2 3 3 2 2 2 3" xfId="20245"/>
    <cellStyle name="標準 2 4 3 3 2 2 3 3 2 2 3" xfId="20246"/>
    <cellStyle name="標準 2 4 3 3 2 2 3 3 2 2 3 2" xfId="20247"/>
    <cellStyle name="標準 2 4 3 3 2 2 3 3 2 2 3 3" xfId="20248"/>
    <cellStyle name="標準 2 4 3 3 2 2 3 3 2 2 4" xfId="20249"/>
    <cellStyle name="標準 2 4 3 3 2 2 3 3 2 2 5" xfId="20250"/>
    <cellStyle name="標準 2 4 3 3 2 2 3 3 2 3" xfId="20251"/>
    <cellStyle name="標準 2 4 3 3 2 2 3 3 2 3 2" xfId="20252"/>
    <cellStyle name="標準 2 4 3 3 2 2 3 3 2 3 3" xfId="20253"/>
    <cellStyle name="標準 2 4 3 3 2 2 3 3 2 4" xfId="20254"/>
    <cellStyle name="標準 2 4 3 3 2 2 3 3 2 4 2" xfId="20255"/>
    <cellStyle name="標準 2 4 3 3 2 2 3 3 2 4 3" xfId="20256"/>
    <cellStyle name="標準 2 4 3 3 2 2 3 3 2 5" xfId="20257"/>
    <cellStyle name="標準 2 4 3 3 2 2 3 3 2 6" xfId="20258"/>
    <cellStyle name="標準 2 4 3 3 2 2 3 3 3" xfId="20259"/>
    <cellStyle name="標準 2 4 3 3 2 2 3 3 3 2" xfId="20260"/>
    <cellStyle name="標準 2 4 3 3 2 2 3 3 3 2 2" xfId="20261"/>
    <cellStyle name="標準 2 4 3 3 2 2 3 3 3 2 3" xfId="20262"/>
    <cellStyle name="標準 2 4 3 3 2 2 3 3 3 3" xfId="20263"/>
    <cellStyle name="標準 2 4 3 3 2 2 3 3 3 3 2" xfId="20264"/>
    <cellStyle name="標準 2 4 3 3 2 2 3 3 3 3 3" xfId="20265"/>
    <cellStyle name="標準 2 4 3 3 2 2 3 3 3 4" xfId="20266"/>
    <cellStyle name="標準 2 4 3 3 2 2 3 3 3 5" xfId="20267"/>
    <cellStyle name="標準 2 4 3 3 2 2 3 3 4" xfId="20268"/>
    <cellStyle name="標準 2 4 3 3 2 2 3 3 5" xfId="20269"/>
    <cellStyle name="標準 2 4 3 3 2 2 3 3 5 2" xfId="20270"/>
    <cellStyle name="標準 2 4 3 3 2 2 3 3 5 3" xfId="20271"/>
    <cellStyle name="標準 2 4 3 3 2 2 3 3 6" xfId="20272"/>
    <cellStyle name="標準 2 4 3 3 2 2 3 3 6 2" xfId="20273"/>
    <cellStyle name="標準 2 4 3 3 2 2 3 3 6 3" xfId="20274"/>
    <cellStyle name="標準 2 4 3 3 2 2 3 3 7" xfId="20275"/>
    <cellStyle name="標準 2 4 3 3 2 2 3 3 8" xfId="20276"/>
    <cellStyle name="標準 2 4 3 3 2 2 3 4" xfId="20277"/>
    <cellStyle name="標準 2 4 3 3 2 2 3 4 2" xfId="20278"/>
    <cellStyle name="標準 2 4 3 3 2 2 3 4 2 2" xfId="20279"/>
    <cellStyle name="標準 2 4 3 3 2 2 3 4 2 2 2" xfId="20280"/>
    <cellStyle name="標準 2 4 3 3 2 2 3 4 2 2 2 2" xfId="20281"/>
    <cellStyle name="標準 2 4 3 3 2 2 3 4 2 2 2 3" xfId="20282"/>
    <cellStyle name="標準 2 4 3 3 2 2 3 4 2 2 3" xfId="20283"/>
    <cellStyle name="標準 2 4 3 3 2 2 3 4 2 2 3 2" xfId="20284"/>
    <cellStyle name="標準 2 4 3 3 2 2 3 4 2 2 3 3" xfId="20285"/>
    <cellStyle name="標準 2 4 3 3 2 2 3 4 2 2 4" xfId="20286"/>
    <cellStyle name="標準 2 4 3 3 2 2 3 4 2 2 5" xfId="20287"/>
    <cellStyle name="標準 2 4 3 3 2 2 3 4 2 3" xfId="20288"/>
    <cellStyle name="標準 2 4 3 3 2 2 3 4 2 3 2" xfId="20289"/>
    <cellStyle name="標準 2 4 3 3 2 2 3 4 2 3 3" xfId="20290"/>
    <cellStyle name="標準 2 4 3 3 2 2 3 4 2 4" xfId="20291"/>
    <cellStyle name="標準 2 4 3 3 2 2 3 4 2 4 2" xfId="20292"/>
    <cellStyle name="標準 2 4 3 3 2 2 3 4 2 4 3" xfId="20293"/>
    <cellStyle name="標準 2 4 3 3 2 2 3 4 2 5" xfId="20294"/>
    <cellStyle name="標準 2 4 3 3 2 2 3 4 2 6" xfId="20295"/>
    <cellStyle name="標準 2 4 3 3 2 2 3 4 3" xfId="20296"/>
    <cellStyle name="標準 2 4 3 3 2 2 3 4 3 2" xfId="20297"/>
    <cellStyle name="標準 2 4 3 3 2 2 3 4 3 2 2" xfId="20298"/>
    <cellStyle name="標準 2 4 3 3 2 2 3 4 3 2 3" xfId="20299"/>
    <cellStyle name="標準 2 4 3 3 2 2 3 4 3 3" xfId="20300"/>
    <cellStyle name="標準 2 4 3 3 2 2 3 4 3 3 2" xfId="20301"/>
    <cellStyle name="標準 2 4 3 3 2 2 3 4 3 3 3" xfId="20302"/>
    <cellStyle name="標準 2 4 3 3 2 2 3 4 3 4" xfId="20303"/>
    <cellStyle name="標準 2 4 3 3 2 2 3 4 3 5" xfId="20304"/>
    <cellStyle name="標準 2 4 3 3 2 2 3 4 4" xfId="20305"/>
    <cellStyle name="標準 2 4 3 3 2 2 3 4 5" xfId="20306"/>
    <cellStyle name="標準 2 4 3 3 2 2 3 4 5 2" xfId="20307"/>
    <cellStyle name="標準 2 4 3 3 2 2 3 4 5 3" xfId="20308"/>
    <cellStyle name="標準 2 4 3 3 2 2 3 4 6" xfId="20309"/>
    <cellStyle name="標準 2 4 3 3 2 2 3 4 6 2" xfId="20310"/>
    <cellStyle name="標準 2 4 3 3 2 2 3 4 6 3" xfId="20311"/>
    <cellStyle name="標準 2 4 3 3 2 2 3 4 7" xfId="20312"/>
    <cellStyle name="標準 2 4 3 3 2 2 3 4 8" xfId="20313"/>
    <cellStyle name="標準 2 4 3 3 2 2 3 5" xfId="20314"/>
    <cellStyle name="標準 2 4 3 3 2 2 3 5 2" xfId="20315"/>
    <cellStyle name="標準 2 4 3 3 2 2 3 5 2 2" xfId="20316"/>
    <cellStyle name="標準 2 4 3 3 2 2 3 5 2 2 2" xfId="20317"/>
    <cellStyle name="標準 2 4 3 3 2 2 3 5 2 2 3" xfId="20318"/>
    <cellStyle name="標準 2 4 3 3 2 2 3 5 2 3" xfId="20319"/>
    <cellStyle name="標準 2 4 3 3 2 2 3 5 2 3 2" xfId="20320"/>
    <cellStyle name="標準 2 4 3 3 2 2 3 5 2 3 3" xfId="20321"/>
    <cellStyle name="標準 2 4 3 3 2 2 3 5 2 4" xfId="20322"/>
    <cellStyle name="標準 2 4 3 3 2 2 3 5 2 5" xfId="20323"/>
    <cellStyle name="標準 2 4 3 3 2 2 3 5 3" xfId="20324"/>
    <cellStyle name="標準 2 4 3 3 2 2 3 5 3 2" xfId="20325"/>
    <cellStyle name="標準 2 4 3 3 2 2 3 5 3 3" xfId="20326"/>
    <cellStyle name="標準 2 4 3 3 2 2 3 5 4" xfId="20327"/>
    <cellStyle name="標準 2 4 3 3 2 2 3 5 4 2" xfId="20328"/>
    <cellStyle name="標準 2 4 3 3 2 2 3 5 4 3" xfId="20329"/>
    <cellStyle name="標準 2 4 3 3 2 2 3 5 5" xfId="20330"/>
    <cellStyle name="標準 2 4 3 3 2 2 3 5 6" xfId="20331"/>
    <cellStyle name="標準 2 4 3 3 2 2 3 6" xfId="20332"/>
    <cellStyle name="標準 2 4 3 3 2 2 3 6 2" xfId="20333"/>
    <cellStyle name="標準 2 4 3 3 2 2 3 6 2 2" xfId="20334"/>
    <cellStyle name="標準 2 4 3 3 2 2 3 6 2 3" xfId="20335"/>
    <cellStyle name="標準 2 4 3 3 2 2 3 6 3" xfId="20336"/>
    <cellStyle name="標準 2 4 3 3 2 2 3 6 3 2" xfId="20337"/>
    <cellStyle name="標準 2 4 3 3 2 2 3 6 3 3" xfId="20338"/>
    <cellStyle name="標準 2 4 3 3 2 2 3 6 4" xfId="20339"/>
    <cellStyle name="標準 2 4 3 3 2 2 3 6 5" xfId="20340"/>
    <cellStyle name="標準 2 4 3 3 2 2 3 7" xfId="20341"/>
    <cellStyle name="標準 2 4 3 3 2 2 3 8" xfId="20342"/>
    <cellStyle name="標準 2 4 3 3 2 2 3 8 2" xfId="20343"/>
    <cellStyle name="標準 2 4 3 3 2 2 3 8 3" xfId="20344"/>
    <cellStyle name="標準 2 4 3 3 2 2 3 9" xfId="20345"/>
    <cellStyle name="標準 2 4 3 3 2 2 3 9 2" xfId="20346"/>
    <cellStyle name="標準 2 4 3 3 2 2 3 9 3" xfId="20347"/>
    <cellStyle name="標準 2 4 3 3 2 2 4" xfId="20348"/>
    <cellStyle name="標準 2 4 3 3 2 2 4 10" xfId="20349"/>
    <cellStyle name="標準 2 4 3 3 2 2 4 2" xfId="20350"/>
    <cellStyle name="標準 2 4 3 3 2 2 4 2 2" xfId="20351"/>
    <cellStyle name="標準 2 4 3 3 2 2 4 2 2 2" xfId="20352"/>
    <cellStyle name="標準 2 4 3 3 2 2 4 2 2 2 2" xfId="20353"/>
    <cellStyle name="標準 2 4 3 3 2 2 4 2 2 2 2 2" xfId="20354"/>
    <cellStyle name="標準 2 4 3 3 2 2 4 2 2 2 2 3" xfId="20355"/>
    <cellStyle name="標準 2 4 3 3 2 2 4 2 2 2 3" xfId="20356"/>
    <cellStyle name="標準 2 4 3 3 2 2 4 2 2 2 3 2" xfId="20357"/>
    <cellStyle name="標準 2 4 3 3 2 2 4 2 2 2 3 3" xfId="20358"/>
    <cellStyle name="標準 2 4 3 3 2 2 4 2 2 2 4" xfId="20359"/>
    <cellStyle name="標準 2 4 3 3 2 2 4 2 2 2 5" xfId="20360"/>
    <cellStyle name="標準 2 4 3 3 2 2 4 2 2 3" xfId="20361"/>
    <cellStyle name="標準 2 4 3 3 2 2 4 2 2 3 2" xfId="20362"/>
    <cellStyle name="標準 2 4 3 3 2 2 4 2 2 3 3" xfId="20363"/>
    <cellStyle name="標準 2 4 3 3 2 2 4 2 2 4" xfId="20364"/>
    <cellStyle name="標準 2 4 3 3 2 2 4 2 2 4 2" xfId="20365"/>
    <cellStyle name="標準 2 4 3 3 2 2 4 2 2 4 3" xfId="20366"/>
    <cellStyle name="標準 2 4 3 3 2 2 4 2 2 5" xfId="20367"/>
    <cellStyle name="標準 2 4 3 3 2 2 4 2 2 6" xfId="20368"/>
    <cellStyle name="標準 2 4 3 3 2 2 4 2 3" xfId="20369"/>
    <cellStyle name="標準 2 4 3 3 2 2 4 2 3 2" xfId="20370"/>
    <cellStyle name="標準 2 4 3 3 2 2 4 2 3 2 2" xfId="20371"/>
    <cellStyle name="標準 2 4 3 3 2 2 4 2 3 2 3" xfId="20372"/>
    <cellStyle name="標準 2 4 3 3 2 2 4 2 3 3" xfId="20373"/>
    <cellStyle name="標準 2 4 3 3 2 2 4 2 3 3 2" xfId="20374"/>
    <cellStyle name="標準 2 4 3 3 2 2 4 2 3 3 3" xfId="20375"/>
    <cellStyle name="標準 2 4 3 3 2 2 4 2 3 4" xfId="20376"/>
    <cellStyle name="標準 2 4 3 3 2 2 4 2 3 5" xfId="20377"/>
    <cellStyle name="標準 2 4 3 3 2 2 4 2 4" xfId="20378"/>
    <cellStyle name="標準 2 4 3 3 2 2 4 2 5" xfId="20379"/>
    <cellStyle name="標準 2 4 3 3 2 2 4 2 5 2" xfId="20380"/>
    <cellStyle name="標準 2 4 3 3 2 2 4 2 5 3" xfId="20381"/>
    <cellStyle name="標準 2 4 3 3 2 2 4 2 6" xfId="20382"/>
    <cellStyle name="標準 2 4 3 3 2 2 4 2 6 2" xfId="20383"/>
    <cellStyle name="標準 2 4 3 3 2 2 4 2 6 3" xfId="20384"/>
    <cellStyle name="標準 2 4 3 3 2 2 4 2 7" xfId="20385"/>
    <cellStyle name="標準 2 4 3 3 2 2 4 2 8" xfId="20386"/>
    <cellStyle name="標準 2 4 3 3 2 2 4 3" xfId="20387"/>
    <cellStyle name="標準 2 4 3 3 2 2 4 3 2" xfId="20388"/>
    <cellStyle name="標準 2 4 3 3 2 2 4 3 2 2" xfId="20389"/>
    <cellStyle name="標準 2 4 3 3 2 2 4 3 2 2 2" xfId="20390"/>
    <cellStyle name="標準 2 4 3 3 2 2 4 3 2 2 2 2" xfId="20391"/>
    <cellStyle name="標準 2 4 3 3 2 2 4 3 2 2 2 3" xfId="20392"/>
    <cellStyle name="標準 2 4 3 3 2 2 4 3 2 2 3" xfId="20393"/>
    <cellStyle name="標準 2 4 3 3 2 2 4 3 2 2 3 2" xfId="20394"/>
    <cellStyle name="標準 2 4 3 3 2 2 4 3 2 2 3 3" xfId="20395"/>
    <cellStyle name="標準 2 4 3 3 2 2 4 3 2 2 4" xfId="20396"/>
    <cellStyle name="標準 2 4 3 3 2 2 4 3 2 2 5" xfId="20397"/>
    <cellStyle name="標準 2 4 3 3 2 2 4 3 2 3" xfId="20398"/>
    <cellStyle name="標準 2 4 3 3 2 2 4 3 2 3 2" xfId="20399"/>
    <cellStyle name="標準 2 4 3 3 2 2 4 3 2 3 3" xfId="20400"/>
    <cellStyle name="標準 2 4 3 3 2 2 4 3 2 4" xfId="20401"/>
    <cellStyle name="標準 2 4 3 3 2 2 4 3 2 4 2" xfId="20402"/>
    <cellStyle name="標準 2 4 3 3 2 2 4 3 2 4 3" xfId="20403"/>
    <cellStyle name="標準 2 4 3 3 2 2 4 3 2 5" xfId="20404"/>
    <cellStyle name="標準 2 4 3 3 2 2 4 3 2 6" xfId="20405"/>
    <cellStyle name="標準 2 4 3 3 2 2 4 3 3" xfId="20406"/>
    <cellStyle name="標準 2 4 3 3 2 2 4 3 3 2" xfId="20407"/>
    <cellStyle name="標準 2 4 3 3 2 2 4 3 3 2 2" xfId="20408"/>
    <cellStyle name="標準 2 4 3 3 2 2 4 3 3 2 3" xfId="20409"/>
    <cellStyle name="標準 2 4 3 3 2 2 4 3 3 3" xfId="20410"/>
    <cellStyle name="標準 2 4 3 3 2 2 4 3 3 3 2" xfId="20411"/>
    <cellStyle name="標準 2 4 3 3 2 2 4 3 3 3 3" xfId="20412"/>
    <cellStyle name="標準 2 4 3 3 2 2 4 3 3 4" xfId="20413"/>
    <cellStyle name="標準 2 4 3 3 2 2 4 3 3 5" xfId="20414"/>
    <cellStyle name="標準 2 4 3 3 2 2 4 3 4" xfId="20415"/>
    <cellStyle name="標準 2 4 3 3 2 2 4 3 5" xfId="20416"/>
    <cellStyle name="標準 2 4 3 3 2 2 4 3 5 2" xfId="20417"/>
    <cellStyle name="標準 2 4 3 3 2 2 4 3 5 3" xfId="20418"/>
    <cellStyle name="標準 2 4 3 3 2 2 4 3 6" xfId="20419"/>
    <cellStyle name="標準 2 4 3 3 2 2 4 3 6 2" xfId="20420"/>
    <cellStyle name="標準 2 4 3 3 2 2 4 3 6 3" xfId="20421"/>
    <cellStyle name="標準 2 4 3 3 2 2 4 3 7" xfId="20422"/>
    <cellStyle name="標準 2 4 3 3 2 2 4 3 8" xfId="20423"/>
    <cellStyle name="標準 2 4 3 3 2 2 4 4" xfId="20424"/>
    <cellStyle name="標準 2 4 3 3 2 2 4 4 2" xfId="20425"/>
    <cellStyle name="標準 2 4 3 3 2 2 4 4 2 2" xfId="20426"/>
    <cellStyle name="標準 2 4 3 3 2 2 4 4 2 2 2" xfId="20427"/>
    <cellStyle name="標準 2 4 3 3 2 2 4 4 2 2 3" xfId="20428"/>
    <cellStyle name="標準 2 4 3 3 2 2 4 4 2 3" xfId="20429"/>
    <cellStyle name="標準 2 4 3 3 2 2 4 4 2 3 2" xfId="20430"/>
    <cellStyle name="標準 2 4 3 3 2 2 4 4 2 3 3" xfId="20431"/>
    <cellStyle name="標準 2 4 3 3 2 2 4 4 2 4" xfId="20432"/>
    <cellStyle name="標準 2 4 3 3 2 2 4 4 2 5" xfId="20433"/>
    <cellStyle name="標準 2 4 3 3 2 2 4 4 3" xfId="20434"/>
    <cellStyle name="標準 2 4 3 3 2 2 4 4 3 2" xfId="20435"/>
    <cellStyle name="標準 2 4 3 3 2 2 4 4 3 3" xfId="20436"/>
    <cellStyle name="標準 2 4 3 3 2 2 4 4 4" xfId="20437"/>
    <cellStyle name="標準 2 4 3 3 2 2 4 4 4 2" xfId="20438"/>
    <cellStyle name="標準 2 4 3 3 2 2 4 4 4 3" xfId="20439"/>
    <cellStyle name="標準 2 4 3 3 2 2 4 4 5" xfId="20440"/>
    <cellStyle name="標準 2 4 3 3 2 2 4 4 6" xfId="20441"/>
    <cellStyle name="標準 2 4 3 3 2 2 4 5" xfId="20442"/>
    <cellStyle name="標準 2 4 3 3 2 2 4 5 2" xfId="20443"/>
    <cellStyle name="標準 2 4 3 3 2 2 4 5 2 2" xfId="20444"/>
    <cellStyle name="標準 2 4 3 3 2 2 4 5 2 3" xfId="20445"/>
    <cellStyle name="標準 2 4 3 3 2 2 4 5 3" xfId="20446"/>
    <cellStyle name="標準 2 4 3 3 2 2 4 5 3 2" xfId="20447"/>
    <cellStyle name="標準 2 4 3 3 2 2 4 5 3 3" xfId="20448"/>
    <cellStyle name="標準 2 4 3 3 2 2 4 5 4" xfId="20449"/>
    <cellStyle name="標準 2 4 3 3 2 2 4 5 5" xfId="20450"/>
    <cellStyle name="標準 2 4 3 3 2 2 4 6" xfId="20451"/>
    <cellStyle name="標準 2 4 3 3 2 2 4 7" xfId="20452"/>
    <cellStyle name="標準 2 4 3 3 2 2 4 7 2" xfId="20453"/>
    <cellStyle name="標準 2 4 3 3 2 2 4 7 3" xfId="20454"/>
    <cellStyle name="標準 2 4 3 3 2 2 4 8" xfId="20455"/>
    <cellStyle name="標準 2 4 3 3 2 2 4 8 2" xfId="20456"/>
    <cellStyle name="標準 2 4 3 3 2 2 4 8 3" xfId="20457"/>
    <cellStyle name="標準 2 4 3 3 2 2 4 9" xfId="20458"/>
    <cellStyle name="標準 2 4 3 3 2 2 5" xfId="20459"/>
    <cellStyle name="標準 2 4 3 3 2 2 5 2" xfId="20460"/>
    <cellStyle name="標準 2 4 3 3 2 2 5 2 2" xfId="20461"/>
    <cellStyle name="標準 2 4 3 3 2 2 5 2 2 2" xfId="20462"/>
    <cellStyle name="標準 2 4 3 3 2 2 5 2 2 2 2" xfId="20463"/>
    <cellStyle name="標準 2 4 3 3 2 2 5 2 2 2 2 2" xfId="20464"/>
    <cellStyle name="標準 2 4 3 3 2 2 5 2 2 2 2 3" xfId="20465"/>
    <cellStyle name="標準 2 4 3 3 2 2 5 2 2 2 3" xfId="20466"/>
    <cellStyle name="標準 2 4 3 3 2 2 5 2 2 2 3 2" xfId="20467"/>
    <cellStyle name="標準 2 4 3 3 2 2 5 2 2 2 3 3" xfId="20468"/>
    <cellStyle name="標準 2 4 3 3 2 2 5 2 2 2 4" xfId="20469"/>
    <cellStyle name="標準 2 4 3 3 2 2 5 2 2 2 5" xfId="20470"/>
    <cellStyle name="標準 2 4 3 3 2 2 5 2 2 3" xfId="20471"/>
    <cellStyle name="標準 2 4 3 3 2 2 5 2 2 3 2" xfId="20472"/>
    <cellStyle name="標準 2 4 3 3 2 2 5 2 2 3 3" xfId="20473"/>
    <cellStyle name="標準 2 4 3 3 2 2 5 2 2 4" xfId="20474"/>
    <cellStyle name="標準 2 4 3 3 2 2 5 2 2 4 2" xfId="20475"/>
    <cellStyle name="標準 2 4 3 3 2 2 5 2 2 4 3" xfId="20476"/>
    <cellStyle name="標準 2 4 3 3 2 2 5 2 2 5" xfId="20477"/>
    <cellStyle name="標準 2 4 3 3 2 2 5 2 2 6" xfId="20478"/>
    <cellStyle name="標準 2 4 3 3 2 2 5 2 3" xfId="20479"/>
    <cellStyle name="標準 2 4 3 3 2 2 5 2 3 2" xfId="20480"/>
    <cellStyle name="標準 2 4 3 3 2 2 5 2 3 2 2" xfId="20481"/>
    <cellStyle name="標準 2 4 3 3 2 2 5 2 3 2 3" xfId="20482"/>
    <cellStyle name="標準 2 4 3 3 2 2 5 2 3 3" xfId="20483"/>
    <cellStyle name="標準 2 4 3 3 2 2 5 2 3 3 2" xfId="20484"/>
    <cellStyle name="標準 2 4 3 3 2 2 5 2 3 3 3" xfId="20485"/>
    <cellStyle name="標準 2 4 3 3 2 2 5 2 3 4" xfId="20486"/>
    <cellStyle name="標準 2 4 3 3 2 2 5 2 3 5" xfId="20487"/>
    <cellStyle name="標準 2 4 3 3 2 2 5 2 4" xfId="20488"/>
    <cellStyle name="標準 2 4 3 3 2 2 5 2 5" xfId="20489"/>
    <cellStyle name="標準 2 4 3 3 2 2 5 2 5 2" xfId="20490"/>
    <cellStyle name="標準 2 4 3 3 2 2 5 2 5 3" xfId="20491"/>
    <cellStyle name="標準 2 4 3 3 2 2 5 2 6" xfId="20492"/>
    <cellStyle name="標準 2 4 3 3 2 2 5 2 6 2" xfId="20493"/>
    <cellStyle name="標準 2 4 3 3 2 2 5 2 6 3" xfId="20494"/>
    <cellStyle name="標準 2 4 3 3 2 2 5 2 7" xfId="20495"/>
    <cellStyle name="標準 2 4 3 3 2 2 5 2 8" xfId="20496"/>
    <cellStyle name="標準 2 4 3 3 2 2 5 3" xfId="20497"/>
    <cellStyle name="標準 2 4 3 3 2 2 5 3 2" xfId="20498"/>
    <cellStyle name="標準 2 4 3 3 2 2 5 3 2 2" xfId="20499"/>
    <cellStyle name="標準 2 4 3 3 2 2 5 3 2 2 2" xfId="20500"/>
    <cellStyle name="標準 2 4 3 3 2 2 5 3 2 2 3" xfId="20501"/>
    <cellStyle name="標準 2 4 3 3 2 2 5 3 2 3" xfId="20502"/>
    <cellStyle name="標準 2 4 3 3 2 2 5 3 2 3 2" xfId="20503"/>
    <cellStyle name="標準 2 4 3 3 2 2 5 3 2 3 3" xfId="20504"/>
    <cellStyle name="標準 2 4 3 3 2 2 5 3 2 4" xfId="20505"/>
    <cellStyle name="標準 2 4 3 3 2 2 5 3 2 5" xfId="20506"/>
    <cellStyle name="標準 2 4 3 3 2 2 5 3 3" xfId="20507"/>
    <cellStyle name="標準 2 4 3 3 2 2 5 3 3 2" xfId="20508"/>
    <cellStyle name="標準 2 4 3 3 2 2 5 3 3 3" xfId="20509"/>
    <cellStyle name="標準 2 4 3 3 2 2 5 3 4" xfId="20510"/>
    <cellStyle name="標準 2 4 3 3 2 2 5 3 4 2" xfId="20511"/>
    <cellStyle name="標準 2 4 3 3 2 2 5 3 4 3" xfId="20512"/>
    <cellStyle name="標準 2 4 3 3 2 2 5 3 5" xfId="20513"/>
    <cellStyle name="標準 2 4 3 3 2 2 5 3 6" xfId="20514"/>
    <cellStyle name="標準 2 4 3 3 2 2 5 4" xfId="20515"/>
    <cellStyle name="標準 2 4 3 3 2 2 5 4 2" xfId="20516"/>
    <cellStyle name="標準 2 4 3 3 2 2 5 4 2 2" xfId="20517"/>
    <cellStyle name="標準 2 4 3 3 2 2 5 4 2 3" xfId="20518"/>
    <cellStyle name="標準 2 4 3 3 2 2 5 4 3" xfId="20519"/>
    <cellStyle name="標準 2 4 3 3 2 2 5 4 3 2" xfId="20520"/>
    <cellStyle name="標準 2 4 3 3 2 2 5 4 3 3" xfId="20521"/>
    <cellStyle name="標準 2 4 3 3 2 2 5 4 4" xfId="20522"/>
    <cellStyle name="標準 2 4 3 3 2 2 5 4 5" xfId="20523"/>
    <cellStyle name="標準 2 4 3 3 2 2 5 5" xfId="20524"/>
    <cellStyle name="標準 2 4 3 3 2 2 5 6" xfId="20525"/>
    <cellStyle name="標準 2 4 3 3 2 2 5 6 2" xfId="20526"/>
    <cellStyle name="標準 2 4 3 3 2 2 5 6 3" xfId="20527"/>
    <cellStyle name="標準 2 4 3 3 2 2 5 7" xfId="20528"/>
    <cellStyle name="標準 2 4 3 3 2 2 5 7 2" xfId="20529"/>
    <cellStyle name="標準 2 4 3 3 2 2 5 7 3" xfId="20530"/>
    <cellStyle name="標準 2 4 3 3 2 2 5 8" xfId="20531"/>
    <cellStyle name="標準 2 4 3 3 2 2 5 9" xfId="20532"/>
    <cellStyle name="標準 2 4 3 3 2 2 6" xfId="20533"/>
    <cellStyle name="標準 2 4 3 3 2 2 6 2" xfId="20534"/>
    <cellStyle name="標準 2 4 3 3 2 2 6 2 2" xfId="20535"/>
    <cellStyle name="標準 2 4 3 3 2 2 6 2 2 2" xfId="20536"/>
    <cellStyle name="標準 2 4 3 3 2 2 6 2 2 2 2" xfId="20537"/>
    <cellStyle name="標準 2 4 3 3 2 2 6 2 2 2 3" xfId="20538"/>
    <cellStyle name="標準 2 4 3 3 2 2 6 2 2 3" xfId="20539"/>
    <cellStyle name="標準 2 4 3 3 2 2 6 2 2 3 2" xfId="20540"/>
    <cellStyle name="標準 2 4 3 3 2 2 6 2 2 3 3" xfId="20541"/>
    <cellStyle name="標準 2 4 3 3 2 2 6 2 2 4" xfId="20542"/>
    <cellStyle name="標準 2 4 3 3 2 2 6 2 2 5" xfId="20543"/>
    <cellStyle name="標準 2 4 3 3 2 2 6 2 3" xfId="20544"/>
    <cellStyle name="標準 2 4 3 3 2 2 6 2 3 2" xfId="20545"/>
    <cellStyle name="標準 2 4 3 3 2 2 6 2 3 3" xfId="20546"/>
    <cellStyle name="標準 2 4 3 3 2 2 6 2 4" xfId="20547"/>
    <cellStyle name="標準 2 4 3 3 2 2 6 2 4 2" xfId="20548"/>
    <cellStyle name="標準 2 4 3 3 2 2 6 2 4 3" xfId="20549"/>
    <cellStyle name="標準 2 4 3 3 2 2 6 2 5" xfId="20550"/>
    <cellStyle name="標準 2 4 3 3 2 2 6 2 6" xfId="20551"/>
    <cellStyle name="標準 2 4 3 3 2 2 6 3" xfId="20552"/>
    <cellStyle name="標準 2 4 3 3 2 2 6 3 2" xfId="20553"/>
    <cellStyle name="標準 2 4 3 3 2 2 6 3 2 2" xfId="20554"/>
    <cellStyle name="標準 2 4 3 3 2 2 6 3 2 3" xfId="20555"/>
    <cellStyle name="標準 2 4 3 3 2 2 6 3 3" xfId="20556"/>
    <cellStyle name="標準 2 4 3 3 2 2 6 3 3 2" xfId="20557"/>
    <cellStyle name="標準 2 4 3 3 2 2 6 3 3 3" xfId="20558"/>
    <cellStyle name="標準 2 4 3 3 2 2 6 3 4" xfId="20559"/>
    <cellStyle name="標準 2 4 3 3 2 2 6 3 5" xfId="20560"/>
    <cellStyle name="標準 2 4 3 3 2 2 6 4" xfId="20561"/>
    <cellStyle name="標準 2 4 3 3 2 2 6 5" xfId="20562"/>
    <cellStyle name="標準 2 4 3 3 2 2 6 5 2" xfId="20563"/>
    <cellStyle name="標準 2 4 3 3 2 2 6 5 3" xfId="20564"/>
    <cellStyle name="標準 2 4 3 3 2 2 6 6" xfId="20565"/>
    <cellStyle name="標準 2 4 3 3 2 2 6 6 2" xfId="20566"/>
    <cellStyle name="標準 2 4 3 3 2 2 6 6 3" xfId="20567"/>
    <cellStyle name="標準 2 4 3 3 2 2 6 7" xfId="20568"/>
    <cellStyle name="標準 2 4 3 3 2 2 6 8" xfId="20569"/>
    <cellStyle name="標準 2 4 3 3 2 2 7" xfId="20570"/>
    <cellStyle name="標準 2 4 3 3 2 2 7 2" xfId="20571"/>
    <cellStyle name="標準 2 4 3 3 2 2 7 2 2" xfId="20572"/>
    <cellStyle name="標準 2 4 3 3 2 2 7 2 2 2" xfId="20573"/>
    <cellStyle name="標準 2 4 3 3 2 2 7 2 2 2 2" xfId="20574"/>
    <cellStyle name="標準 2 4 3 3 2 2 7 2 2 2 3" xfId="20575"/>
    <cellStyle name="標準 2 4 3 3 2 2 7 2 2 3" xfId="20576"/>
    <cellStyle name="標準 2 4 3 3 2 2 7 2 2 3 2" xfId="20577"/>
    <cellStyle name="標準 2 4 3 3 2 2 7 2 2 3 3" xfId="20578"/>
    <cellStyle name="標準 2 4 3 3 2 2 7 2 2 4" xfId="20579"/>
    <cellStyle name="標準 2 4 3 3 2 2 7 2 2 5" xfId="20580"/>
    <cellStyle name="標準 2 4 3 3 2 2 7 2 3" xfId="20581"/>
    <cellStyle name="標準 2 4 3 3 2 2 7 2 3 2" xfId="20582"/>
    <cellStyle name="標準 2 4 3 3 2 2 7 2 3 3" xfId="20583"/>
    <cellStyle name="標準 2 4 3 3 2 2 7 2 4" xfId="20584"/>
    <cellStyle name="標準 2 4 3 3 2 2 7 2 4 2" xfId="20585"/>
    <cellStyle name="標準 2 4 3 3 2 2 7 2 4 3" xfId="20586"/>
    <cellStyle name="標準 2 4 3 3 2 2 7 2 5" xfId="20587"/>
    <cellStyle name="標準 2 4 3 3 2 2 7 2 6" xfId="20588"/>
    <cellStyle name="標準 2 4 3 3 2 2 7 3" xfId="20589"/>
    <cellStyle name="標準 2 4 3 3 2 2 7 3 2" xfId="20590"/>
    <cellStyle name="標準 2 4 3 3 2 2 7 3 2 2" xfId="20591"/>
    <cellStyle name="標準 2 4 3 3 2 2 7 3 2 3" xfId="20592"/>
    <cellStyle name="標準 2 4 3 3 2 2 7 3 3" xfId="20593"/>
    <cellStyle name="標準 2 4 3 3 2 2 7 3 3 2" xfId="20594"/>
    <cellStyle name="標準 2 4 3 3 2 2 7 3 3 3" xfId="20595"/>
    <cellStyle name="標準 2 4 3 3 2 2 7 3 4" xfId="20596"/>
    <cellStyle name="標準 2 4 3 3 2 2 7 3 5" xfId="20597"/>
    <cellStyle name="標準 2 4 3 3 2 2 7 4" xfId="20598"/>
    <cellStyle name="標準 2 4 3 3 2 2 7 5" xfId="20599"/>
    <cellStyle name="標準 2 4 3 3 2 2 7 5 2" xfId="20600"/>
    <cellStyle name="標準 2 4 3 3 2 2 7 5 3" xfId="20601"/>
    <cellStyle name="標準 2 4 3 3 2 2 7 6" xfId="20602"/>
    <cellStyle name="標準 2 4 3 3 2 2 7 6 2" xfId="20603"/>
    <cellStyle name="標準 2 4 3 3 2 2 7 6 3" xfId="20604"/>
    <cellStyle name="標準 2 4 3 3 2 2 7 7" xfId="20605"/>
    <cellStyle name="標準 2 4 3 3 2 2 7 8" xfId="20606"/>
    <cellStyle name="標準 2 4 3 3 2 2 8" xfId="20607"/>
    <cellStyle name="標準 2 4 3 3 2 2 8 2" xfId="20608"/>
    <cellStyle name="標準 2 4 3 3 2 2 8 2 2" xfId="20609"/>
    <cellStyle name="標準 2 4 3 3 2 2 8 2 2 2" xfId="20610"/>
    <cellStyle name="標準 2 4 3 3 2 2 8 2 2 3" xfId="20611"/>
    <cellStyle name="標準 2 4 3 3 2 2 8 2 3" xfId="20612"/>
    <cellStyle name="標準 2 4 3 3 2 2 8 2 3 2" xfId="20613"/>
    <cellStyle name="標準 2 4 3 3 2 2 8 2 3 3" xfId="20614"/>
    <cellStyle name="標準 2 4 3 3 2 2 8 2 4" xfId="20615"/>
    <cellStyle name="標準 2 4 3 3 2 2 8 2 5" xfId="20616"/>
    <cellStyle name="標準 2 4 3 3 2 2 8 3" xfId="20617"/>
    <cellStyle name="標準 2 4 3 3 2 2 8 3 2" xfId="20618"/>
    <cellStyle name="標準 2 4 3 3 2 2 8 3 3" xfId="20619"/>
    <cellStyle name="標準 2 4 3 3 2 2 8 4" xfId="20620"/>
    <cellStyle name="標準 2 4 3 3 2 2 8 4 2" xfId="20621"/>
    <cellStyle name="標準 2 4 3 3 2 2 8 4 3" xfId="20622"/>
    <cellStyle name="標準 2 4 3 3 2 2 8 5" xfId="20623"/>
    <cellStyle name="標準 2 4 3 3 2 2 8 6" xfId="20624"/>
    <cellStyle name="標準 2 4 3 3 2 2 9" xfId="20625"/>
    <cellStyle name="標準 2 4 3 3 2 2 9 2" xfId="20626"/>
    <cellStyle name="標準 2 4 3 3 2 2 9 2 2" xfId="20627"/>
    <cellStyle name="標準 2 4 3 3 2 2 9 2 3" xfId="20628"/>
    <cellStyle name="標準 2 4 3 3 2 2 9 3" xfId="20629"/>
    <cellStyle name="標準 2 4 3 3 2 2 9 3 2" xfId="20630"/>
    <cellStyle name="標準 2 4 3 3 2 2 9 3 3" xfId="20631"/>
    <cellStyle name="標準 2 4 3 3 2 2 9 4" xfId="20632"/>
    <cellStyle name="標準 2 4 3 3 2 2 9 5" xfId="20633"/>
    <cellStyle name="標準 2 4 3 3 2 3" xfId="20634"/>
    <cellStyle name="標準 2 4 3 3 2 3 10" xfId="20635"/>
    <cellStyle name="標準 2 4 3 3 2 3 10 2" xfId="20636"/>
    <cellStyle name="標準 2 4 3 3 2 3 10 3" xfId="20637"/>
    <cellStyle name="標準 2 4 3 3 2 3 11" xfId="20638"/>
    <cellStyle name="標準 2 4 3 3 2 3 12" xfId="20639"/>
    <cellStyle name="標準 2 4 3 3 2 3 2" xfId="20640"/>
    <cellStyle name="標準 2 4 3 3 2 3 2 10" xfId="20641"/>
    <cellStyle name="標準 2 4 3 3 2 3 2 2" xfId="20642"/>
    <cellStyle name="標準 2 4 3 3 2 3 2 2 2" xfId="20643"/>
    <cellStyle name="標準 2 4 3 3 2 3 2 2 2 2" xfId="20644"/>
    <cellStyle name="標準 2 4 3 3 2 3 2 2 2 2 2" xfId="20645"/>
    <cellStyle name="標準 2 4 3 3 2 3 2 2 2 2 2 2" xfId="20646"/>
    <cellStyle name="標準 2 4 3 3 2 3 2 2 2 2 2 3" xfId="20647"/>
    <cellStyle name="標準 2 4 3 3 2 3 2 2 2 2 3" xfId="20648"/>
    <cellStyle name="標準 2 4 3 3 2 3 2 2 2 2 3 2" xfId="20649"/>
    <cellStyle name="標準 2 4 3 3 2 3 2 2 2 2 3 3" xfId="20650"/>
    <cellStyle name="標準 2 4 3 3 2 3 2 2 2 2 4" xfId="20651"/>
    <cellStyle name="標準 2 4 3 3 2 3 2 2 2 2 5" xfId="20652"/>
    <cellStyle name="標準 2 4 3 3 2 3 2 2 2 3" xfId="20653"/>
    <cellStyle name="標準 2 4 3 3 2 3 2 2 2 3 2" xfId="20654"/>
    <cellStyle name="標準 2 4 3 3 2 3 2 2 2 3 3" xfId="20655"/>
    <cellStyle name="標準 2 4 3 3 2 3 2 2 2 4" xfId="20656"/>
    <cellStyle name="標準 2 4 3 3 2 3 2 2 2 4 2" xfId="20657"/>
    <cellStyle name="標準 2 4 3 3 2 3 2 2 2 4 3" xfId="20658"/>
    <cellStyle name="標準 2 4 3 3 2 3 2 2 2 5" xfId="20659"/>
    <cellStyle name="標準 2 4 3 3 2 3 2 2 2 6" xfId="20660"/>
    <cellStyle name="標準 2 4 3 3 2 3 2 2 3" xfId="20661"/>
    <cellStyle name="標準 2 4 3 3 2 3 2 2 3 2" xfId="20662"/>
    <cellStyle name="標準 2 4 3 3 2 3 2 2 3 2 2" xfId="20663"/>
    <cellStyle name="標準 2 4 3 3 2 3 2 2 3 2 3" xfId="20664"/>
    <cellStyle name="標準 2 4 3 3 2 3 2 2 3 3" xfId="20665"/>
    <cellStyle name="標準 2 4 3 3 2 3 2 2 3 3 2" xfId="20666"/>
    <cellStyle name="標準 2 4 3 3 2 3 2 2 3 3 3" xfId="20667"/>
    <cellStyle name="標準 2 4 3 3 2 3 2 2 3 4" xfId="20668"/>
    <cellStyle name="標準 2 4 3 3 2 3 2 2 3 5" xfId="20669"/>
    <cellStyle name="標準 2 4 3 3 2 3 2 2 4" xfId="20670"/>
    <cellStyle name="標準 2 4 3 3 2 3 2 2 5" xfId="20671"/>
    <cellStyle name="標準 2 4 3 3 2 3 2 2 5 2" xfId="20672"/>
    <cellStyle name="標準 2 4 3 3 2 3 2 2 5 3" xfId="20673"/>
    <cellStyle name="標準 2 4 3 3 2 3 2 2 6" xfId="20674"/>
    <cellStyle name="標準 2 4 3 3 2 3 2 2 6 2" xfId="20675"/>
    <cellStyle name="標準 2 4 3 3 2 3 2 2 6 3" xfId="20676"/>
    <cellStyle name="標準 2 4 3 3 2 3 2 2 7" xfId="20677"/>
    <cellStyle name="標準 2 4 3 3 2 3 2 2 8" xfId="20678"/>
    <cellStyle name="標準 2 4 3 3 2 3 2 3" xfId="20679"/>
    <cellStyle name="標準 2 4 3 3 2 3 2 3 2" xfId="20680"/>
    <cellStyle name="標準 2 4 3 3 2 3 2 3 2 2" xfId="20681"/>
    <cellStyle name="標準 2 4 3 3 2 3 2 3 2 2 2" xfId="20682"/>
    <cellStyle name="標準 2 4 3 3 2 3 2 3 2 2 2 2" xfId="20683"/>
    <cellStyle name="標準 2 4 3 3 2 3 2 3 2 2 2 3" xfId="20684"/>
    <cellStyle name="標準 2 4 3 3 2 3 2 3 2 2 3" xfId="20685"/>
    <cellStyle name="標準 2 4 3 3 2 3 2 3 2 2 3 2" xfId="20686"/>
    <cellStyle name="標準 2 4 3 3 2 3 2 3 2 2 3 3" xfId="20687"/>
    <cellStyle name="標準 2 4 3 3 2 3 2 3 2 2 4" xfId="20688"/>
    <cellStyle name="標準 2 4 3 3 2 3 2 3 2 2 5" xfId="20689"/>
    <cellStyle name="標準 2 4 3 3 2 3 2 3 2 3" xfId="20690"/>
    <cellStyle name="標準 2 4 3 3 2 3 2 3 2 3 2" xfId="20691"/>
    <cellStyle name="標準 2 4 3 3 2 3 2 3 2 3 3" xfId="20692"/>
    <cellStyle name="標準 2 4 3 3 2 3 2 3 2 4" xfId="20693"/>
    <cellStyle name="標準 2 4 3 3 2 3 2 3 2 4 2" xfId="20694"/>
    <cellStyle name="標準 2 4 3 3 2 3 2 3 2 4 3" xfId="20695"/>
    <cellStyle name="標準 2 4 3 3 2 3 2 3 2 5" xfId="20696"/>
    <cellStyle name="標準 2 4 3 3 2 3 2 3 2 6" xfId="20697"/>
    <cellStyle name="標準 2 4 3 3 2 3 2 3 3" xfId="20698"/>
    <cellStyle name="標準 2 4 3 3 2 3 2 3 3 2" xfId="20699"/>
    <cellStyle name="標準 2 4 3 3 2 3 2 3 3 2 2" xfId="20700"/>
    <cellStyle name="標準 2 4 3 3 2 3 2 3 3 2 3" xfId="20701"/>
    <cellStyle name="標準 2 4 3 3 2 3 2 3 3 3" xfId="20702"/>
    <cellStyle name="標準 2 4 3 3 2 3 2 3 3 3 2" xfId="20703"/>
    <cellStyle name="標準 2 4 3 3 2 3 2 3 3 3 3" xfId="20704"/>
    <cellStyle name="標準 2 4 3 3 2 3 2 3 3 4" xfId="20705"/>
    <cellStyle name="標準 2 4 3 3 2 3 2 3 3 5" xfId="20706"/>
    <cellStyle name="標準 2 4 3 3 2 3 2 3 4" xfId="20707"/>
    <cellStyle name="標準 2 4 3 3 2 3 2 3 5" xfId="20708"/>
    <cellStyle name="標準 2 4 3 3 2 3 2 3 5 2" xfId="20709"/>
    <cellStyle name="標準 2 4 3 3 2 3 2 3 5 3" xfId="20710"/>
    <cellStyle name="標準 2 4 3 3 2 3 2 3 6" xfId="20711"/>
    <cellStyle name="標準 2 4 3 3 2 3 2 3 6 2" xfId="20712"/>
    <cellStyle name="標準 2 4 3 3 2 3 2 3 6 3" xfId="20713"/>
    <cellStyle name="標準 2 4 3 3 2 3 2 3 7" xfId="20714"/>
    <cellStyle name="標準 2 4 3 3 2 3 2 3 8" xfId="20715"/>
    <cellStyle name="標準 2 4 3 3 2 3 2 4" xfId="20716"/>
    <cellStyle name="標準 2 4 3 3 2 3 2 4 2" xfId="20717"/>
    <cellStyle name="標準 2 4 3 3 2 3 2 4 2 2" xfId="20718"/>
    <cellStyle name="標準 2 4 3 3 2 3 2 4 2 2 2" xfId="20719"/>
    <cellStyle name="標準 2 4 3 3 2 3 2 4 2 2 3" xfId="20720"/>
    <cellStyle name="標準 2 4 3 3 2 3 2 4 2 3" xfId="20721"/>
    <cellStyle name="標準 2 4 3 3 2 3 2 4 2 3 2" xfId="20722"/>
    <cellStyle name="標準 2 4 3 3 2 3 2 4 2 3 3" xfId="20723"/>
    <cellStyle name="標準 2 4 3 3 2 3 2 4 2 4" xfId="20724"/>
    <cellStyle name="標準 2 4 3 3 2 3 2 4 2 5" xfId="20725"/>
    <cellStyle name="標準 2 4 3 3 2 3 2 4 3" xfId="20726"/>
    <cellStyle name="標準 2 4 3 3 2 3 2 4 3 2" xfId="20727"/>
    <cellStyle name="標準 2 4 3 3 2 3 2 4 3 3" xfId="20728"/>
    <cellStyle name="標準 2 4 3 3 2 3 2 4 4" xfId="20729"/>
    <cellStyle name="標準 2 4 3 3 2 3 2 4 4 2" xfId="20730"/>
    <cellStyle name="標準 2 4 3 3 2 3 2 4 4 3" xfId="20731"/>
    <cellStyle name="標準 2 4 3 3 2 3 2 4 5" xfId="20732"/>
    <cellStyle name="標準 2 4 3 3 2 3 2 4 6" xfId="20733"/>
    <cellStyle name="標準 2 4 3 3 2 3 2 5" xfId="20734"/>
    <cellStyle name="標準 2 4 3 3 2 3 2 5 2" xfId="20735"/>
    <cellStyle name="標準 2 4 3 3 2 3 2 5 2 2" xfId="20736"/>
    <cellStyle name="標準 2 4 3 3 2 3 2 5 2 3" xfId="20737"/>
    <cellStyle name="標準 2 4 3 3 2 3 2 5 3" xfId="20738"/>
    <cellStyle name="標準 2 4 3 3 2 3 2 5 3 2" xfId="20739"/>
    <cellStyle name="標準 2 4 3 3 2 3 2 5 3 3" xfId="20740"/>
    <cellStyle name="標準 2 4 3 3 2 3 2 5 4" xfId="20741"/>
    <cellStyle name="標準 2 4 3 3 2 3 2 5 5" xfId="20742"/>
    <cellStyle name="標準 2 4 3 3 2 3 2 6" xfId="20743"/>
    <cellStyle name="標準 2 4 3 3 2 3 2 7" xfId="20744"/>
    <cellStyle name="標準 2 4 3 3 2 3 2 7 2" xfId="20745"/>
    <cellStyle name="標準 2 4 3 3 2 3 2 7 3" xfId="20746"/>
    <cellStyle name="標準 2 4 3 3 2 3 2 8" xfId="20747"/>
    <cellStyle name="標準 2 4 3 3 2 3 2 8 2" xfId="20748"/>
    <cellStyle name="標準 2 4 3 3 2 3 2 8 3" xfId="20749"/>
    <cellStyle name="標準 2 4 3 3 2 3 2 9" xfId="20750"/>
    <cellStyle name="標準 2 4 3 3 2 3 3" xfId="20751"/>
    <cellStyle name="標準 2 4 3 3 2 3 3 2" xfId="20752"/>
    <cellStyle name="標準 2 4 3 3 2 3 3 2 2" xfId="20753"/>
    <cellStyle name="標準 2 4 3 3 2 3 3 2 2 2" xfId="20754"/>
    <cellStyle name="標準 2 4 3 3 2 3 3 2 2 2 2" xfId="20755"/>
    <cellStyle name="標準 2 4 3 3 2 3 3 2 2 2 2 2" xfId="20756"/>
    <cellStyle name="標準 2 4 3 3 2 3 3 2 2 2 2 3" xfId="20757"/>
    <cellStyle name="標準 2 4 3 3 2 3 3 2 2 2 3" xfId="20758"/>
    <cellStyle name="標準 2 4 3 3 2 3 3 2 2 2 3 2" xfId="20759"/>
    <cellStyle name="標準 2 4 3 3 2 3 3 2 2 2 3 3" xfId="20760"/>
    <cellStyle name="標準 2 4 3 3 2 3 3 2 2 2 4" xfId="20761"/>
    <cellStyle name="標準 2 4 3 3 2 3 3 2 2 2 5" xfId="20762"/>
    <cellStyle name="標準 2 4 3 3 2 3 3 2 2 3" xfId="20763"/>
    <cellStyle name="標準 2 4 3 3 2 3 3 2 2 3 2" xfId="20764"/>
    <cellStyle name="標準 2 4 3 3 2 3 3 2 2 3 3" xfId="20765"/>
    <cellStyle name="標準 2 4 3 3 2 3 3 2 2 4" xfId="20766"/>
    <cellStyle name="標準 2 4 3 3 2 3 3 2 2 4 2" xfId="20767"/>
    <cellStyle name="標準 2 4 3 3 2 3 3 2 2 4 3" xfId="20768"/>
    <cellStyle name="標準 2 4 3 3 2 3 3 2 2 5" xfId="20769"/>
    <cellStyle name="標準 2 4 3 3 2 3 3 2 2 6" xfId="20770"/>
    <cellStyle name="標準 2 4 3 3 2 3 3 2 3" xfId="20771"/>
    <cellStyle name="標準 2 4 3 3 2 3 3 2 3 2" xfId="20772"/>
    <cellStyle name="標準 2 4 3 3 2 3 3 2 3 2 2" xfId="20773"/>
    <cellStyle name="標準 2 4 3 3 2 3 3 2 3 2 3" xfId="20774"/>
    <cellStyle name="標準 2 4 3 3 2 3 3 2 3 3" xfId="20775"/>
    <cellStyle name="標準 2 4 3 3 2 3 3 2 3 3 2" xfId="20776"/>
    <cellStyle name="標準 2 4 3 3 2 3 3 2 3 3 3" xfId="20777"/>
    <cellStyle name="標準 2 4 3 3 2 3 3 2 3 4" xfId="20778"/>
    <cellStyle name="標準 2 4 3 3 2 3 3 2 3 5" xfId="20779"/>
    <cellStyle name="標準 2 4 3 3 2 3 3 2 4" xfId="20780"/>
    <cellStyle name="標準 2 4 3 3 2 3 3 2 5" xfId="20781"/>
    <cellStyle name="標準 2 4 3 3 2 3 3 2 5 2" xfId="20782"/>
    <cellStyle name="標準 2 4 3 3 2 3 3 2 5 3" xfId="20783"/>
    <cellStyle name="標準 2 4 3 3 2 3 3 2 6" xfId="20784"/>
    <cellStyle name="標準 2 4 3 3 2 3 3 2 6 2" xfId="20785"/>
    <cellStyle name="標準 2 4 3 3 2 3 3 2 6 3" xfId="20786"/>
    <cellStyle name="標準 2 4 3 3 2 3 3 2 7" xfId="20787"/>
    <cellStyle name="標準 2 4 3 3 2 3 3 2 8" xfId="20788"/>
    <cellStyle name="標準 2 4 3 3 2 3 3 3" xfId="20789"/>
    <cellStyle name="標準 2 4 3 3 2 3 3 3 2" xfId="20790"/>
    <cellStyle name="標準 2 4 3 3 2 3 3 3 2 2" xfId="20791"/>
    <cellStyle name="標準 2 4 3 3 2 3 3 3 2 2 2" xfId="20792"/>
    <cellStyle name="標準 2 4 3 3 2 3 3 3 2 2 3" xfId="20793"/>
    <cellStyle name="標準 2 4 3 3 2 3 3 3 2 3" xfId="20794"/>
    <cellStyle name="標準 2 4 3 3 2 3 3 3 2 3 2" xfId="20795"/>
    <cellStyle name="標準 2 4 3 3 2 3 3 3 2 3 3" xfId="20796"/>
    <cellStyle name="標準 2 4 3 3 2 3 3 3 2 4" xfId="20797"/>
    <cellStyle name="標準 2 4 3 3 2 3 3 3 2 5" xfId="20798"/>
    <cellStyle name="標準 2 4 3 3 2 3 3 3 3" xfId="20799"/>
    <cellStyle name="標準 2 4 3 3 2 3 3 3 3 2" xfId="20800"/>
    <cellStyle name="標準 2 4 3 3 2 3 3 3 3 3" xfId="20801"/>
    <cellStyle name="標準 2 4 3 3 2 3 3 3 4" xfId="20802"/>
    <cellStyle name="標準 2 4 3 3 2 3 3 3 4 2" xfId="20803"/>
    <cellStyle name="標準 2 4 3 3 2 3 3 3 4 3" xfId="20804"/>
    <cellStyle name="標準 2 4 3 3 2 3 3 3 5" xfId="20805"/>
    <cellStyle name="標準 2 4 3 3 2 3 3 3 6" xfId="20806"/>
    <cellStyle name="標準 2 4 3 3 2 3 3 4" xfId="20807"/>
    <cellStyle name="標準 2 4 3 3 2 3 3 4 2" xfId="20808"/>
    <cellStyle name="標準 2 4 3 3 2 3 3 4 2 2" xfId="20809"/>
    <cellStyle name="標準 2 4 3 3 2 3 3 4 2 3" xfId="20810"/>
    <cellStyle name="標準 2 4 3 3 2 3 3 4 3" xfId="20811"/>
    <cellStyle name="標準 2 4 3 3 2 3 3 4 3 2" xfId="20812"/>
    <cellStyle name="標準 2 4 3 3 2 3 3 4 3 3" xfId="20813"/>
    <cellStyle name="標準 2 4 3 3 2 3 3 4 4" xfId="20814"/>
    <cellStyle name="標準 2 4 3 3 2 3 3 4 5" xfId="20815"/>
    <cellStyle name="標準 2 4 3 3 2 3 3 5" xfId="20816"/>
    <cellStyle name="標準 2 4 3 3 2 3 3 6" xfId="20817"/>
    <cellStyle name="標準 2 4 3 3 2 3 3 6 2" xfId="20818"/>
    <cellStyle name="標準 2 4 3 3 2 3 3 6 3" xfId="20819"/>
    <cellStyle name="標準 2 4 3 3 2 3 3 7" xfId="20820"/>
    <cellStyle name="標準 2 4 3 3 2 3 3 7 2" xfId="20821"/>
    <cellStyle name="標準 2 4 3 3 2 3 3 7 3" xfId="20822"/>
    <cellStyle name="標準 2 4 3 3 2 3 3 8" xfId="20823"/>
    <cellStyle name="標準 2 4 3 3 2 3 3 9" xfId="20824"/>
    <cellStyle name="標準 2 4 3 3 2 3 4" xfId="20825"/>
    <cellStyle name="標準 2 4 3 3 2 3 4 2" xfId="20826"/>
    <cellStyle name="標準 2 4 3 3 2 3 4 2 2" xfId="20827"/>
    <cellStyle name="標準 2 4 3 3 2 3 4 2 2 2" xfId="20828"/>
    <cellStyle name="標準 2 4 3 3 2 3 4 2 2 2 2" xfId="20829"/>
    <cellStyle name="標準 2 4 3 3 2 3 4 2 2 2 3" xfId="20830"/>
    <cellStyle name="標準 2 4 3 3 2 3 4 2 2 3" xfId="20831"/>
    <cellStyle name="標準 2 4 3 3 2 3 4 2 2 3 2" xfId="20832"/>
    <cellStyle name="標準 2 4 3 3 2 3 4 2 2 3 3" xfId="20833"/>
    <cellStyle name="標準 2 4 3 3 2 3 4 2 2 4" xfId="20834"/>
    <cellStyle name="標準 2 4 3 3 2 3 4 2 2 5" xfId="20835"/>
    <cellStyle name="標準 2 4 3 3 2 3 4 2 3" xfId="20836"/>
    <cellStyle name="標準 2 4 3 3 2 3 4 2 3 2" xfId="20837"/>
    <cellStyle name="標準 2 4 3 3 2 3 4 2 3 3" xfId="20838"/>
    <cellStyle name="標準 2 4 3 3 2 3 4 2 4" xfId="20839"/>
    <cellStyle name="標準 2 4 3 3 2 3 4 2 4 2" xfId="20840"/>
    <cellStyle name="標準 2 4 3 3 2 3 4 2 4 3" xfId="20841"/>
    <cellStyle name="標準 2 4 3 3 2 3 4 2 5" xfId="20842"/>
    <cellStyle name="標準 2 4 3 3 2 3 4 2 6" xfId="20843"/>
    <cellStyle name="標準 2 4 3 3 2 3 4 3" xfId="20844"/>
    <cellStyle name="標準 2 4 3 3 2 3 4 3 2" xfId="20845"/>
    <cellStyle name="標準 2 4 3 3 2 3 4 3 2 2" xfId="20846"/>
    <cellStyle name="標準 2 4 3 3 2 3 4 3 2 3" xfId="20847"/>
    <cellStyle name="標準 2 4 3 3 2 3 4 3 3" xfId="20848"/>
    <cellStyle name="標準 2 4 3 3 2 3 4 3 3 2" xfId="20849"/>
    <cellStyle name="標準 2 4 3 3 2 3 4 3 3 3" xfId="20850"/>
    <cellStyle name="標準 2 4 3 3 2 3 4 3 4" xfId="20851"/>
    <cellStyle name="標準 2 4 3 3 2 3 4 3 5" xfId="20852"/>
    <cellStyle name="標準 2 4 3 3 2 3 4 4" xfId="20853"/>
    <cellStyle name="標準 2 4 3 3 2 3 4 5" xfId="20854"/>
    <cellStyle name="標準 2 4 3 3 2 3 4 5 2" xfId="20855"/>
    <cellStyle name="標準 2 4 3 3 2 3 4 5 3" xfId="20856"/>
    <cellStyle name="標準 2 4 3 3 2 3 4 6" xfId="20857"/>
    <cellStyle name="標準 2 4 3 3 2 3 4 6 2" xfId="20858"/>
    <cellStyle name="標準 2 4 3 3 2 3 4 6 3" xfId="20859"/>
    <cellStyle name="標準 2 4 3 3 2 3 4 7" xfId="20860"/>
    <cellStyle name="標準 2 4 3 3 2 3 4 8" xfId="20861"/>
    <cellStyle name="標準 2 4 3 3 2 3 5" xfId="20862"/>
    <cellStyle name="標準 2 4 3 3 2 3 5 2" xfId="20863"/>
    <cellStyle name="標準 2 4 3 3 2 3 5 2 2" xfId="20864"/>
    <cellStyle name="標準 2 4 3 3 2 3 5 2 2 2" xfId="20865"/>
    <cellStyle name="標準 2 4 3 3 2 3 5 2 2 2 2" xfId="20866"/>
    <cellStyle name="標準 2 4 3 3 2 3 5 2 2 2 3" xfId="20867"/>
    <cellStyle name="標準 2 4 3 3 2 3 5 2 2 3" xfId="20868"/>
    <cellStyle name="標準 2 4 3 3 2 3 5 2 2 3 2" xfId="20869"/>
    <cellStyle name="標準 2 4 3 3 2 3 5 2 2 3 3" xfId="20870"/>
    <cellStyle name="標準 2 4 3 3 2 3 5 2 2 4" xfId="20871"/>
    <cellStyle name="標準 2 4 3 3 2 3 5 2 2 5" xfId="20872"/>
    <cellStyle name="標準 2 4 3 3 2 3 5 2 3" xfId="20873"/>
    <cellStyle name="標準 2 4 3 3 2 3 5 2 3 2" xfId="20874"/>
    <cellStyle name="標準 2 4 3 3 2 3 5 2 3 3" xfId="20875"/>
    <cellStyle name="標準 2 4 3 3 2 3 5 2 4" xfId="20876"/>
    <cellStyle name="標準 2 4 3 3 2 3 5 2 4 2" xfId="20877"/>
    <cellStyle name="標準 2 4 3 3 2 3 5 2 4 3" xfId="20878"/>
    <cellStyle name="標準 2 4 3 3 2 3 5 2 5" xfId="20879"/>
    <cellStyle name="標準 2 4 3 3 2 3 5 2 6" xfId="20880"/>
    <cellStyle name="標準 2 4 3 3 2 3 5 3" xfId="20881"/>
    <cellStyle name="標準 2 4 3 3 2 3 5 3 2" xfId="20882"/>
    <cellStyle name="標準 2 4 3 3 2 3 5 3 2 2" xfId="20883"/>
    <cellStyle name="標準 2 4 3 3 2 3 5 3 2 3" xfId="20884"/>
    <cellStyle name="標準 2 4 3 3 2 3 5 3 3" xfId="20885"/>
    <cellStyle name="標準 2 4 3 3 2 3 5 3 3 2" xfId="20886"/>
    <cellStyle name="標準 2 4 3 3 2 3 5 3 3 3" xfId="20887"/>
    <cellStyle name="標準 2 4 3 3 2 3 5 3 4" xfId="20888"/>
    <cellStyle name="標準 2 4 3 3 2 3 5 3 5" xfId="20889"/>
    <cellStyle name="標準 2 4 3 3 2 3 5 4" xfId="20890"/>
    <cellStyle name="標準 2 4 3 3 2 3 5 5" xfId="20891"/>
    <cellStyle name="標準 2 4 3 3 2 3 5 5 2" xfId="20892"/>
    <cellStyle name="標準 2 4 3 3 2 3 5 5 3" xfId="20893"/>
    <cellStyle name="標準 2 4 3 3 2 3 5 6" xfId="20894"/>
    <cellStyle name="標準 2 4 3 3 2 3 5 6 2" xfId="20895"/>
    <cellStyle name="標準 2 4 3 3 2 3 5 6 3" xfId="20896"/>
    <cellStyle name="標準 2 4 3 3 2 3 5 7" xfId="20897"/>
    <cellStyle name="標準 2 4 3 3 2 3 5 8" xfId="20898"/>
    <cellStyle name="標準 2 4 3 3 2 3 6" xfId="20899"/>
    <cellStyle name="標準 2 4 3 3 2 3 6 2" xfId="20900"/>
    <cellStyle name="標準 2 4 3 3 2 3 6 2 2" xfId="20901"/>
    <cellStyle name="標準 2 4 3 3 2 3 6 2 2 2" xfId="20902"/>
    <cellStyle name="標準 2 4 3 3 2 3 6 2 2 3" xfId="20903"/>
    <cellStyle name="標準 2 4 3 3 2 3 6 2 3" xfId="20904"/>
    <cellStyle name="標準 2 4 3 3 2 3 6 2 3 2" xfId="20905"/>
    <cellStyle name="標準 2 4 3 3 2 3 6 2 3 3" xfId="20906"/>
    <cellStyle name="標準 2 4 3 3 2 3 6 2 4" xfId="20907"/>
    <cellStyle name="標準 2 4 3 3 2 3 6 2 5" xfId="20908"/>
    <cellStyle name="標準 2 4 3 3 2 3 6 3" xfId="20909"/>
    <cellStyle name="標準 2 4 3 3 2 3 6 3 2" xfId="20910"/>
    <cellStyle name="標準 2 4 3 3 2 3 6 3 3" xfId="20911"/>
    <cellStyle name="標準 2 4 3 3 2 3 6 4" xfId="20912"/>
    <cellStyle name="標準 2 4 3 3 2 3 6 4 2" xfId="20913"/>
    <cellStyle name="標準 2 4 3 3 2 3 6 4 3" xfId="20914"/>
    <cellStyle name="標準 2 4 3 3 2 3 6 5" xfId="20915"/>
    <cellStyle name="標準 2 4 3 3 2 3 6 6" xfId="20916"/>
    <cellStyle name="標準 2 4 3 3 2 3 7" xfId="20917"/>
    <cellStyle name="標準 2 4 3 3 2 3 7 2" xfId="20918"/>
    <cellStyle name="標準 2 4 3 3 2 3 7 2 2" xfId="20919"/>
    <cellStyle name="標準 2 4 3 3 2 3 7 2 3" xfId="20920"/>
    <cellStyle name="標準 2 4 3 3 2 3 7 3" xfId="20921"/>
    <cellStyle name="標準 2 4 3 3 2 3 7 3 2" xfId="20922"/>
    <cellStyle name="標準 2 4 3 3 2 3 7 3 3" xfId="20923"/>
    <cellStyle name="標準 2 4 3 3 2 3 7 4" xfId="20924"/>
    <cellStyle name="標準 2 4 3 3 2 3 7 5" xfId="20925"/>
    <cellStyle name="標準 2 4 3 3 2 3 8" xfId="20926"/>
    <cellStyle name="標準 2 4 3 3 2 3 9" xfId="20927"/>
    <cellStyle name="標準 2 4 3 3 2 3 9 2" xfId="20928"/>
    <cellStyle name="標準 2 4 3 3 2 3 9 3" xfId="20929"/>
    <cellStyle name="標準 2 4 3 3 2 4" xfId="20930"/>
    <cellStyle name="標準 2 4 3 3 2 4 10" xfId="20931"/>
    <cellStyle name="標準 2 4 3 3 2 4 11" xfId="20932"/>
    <cellStyle name="標準 2 4 3 3 2 4 2" xfId="20933"/>
    <cellStyle name="標準 2 4 3 3 2 4 2 10" xfId="20934"/>
    <cellStyle name="標準 2 4 3 3 2 4 2 2" xfId="20935"/>
    <cellStyle name="標準 2 4 3 3 2 4 2 2 2" xfId="20936"/>
    <cellStyle name="標準 2 4 3 3 2 4 2 2 2 2" xfId="20937"/>
    <cellStyle name="標準 2 4 3 3 2 4 2 2 2 2 2" xfId="20938"/>
    <cellStyle name="標準 2 4 3 3 2 4 2 2 2 2 2 2" xfId="20939"/>
    <cellStyle name="標準 2 4 3 3 2 4 2 2 2 2 2 3" xfId="20940"/>
    <cellStyle name="標準 2 4 3 3 2 4 2 2 2 2 3" xfId="20941"/>
    <cellStyle name="標準 2 4 3 3 2 4 2 2 2 2 3 2" xfId="20942"/>
    <cellStyle name="標準 2 4 3 3 2 4 2 2 2 2 3 3" xfId="20943"/>
    <cellStyle name="標準 2 4 3 3 2 4 2 2 2 2 4" xfId="20944"/>
    <cellStyle name="標準 2 4 3 3 2 4 2 2 2 2 5" xfId="20945"/>
    <cellStyle name="標準 2 4 3 3 2 4 2 2 2 3" xfId="20946"/>
    <cellStyle name="標準 2 4 3 3 2 4 2 2 2 3 2" xfId="20947"/>
    <cellStyle name="標準 2 4 3 3 2 4 2 2 2 3 3" xfId="20948"/>
    <cellStyle name="標準 2 4 3 3 2 4 2 2 2 4" xfId="20949"/>
    <cellStyle name="標準 2 4 3 3 2 4 2 2 2 4 2" xfId="20950"/>
    <cellStyle name="標準 2 4 3 3 2 4 2 2 2 4 3" xfId="20951"/>
    <cellStyle name="標準 2 4 3 3 2 4 2 2 2 5" xfId="20952"/>
    <cellStyle name="標準 2 4 3 3 2 4 2 2 2 6" xfId="20953"/>
    <cellStyle name="標準 2 4 3 3 2 4 2 2 3" xfId="20954"/>
    <cellStyle name="標準 2 4 3 3 2 4 2 2 3 2" xfId="20955"/>
    <cellStyle name="標準 2 4 3 3 2 4 2 2 3 2 2" xfId="20956"/>
    <cellStyle name="標準 2 4 3 3 2 4 2 2 3 2 3" xfId="20957"/>
    <cellStyle name="標準 2 4 3 3 2 4 2 2 3 3" xfId="20958"/>
    <cellStyle name="標準 2 4 3 3 2 4 2 2 3 3 2" xfId="20959"/>
    <cellStyle name="標準 2 4 3 3 2 4 2 2 3 3 3" xfId="20960"/>
    <cellStyle name="標準 2 4 3 3 2 4 2 2 3 4" xfId="20961"/>
    <cellStyle name="標準 2 4 3 3 2 4 2 2 3 5" xfId="20962"/>
    <cellStyle name="標準 2 4 3 3 2 4 2 2 4" xfId="20963"/>
    <cellStyle name="標準 2 4 3 3 2 4 2 2 5" xfId="20964"/>
    <cellStyle name="標準 2 4 3 3 2 4 2 2 5 2" xfId="20965"/>
    <cellStyle name="標準 2 4 3 3 2 4 2 2 5 3" xfId="20966"/>
    <cellStyle name="標準 2 4 3 3 2 4 2 2 6" xfId="20967"/>
    <cellStyle name="標準 2 4 3 3 2 4 2 2 6 2" xfId="20968"/>
    <cellStyle name="標準 2 4 3 3 2 4 2 2 6 3" xfId="20969"/>
    <cellStyle name="標準 2 4 3 3 2 4 2 2 7" xfId="20970"/>
    <cellStyle name="標準 2 4 3 3 2 4 2 2 8" xfId="20971"/>
    <cellStyle name="標準 2 4 3 3 2 4 2 3" xfId="20972"/>
    <cellStyle name="標準 2 4 3 3 2 4 2 3 2" xfId="20973"/>
    <cellStyle name="標準 2 4 3 3 2 4 2 3 2 2" xfId="20974"/>
    <cellStyle name="標準 2 4 3 3 2 4 2 3 2 2 2" xfId="20975"/>
    <cellStyle name="標準 2 4 3 3 2 4 2 3 2 2 2 2" xfId="20976"/>
    <cellStyle name="標準 2 4 3 3 2 4 2 3 2 2 2 3" xfId="20977"/>
    <cellStyle name="標準 2 4 3 3 2 4 2 3 2 2 3" xfId="20978"/>
    <cellStyle name="標準 2 4 3 3 2 4 2 3 2 2 3 2" xfId="20979"/>
    <cellStyle name="標準 2 4 3 3 2 4 2 3 2 2 3 3" xfId="20980"/>
    <cellStyle name="標準 2 4 3 3 2 4 2 3 2 2 4" xfId="20981"/>
    <cellStyle name="標準 2 4 3 3 2 4 2 3 2 2 5" xfId="20982"/>
    <cellStyle name="標準 2 4 3 3 2 4 2 3 2 3" xfId="20983"/>
    <cellStyle name="標準 2 4 3 3 2 4 2 3 2 3 2" xfId="20984"/>
    <cellStyle name="標準 2 4 3 3 2 4 2 3 2 3 3" xfId="20985"/>
    <cellStyle name="標準 2 4 3 3 2 4 2 3 2 4" xfId="20986"/>
    <cellStyle name="標準 2 4 3 3 2 4 2 3 2 4 2" xfId="20987"/>
    <cellStyle name="標準 2 4 3 3 2 4 2 3 2 4 3" xfId="20988"/>
    <cellStyle name="標準 2 4 3 3 2 4 2 3 2 5" xfId="20989"/>
    <cellStyle name="標準 2 4 3 3 2 4 2 3 2 6" xfId="20990"/>
    <cellStyle name="標準 2 4 3 3 2 4 2 3 3" xfId="20991"/>
    <cellStyle name="標準 2 4 3 3 2 4 2 3 3 2" xfId="20992"/>
    <cellStyle name="標準 2 4 3 3 2 4 2 3 3 2 2" xfId="20993"/>
    <cellStyle name="標準 2 4 3 3 2 4 2 3 3 2 3" xfId="20994"/>
    <cellStyle name="標準 2 4 3 3 2 4 2 3 3 3" xfId="20995"/>
    <cellStyle name="標準 2 4 3 3 2 4 2 3 3 3 2" xfId="20996"/>
    <cellStyle name="標準 2 4 3 3 2 4 2 3 3 3 3" xfId="20997"/>
    <cellStyle name="標準 2 4 3 3 2 4 2 3 3 4" xfId="20998"/>
    <cellStyle name="標準 2 4 3 3 2 4 2 3 3 5" xfId="20999"/>
    <cellStyle name="標準 2 4 3 3 2 4 2 3 4" xfId="21000"/>
    <cellStyle name="標準 2 4 3 3 2 4 2 3 5" xfId="21001"/>
    <cellStyle name="標準 2 4 3 3 2 4 2 3 5 2" xfId="21002"/>
    <cellStyle name="標準 2 4 3 3 2 4 2 3 5 3" xfId="21003"/>
    <cellStyle name="標準 2 4 3 3 2 4 2 3 6" xfId="21004"/>
    <cellStyle name="標準 2 4 3 3 2 4 2 3 6 2" xfId="21005"/>
    <cellStyle name="標準 2 4 3 3 2 4 2 3 6 3" xfId="21006"/>
    <cellStyle name="標準 2 4 3 3 2 4 2 3 7" xfId="21007"/>
    <cellStyle name="標準 2 4 3 3 2 4 2 3 8" xfId="21008"/>
    <cellStyle name="標準 2 4 3 3 2 4 2 4" xfId="21009"/>
    <cellStyle name="標準 2 4 3 3 2 4 2 4 2" xfId="21010"/>
    <cellStyle name="標準 2 4 3 3 2 4 2 4 2 2" xfId="21011"/>
    <cellStyle name="標準 2 4 3 3 2 4 2 4 2 2 2" xfId="21012"/>
    <cellStyle name="標準 2 4 3 3 2 4 2 4 2 2 3" xfId="21013"/>
    <cellStyle name="標準 2 4 3 3 2 4 2 4 2 3" xfId="21014"/>
    <cellStyle name="標準 2 4 3 3 2 4 2 4 2 3 2" xfId="21015"/>
    <cellStyle name="標準 2 4 3 3 2 4 2 4 2 3 3" xfId="21016"/>
    <cellStyle name="標準 2 4 3 3 2 4 2 4 2 4" xfId="21017"/>
    <cellStyle name="標準 2 4 3 3 2 4 2 4 2 5" xfId="21018"/>
    <cellStyle name="標準 2 4 3 3 2 4 2 4 3" xfId="21019"/>
    <cellStyle name="標準 2 4 3 3 2 4 2 4 3 2" xfId="21020"/>
    <cellStyle name="標準 2 4 3 3 2 4 2 4 3 3" xfId="21021"/>
    <cellStyle name="標準 2 4 3 3 2 4 2 4 4" xfId="21022"/>
    <cellStyle name="標準 2 4 3 3 2 4 2 4 4 2" xfId="21023"/>
    <cellStyle name="標準 2 4 3 3 2 4 2 4 4 3" xfId="21024"/>
    <cellStyle name="標準 2 4 3 3 2 4 2 4 5" xfId="21025"/>
    <cellStyle name="標準 2 4 3 3 2 4 2 4 6" xfId="21026"/>
    <cellStyle name="標準 2 4 3 3 2 4 2 5" xfId="21027"/>
    <cellStyle name="標準 2 4 3 3 2 4 2 5 2" xfId="21028"/>
    <cellStyle name="標準 2 4 3 3 2 4 2 5 2 2" xfId="21029"/>
    <cellStyle name="標準 2 4 3 3 2 4 2 5 2 3" xfId="21030"/>
    <cellStyle name="標準 2 4 3 3 2 4 2 5 3" xfId="21031"/>
    <cellStyle name="標準 2 4 3 3 2 4 2 5 3 2" xfId="21032"/>
    <cellStyle name="標準 2 4 3 3 2 4 2 5 3 3" xfId="21033"/>
    <cellStyle name="標準 2 4 3 3 2 4 2 5 4" xfId="21034"/>
    <cellStyle name="標準 2 4 3 3 2 4 2 5 5" xfId="21035"/>
    <cellStyle name="標準 2 4 3 3 2 4 2 6" xfId="21036"/>
    <cellStyle name="標準 2 4 3 3 2 4 2 7" xfId="21037"/>
    <cellStyle name="標準 2 4 3 3 2 4 2 7 2" xfId="21038"/>
    <cellStyle name="標準 2 4 3 3 2 4 2 7 3" xfId="21039"/>
    <cellStyle name="標準 2 4 3 3 2 4 2 8" xfId="21040"/>
    <cellStyle name="標準 2 4 3 3 2 4 2 8 2" xfId="21041"/>
    <cellStyle name="標準 2 4 3 3 2 4 2 8 3" xfId="21042"/>
    <cellStyle name="標準 2 4 3 3 2 4 2 9" xfId="21043"/>
    <cellStyle name="標準 2 4 3 3 2 4 3" xfId="21044"/>
    <cellStyle name="標準 2 4 3 3 2 4 3 2" xfId="21045"/>
    <cellStyle name="標準 2 4 3 3 2 4 3 2 2" xfId="21046"/>
    <cellStyle name="標準 2 4 3 3 2 4 3 2 2 2" xfId="21047"/>
    <cellStyle name="標準 2 4 3 3 2 4 3 2 2 2 2" xfId="21048"/>
    <cellStyle name="標準 2 4 3 3 2 4 3 2 2 2 3" xfId="21049"/>
    <cellStyle name="標準 2 4 3 3 2 4 3 2 2 3" xfId="21050"/>
    <cellStyle name="標準 2 4 3 3 2 4 3 2 2 3 2" xfId="21051"/>
    <cellStyle name="標準 2 4 3 3 2 4 3 2 2 3 3" xfId="21052"/>
    <cellStyle name="標準 2 4 3 3 2 4 3 2 2 4" xfId="21053"/>
    <cellStyle name="標準 2 4 3 3 2 4 3 2 2 5" xfId="21054"/>
    <cellStyle name="標準 2 4 3 3 2 4 3 2 3" xfId="21055"/>
    <cellStyle name="標準 2 4 3 3 2 4 3 2 3 2" xfId="21056"/>
    <cellStyle name="標準 2 4 3 3 2 4 3 2 3 3" xfId="21057"/>
    <cellStyle name="標準 2 4 3 3 2 4 3 2 4" xfId="21058"/>
    <cellStyle name="標準 2 4 3 3 2 4 3 2 4 2" xfId="21059"/>
    <cellStyle name="標準 2 4 3 3 2 4 3 2 4 3" xfId="21060"/>
    <cellStyle name="標準 2 4 3 3 2 4 3 2 5" xfId="21061"/>
    <cellStyle name="標準 2 4 3 3 2 4 3 2 6" xfId="21062"/>
    <cellStyle name="標準 2 4 3 3 2 4 3 3" xfId="21063"/>
    <cellStyle name="標準 2 4 3 3 2 4 3 3 2" xfId="21064"/>
    <cellStyle name="標準 2 4 3 3 2 4 3 3 2 2" xfId="21065"/>
    <cellStyle name="標準 2 4 3 3 2 4 3 3 2 3" xfId="21066"/>
    <cellStyle name="標準 2 4 3 3 2 4 3 3 3" xfId="21067"/>
    <cellStyle name="標準 2 4 3 3 2 4 3 3 3 2" xfId="21068"/>
    <cellStyle name="標準 2 4 3 3 2 4 3 3 3 3" xfId="21069"/>
    <cellStyle name="標準 2 4 3 3 2 4 3 3 4" xfId="21070"/>
    <cellStyle name="標準 2 4 3 3 2 4 3 3 5" xfId="21071"/>
    <cellStyle name="標準 2 4 3 3 2 4 3 4" xfId="21072"/>
    <cellStyle name="標準 2 4 3 3 2 4 3 5" xfId="21073"/>
    <cellStyle name="標準 2 4 3 3 2 4 3 5 2" xfId="21074"/>
    <cellStyle name="標準 2 4 3 3 2 4 3 5 3" xfId="21075"/>
    <cellStyle name="標準 2 4 3 3 2 4 3 6" xfId="21076"/>
    <cellStyle name="標準 2 4 3 3 2 4 3 6 2" xfId="21077"/>
    <cellStyle name="標準 2 4 3 3 2 4 3 6 3" xfId="21078"/>
    <cellStyle name="標準 2 4 3 3 2 4 3 7" xfId="21079"/>
    <cellStyle name="標準 2 4 3 3 2 4 3 8" xfId="21080"/>
    <cellStyle name="標準 2 4 3 3 2 4 4" xfId="21081"/>
    <cellStyle name="標準 2 4 3 3 2 4 4 2" xfId="21082"/>
    <cellStyle name="標準 2 4 3 3 2 4 4 2 2" xfId="21083"/>
    <cellStyle name="標準 2 4 3 3 2 4 4 2 2 2" xfId="21084"/>
    <cellStyle name="標準 2 4 3 3 2 4 4 2 2 2 2" xfId="21085"/>
    <cellStyle name="標準 2 4 3 3 2 4 4 2 2 2 3" xfId="21086"/>
    <cellStyle name="標準 2 4 3 3 2 4 4 2 2 3" xfId="21087"/>
    <cellStyle name="標準 2 4 3 3 2 4 4 2 2 3 2" xfId="21088"/>
    <cellStyle name="標準 2 4 3 3 2 4 4 2 2 3 3" xfId="21089"/>
    <cellStyle name="標準 2 4 3 3 2 4 4 2 2 4" xfId="21090"/>
    <cellStyle name="標準 2 4 3 3 2 4 4 2 2 5" xfId="21091"/>
    <cellStyle name="標準 2 4 3 3 2 4 4 2 3" xfId="21092"/>
    <cellStyle name="標準 2 4 3 3 2 4 4 2 3 2" xfId="21093"/>
    <cellStyle name="標準 2 4 3 3 2 4 4 2 3 3" xfId="21094"/>
    <cellStyle name="標準 2 4 3 3 2 4 4 2 4" xfId="21095"/>
    <cellStyle name="標準 2 4 3 3 2 4 4 2 4 2" xfId="21096"/>
    <cellStyle name="標準 2 4 3 3 2 4 4 2 4 3" xfId="21097"/>
    <cellStyle name="標準 2 4 3 3 2 4 4 2 5" xfId="21098"/>
    <cellStyle name="標準 2 4 3 3 2 4 4 2 6" xfId="21099"/>
    <cellStyle name="標準 2 4 3 3 2 4 4 3" xfId="21100"/>
    <cellStyle name="標準 2 4 3 3 2 4 4 3 2" xfId="21101"/>
    <cellStyle name="標準 2 4 3 3 2 4 4 3 2 2" xfId="21102"/>
    <cellStyle name="標準 2 4 3 3 2 4 4 3 2 3" xfId="21103"/>
    <cellStyle name="標準 2 4 3 3 2 4 4 3 3" xfId="21104"/>
    <cellStyle name="標準 2 4 3 3 2 4 4 3 3 2" xfId="21105"/>
    <cellStyle name="標準 2 4 3 3 2 4 4 3 3 3" xfId="21106"/>
    <cellStyle name="標準 2 4 3 3 2 4 4 3 4" xfId="21107"/>
    <cellStyle name="標準 2 4 3 3 2 4 4 3 5" xfId="21108"/>
    <cellStyle name="標準 2 4 3 3 2 4 4 4" xfId="21109"/>
    <cellStyle name="標準 2 4 3 3 2 4 4 5" xfId="21110"/>
    <cellStyle name="標準 2 4 3 3 2 4 4 5 2" xfId="21111"/>
    <cellStyle name="標準 2 4 3 3 2 4 4 5 3" xfId="21112"/>
    <cellStyle name="標準 2 4 3 3 2 4 4 6" xfId="21113"/>
    <cellStyle name="標準 2 4 3 3 2 4 4 6 2" xfId="21114"/>
    <cellStyle name="標準 2 4 3 3 2 4 4 6 3" xfId="21115"/>
    <cellStyle name="標準 2 4 3 3 2 4 4 7" xfId="21116"/>
    <cellStyle name="標準 2 4 3 3 2 4 4 8" xfId="21117"/>
    <cellStyle name="標準 2 4 3 3 2 4 5" xfId="21118"/>
    <cellStyle name="標準 2 4 3 3 2 4 5 2" xfId="21119"/>
    <cellStyle name="標準 2 4 3 3 2 4 5 2 2" xfId="21120"/>
    <cellStyle name="標準 2 4 3 3 2 4 5 2 2 2" xfId="21121"/>
    <cellStyle name="標準 2 4 3 3 2 4 5 2 2 3" xfId="21122"/>
    <cellStyle name="標準 2 4 3 3 2 4 5 2 3" xfId="21123"/>
    <cellStyle name="標準 2 4 3 3 2 4 5 2 3 2" xfId="21124"/>
    <cellStyle name="標準 2 4 3 3 2 4 5 2 3 3" xfId="21125"/>
    <cellStyle name="標準 2 4 3 3 2 4 5 2 4" xfId="21126"/>
    <cellStyle name="標準 2 4 3 3 2 4 5 2 5" xfId="21127"/>
    <cellStyle name="標準 2 4 3 3 2 4 5 3" xfId="21128"/>
    <cellStyle name="標準 2 4 3 3 2 4 5 3 2" xfId="21129"/>
    <cellStyle name="標準 2 4 3 3 2 4 5 3 3" xfId="21130"/>
    <cellStyle name="標準 2 4 3 3 2 4 5 4" xfId="21131"/>
    <cellStyle name="標準 2 4 3 3 2 4 5 4 2" xfId="21132"/>
    <cellStyle name="標準 2 4 3 3 2 4 5 4 3" xfId="21133"/>
    <cellStyle name="標準 2 4 3 3 2 4 5 5" xfId="21134"/>
    <cellStyle name="標準 2 4 3 3 2 4 5 6" xfId="21135"/>
    <cellStyle name="標準 2 4 3 3 2 4 6" xfId="21136"/>
    <cellStyle name="標準 2 4 3 3 2 4 6 2" xfId="21137"/>
    <cellStyle name="標準 2 4 3 3 2 4 6 2 2" xfId="21138"/>
    <cellStyle name="標準 2 4 3 3 2 4 6 2 3" xfId="21139"/>
    <cellStyle name="標準 2 4 3 3 2 4 6 3" xfId="21140"/>
    <cellStyle name="標準 2 4 3 3 2 4 6 3 2" xfId="21141"/>
    <cellStyle name="標準 2 4 3 3 2 4 6 3 3" xfId="21142"/>
    <cellStyle name="標準 2 4 3 3 2 4 6 4" xfId="21143"/>
    <cellStyle name="標準 2 4 3 3 2 4 6 5" xfId="21144"/>
    <cellStyle name="標準 2 4 3 3 2 4 7" xfId="21145"/>
    <cellStyle name="標準 2 4 3 3 2 4 8" xfId="21146"/>
    <cellStyle name="標準 2 4 3 3 2 4 8 2" xfId="21147"/>
    <cellStyle name="標準 2 4 3 3 2 4 8 3" xfId="21148"/>
    <cellStyle name="標準 2 4 3 3 2 4 9" xfId="21149"/>
    <cellStyle name="標準 2 4 3 3 2 4 9 2" xfId="21150"/>
    <cellStyle name="標準 2 4 3 3 2 4 9 3" xfId="21151"/>
    <cellStyle name="標準 2 4 3 3 2 5" xfId="21152"/>
    <cellStyle name="標準 2 4 3 3 2 5 10" xfId="21153"/>
    <cellStyle name="標準 2 4 3 3 2 5 2" xfId="21154"/>
    <cellStyle name="標準 2 4 3 3 2 5 2 2" xfId="21155"/>
    <cellStyle name="標準 2 4 3 3 2 5 2 2 2" xfId="21156"/>
    <cellStyle name="標準 2 4 3 3 2 5 2 2 2 2" xfId="21157"/>
    <cellStyle name="標準 2 4 3 3 2 5 2 2 2 2 2" xfId="21158"/>
    <cellStyle name="標準 2 4 3 3 2 5 2 2 2 2 3" xfId="21159"/>
    <cellStyle name="標準 2 4 3 3 2 5 2 2 2 3" xfId="21160"/>
    <cellStyle name="標準 2 4 3 3 2 5 2 2 2 3 2" xfId="21161"/>
    <cellStyle name="標準 2 4 3 3 2 5 2 2 2 3 3" xfId="21162"/>
    <cellStyle name="標準 2 4 3 3 2 5 2 2 2 4" xfId="21163"/>
    <cellStyle name="標準 2 4 3 3 2 5 2 2 2 5" xfId="21164"/>
    <cellStyle name="標準 2 4 3 3 2 5 2 2 3" xfId="21165"/>
    <cellStyle name="標準 2 4 3 3 2 5 2 2 3 2" xfId="21166"/>
    <cellStyle name="標準 2 4 3 3 2 5 2 2 3 3" xfId="21167"/>
    <cellStyle name="標準 2 4 3 3 2 5 2 2 4" xfId="21168"/>
    <cellStyle name="標準 2 4 3 3 2 5 2 2 4 2" xfId="21169"/>
    <cellStyle name="標準 2 4 3 3 2 5 2 2 4 3" xfId="21170"/>
    <cellStyle name="標準 2 4 3 3 2 5 2 2 5" xfId="21171"/>
    <cellStyle name="標準 2 4 3 3 2 5 2 2 6" xfId="21172"/>
    <cellStyle name="標準 2 4 3 3 2 5 2 3" xfId="21173"/>
    <cellStyle name="標準 2 4 3 3 2 5 2 3 2" xfId="21174"/>
    <cellStyle name="標準 2 4 3 3 2 5 2 3 2 2" xfId="21175"/>
    <cellStyle name="標準 2 4 3 3 2 5 2 3 2 3" xfId="21176"/>
    <cellStyle name="標準 2 4 3 3 2 5 2 3 3" xfId="21177"/>
    <cellStyle name="標準 2 4 3 3 2 5 2 3 3 2" xfId="21178"/>
    <cellStyle name="標準 2 4 3 3 2 5 2 3 3 3" xfId="21179"/>
    <cellStyle name="標準 2 4 3 3 2 5 2 3 4" xfId="21180"/>
    <cellStyle name="標準 2 4 3 3 2 5 2 3 5" xfId="21181"/>
    <cellStyle name="標準 2 4 3 3 2 5 2 4" xfId="21182"/>
    <cellStyle name="標準 2 4 3 3 2 5 2 5" xfId="21183"/>
    <cellStyle name="標準 2 4 3 3 2 5 2 5 2" xfId="21184"/>
    <cellStyle name="標準 2 4 3 3 2 5 2 5 3" xfId="21185"/>
    <cellStyle name="標準 2 4 3 3 2 5 2 6" xfId="21186"/>
    <cellStyle name="標準 2 4 3 3 2 5 2 6 2" xfId="21187"/>
    <cellStyle name="標準 2 4 3 3 2 5 2 6 3" xfId="21188"/>
    <cellStyle name="標準 2 4 3 3 2 5 2 7" xfId="21189"/>
    <cellStyle name="標準 2 4 3 3 2 5 2 8" xfId="21190"/>
    <cellStyle name="標準 2 4 3 3 2 5 3" xfId="21191"/>
    <cellStyle name="標準 2 4 3 3 2 5 3 2" xfId="21192"/>
    <cellStyle name="標準 2 4 3 3 2 5 3 2 2" xfId="21193"/>
    <cellStyle name="標準 2 4 3 3 2 5 3 2 2 2" xfId="21194"/>
    <cellStyle name="標準 2 4 3 3 2 5 3 2 2 2 2" xfId="21195"/>
    <cellStyle name="標準 2 4 3 3 2 5 3 2 2 2 3" xfId="21196"/>
    <cellStyle name="標準 2 4 3 3 2 5 3 2 2 3" xfId="21197"/>
    <cellStyle name="標準 2 4 3 3 2 5 3 2 2 3 2" xfId="21198"/>
    <cellStyle name="標準 2 4 3 3 2 5 3 2 2 3 3" xfId="21199"/>
    <cellStyle name="標準 2 4 3 3 2 5 3 2 2 4" xfId="21200"/>
    <cellStyle name="標準 2 4 3 3 2 5 3 2 2 5" xfId="21201"/>
    <cellStyle name="標準 2 4 3 3 2 5 3 2 3" xfId="21202"/>
    <cellStyle name="標準 2 4 3 3 2 5 3 2 3 2" xfId="21203"/>
    <cellStyle name="標準 2 4 3 3 2 5 3 2 3 3" xfId="21204"/>
    <cellStyle name="標準 2 4 3 3 2 5 3 2 4" xfId="21205"/>
    <cellStyle name="標準 2 4 3 3 2 5 3 2 4 2" xfId="21206"/>
    <cellStyle name="標準 2 4 3 3 2 5 3 2 4 3" xfId="21207"/>
    <cellStyle name="標準 2 4 3 3 2 5 3 2 5" xfId="21208"/>
    <cellStyle name="標準 2 4 3 3 2 5 3 2 6" xfId="21209"/>
    <cellStyle name="標準 2 4 3 3 2 5 3 3" xfId="21210"/>
    <cellStyle name="標準 2 4 3 3 2 5 3 3 2" xfId="21211"/>
    <cellStyle name="標準 2 4 3 3 2 5 3 3 2 2" xfId="21212"/>
    <cellStyle name="標準 2 4 3 3 2 5 3 3 2 3" xfId="21213"/>
    <cellStyle name="標準 2 4 3 3 2 5 3 3 3" xfId="21214"/>
    <cellStyle name="標準 2 4 3 3 2 5 3 3 3 2" xfId="21215"/>
    <cellStyle name="標準 2 4 3 3 2 5 3 3 3 3" xfId="21216"/>
    <cellStyle name="標準 2 4 3 3 2 5 3 3 4" xfId="21217"/>
    <cellStyle name="標準 2 4 3 3 2 5 3 3 5" xfId="21218"/>
    <cellStyle name="標準 2 4 3 3 2 5 3 4" xfId="21219"/>
    <cellStyle name="標準 2 4 3 3 2 5 3 5" xfId="21220"/>
    <cellStyle name="標準 2 4 3 3 2 5 3 5 2" xfId="21221"/>
    <cellStyle name="標準 2 4 3 3 2 5 3 5 3" xfId="21222"/>
    <cellStyle name="標準 2 4 3 3 2 5 3 6" xfId="21223"/>
    <cellStyle name="標準 2 4 3 3 2 5 3 6 2" xfId="21224"/>
    <cellStyle name="標準 2 4 3 3 2 5 3 6 3" xfId="21225"/>
    <cellStyle name="標準 2 4 3 3 2 5 3 7" xfId="21226"/>
    <cellStyle name="標準 2 4 3 3 2 5 3 8" xfId="21227"/>
    <cellStyle name="標準 2 4 3 3 2 5 4" xfId="21228"/>
    <cellStyle name="標準 2 4 3 3 2 5 4 2" xfId="21229"/>
    <cellStyle name="標準 2 4 3 3 2 5 4 2 2" xfId="21230"/>
    <cellStyle name="標準 2 4 3 3 2 5 4 2 2 2" xfId="21231"/>
    <cellStyle name="標準 2 4 3 3 2 5 4 2 2 3" xfId="21232"/>
    <cellStyle name="標準 2 4 3 3 2 5 4 2 3" xfId="21233"/>
    <cellStyle name="標準 2 4 3 3 2 5 4 2 3 2" xfId="21234"/>
    <cellStyle name="標準 2 4 3 3 2 5 4 2 3 3" xfId="21235"/>
    <cellStyle name="標準 2 4 3 3 2 5 4 2 4" xfId="21236"/>
    <cellStyle name="標準 2 4 3 3 2 5 4 2 5" xfId="21237"/>
    <cellStyle name="標準 2 4 3 3 2 5 4 3" xfId="21238"/>
    <cellStyle name="標準 2 4 3 3 2 5 4 3 2" xfId="21239"/>
    <cellStyle name="標準 2 4 3 3 2 5 4 3 3" xfId="21240"/>
    <cellStyle name="標準 2 4 3 3 2 5 4 4" xfId="21241"/>
    <cellStyle name="標準 2 4 3 3 2 5 4 4 2" xfId="21242"/>
    <cellStyle name="標準 2 4 3 3 2 5 4 4 3" xfId="21243"/>
    <cellStyle name="標準 2 4 3 3 2 5 4 5" xfId="21244"/>
    <cellStyle name="標準 2 4 3 3 2 5 4 6" xfId="21245"/>
    <cellStyle name="標準 2 4 3 3 2 5 5" xfId="21246"/>
    <cellStyle name="標準 2 4 3 3 2 5 5 2" xfId="21247"/>
    <cellStyle name="標準 2 4 3 3 2 5 5 2 2" xfId="21248"/>
    <cellStyle name="標準 2 4 3 3 2 5 5 2 3" xfId="21249"/>
    <cellStyle name="標準 2 4 3 3 2 5 5 3" xfId="21250"/>
    <cellStyle name="標準 2 4 3 3 2 5 5 3 2" xfId="21251"/>
    <cellStyle name="標準 2 4 3 3 2 5 5 3 3" xfId="21252"/>
    <cellStyle name="標準 2 4 3 3 2 5 5 4" xfId="21253"/>
    <cellStyle name="標準 2 4 3 3 2 5 5 5" xfId="21254"/>
    <cellStyle name="標準 2 4 3 3 2 5 6" xfId="21255"/>
    <cellStyle name="標準 2 4 3 3 2 5 7" xfId="21256"/>
    <cellStyle name="標準 2 4 3 3 2 5 7 2" xfId="21257"/>
    <cellStyle name="標準 2 4 3 3 2 5 7 3" xfId="21258"/>
    <cellStyle name="標準 2 4 3 3 2 5 8" xfId="21259"/>
    <cellStyle name="標準 2 4 3 3 2 5 8 2" xfId="21260"/>
    <cellStyle name="標準 2 4 3 3 2 5 8 3" xfId="21261"/>
    <cellStyle name="標準 2 4 3 3 2 5 9" xfId="21262"/>
    <cellStyle name="標準 2 4 3 3 2 6" xfId="21263"/>
    <cellStyle name="標準 2 4 3 3 2 6 2" xfId="21264"/>
    <cellStyle name="標準 2 4 3 3 2 6 2 2" xfId="21265"/>
    <cellStyle name="標準 2 4 3 3 2 6 2 2 2" xfId="21266"/>
    <cellStyle name="標準 2 4 3 3 2 6 2 2 2 2" xfId="21267"/>
    <cellStyle name="標準 2 4 3 3 2 6 2 2 2 2 2" xfId="21268"/>
    <cellStyle name="標準 2 4 3 3 2 6 2 2 2 2 3" xfId="21269"/>
    <cellStyle name="標準 2 4 3 3 2 6 2 2 2 3" xfId="21270"/>
    <cellStyle name="標準 2 4 3 3 2 6 2 2 2 3 2" xfId="21271"/>
    <cellStyle name="標準 2 4 3 3 2 6 2 2 2 3 3" xfId="21272"/>
    <cellStyle name="標準 2 4 3 3 2 6 2 2 2 4" xfId="21273"/>
    <cellStyle name="標準 2 4 3 3 2 6 2 2 2 5" xfId="21274"/>
    <cellStyle name="標準 2 4 3 3 2 6 2 2 3" xfId="21275"/>
    <cellStyle name="標準 2 4 3 3 2 6 2 2 3 2" xfId="21276"/>
    <cellStyle name="標準 2 4 3 3 2 6 2 2 3 3" xfId="21277"/>
    <cellStyle name="標準 2 4 3 3 2 6 2 2 4" xfId="21278"/>
    <cellStyle name="標準 2 4 3 3 2 6 2 2 4 2" xfId="21279"/>
    <cellStyle name="標準 2 4 3 3 2 6 2 2 4 3" xfId="21280"/>
    <cellStyle name="標準 2 4 3 3 2 6 2 2 5" xfId="21281"/>
    <cellStyle name="標準 2 4 3 3 2 6 2 2 6" xfId="21282"/>
    <cellStyle name="標準 2 4 3 3 2 6 2 3" xfId="21283"/>
    <cellStyle name="標準 2 4 3 3 2 6 2 3 2" xfId="21284"/>
    <cellStyle name="標準 2 4 3 3 2 6 2 3 2 2" xfId="21285"/>
    <cellStyle name="標準 2 4 3 3 2 6 2 3 2 3" xfId="21286"/>
    <cellStyle name="標準 2 4 3 3 2 6 2 3 3" xfId="21287"/>
    <cellStyle name="標準 2 4 3 3 2 6 2 3 3 2" xfId="21288"/>
    <cellStyle name="標準 2 4 3 3 2 6 2 3 3 3" xfId="21289"/>
    <cellStyle name="標準 2 4 3 3 2 6 2 3 4" xfId="21290"/>
    <cellStyle name="標準 2 4 3 3 2 6 2 3 5" xfId="21291"/>
    <cellStyle name="標準 2 4 3 3 2 6 2 4" xfId="21292"/>
    <cellStyle name="標準 2 4 3 3 2 6 2 5" xfId="21293"/>
    <cellStyle name="標準 2 4 3 3 2 6 2 5 2" xfId="21294"/>
    <cellStyle name="標準 2 4 3 3 2 6 2 5 3" xfId="21295"/>
    <cellStyle name="標準 2 4 3 3 2 6 2 6" xfId="21296"/>
    <cellStyle name="標準 2 4 3 3 2 6 2 6 2" xfId="21297"/>
    <cellStyle name="標準 2 4 3 3 2 6 2 6 3" xfId="21298"/>
    <cellStyle name="標準 2 4 3 3 2 6 2 7" xfId="21299"/>
    <cellStyle name="標準 2 4 3 3 2 6 2 8" xfId="21300"/>
    <cellStyle name="標準 2 4 3 3 2 6 3" xfId="21301"/>
    <cellStyle name="標準 2 4 3 3 2 6 3 2" xfId="21302"/>
    <cellStyle name="標準 2 4 3 3 2 6 3 2 2" xfId="21303"/>
    <cellStyle name="標準 2 4 3 3 2 6 3 2 2 2" xfId="21304"/>
    <cellStyle name="標準 2 4 3 3 2 6 3 2 2 3" xfId="21305"/>
    <cellStyle name="標準 2 4 3 3 2 6 3 2 3" xfId="21306"/>
    <cellStyle name="標準 2 4 3 3 2 6 3 2 3 2" xfId="21307"/>
    <cellStyle name="標準 2 4 3 3 2 6 3 2 3 3" xfId="21308"/>
    <cellStyle name="標準 2 4 3 3 2 6 3 2 4" xfId="21309"/>
    <cellStyle name="標準 2 4 3 3 2 6 3 2 5" xfId="21310"/>
    <cellStyle name="標準 2 4 3 3 2 6 3 3" xfId="21311"/>
    <cellStyle name="標準 2 4 3 3 2 6 3 3 2" xfId="21312"/>
    <cellStyle name="標準 2 4 3 3 2 6 3 3 3" xfId="21313"/>
    <cellStyle name="標準 2 4 3 3 2 6 3 4" xfId="21314"/>
    <cellStyle name="標準 2 4 3 3 2 6 3 4 2" xfId="21315"/>
    <cellStyle name="標準 2 4 3 3 2 6 3 4 3" xfId="21316"/>
    <cellStyle name="標準 2 4 3 3 2 6 3 5" xfId="21317"/>
    <cellStyle name="標準 2 4 3 3 2 6 3 6" xfId="21318"/>
    <cellStyle name="標準 2 4 3 3 2 6 4" xfId="21319"/>
    <cellStyle name="標準 2 4 3 3 2 6 4 2" xfId="21320"/>
    <cellStyle name="標準 2 4 3 3 2 6 4 2 2" xfId="21321"/>
    <cellStyle name="標準 2 4 3 3 2 6 4 2 3" xfId="21322"/>
    <cellStyle name="標準 2 4 3 3 2 6 4 3" xfId="21323"/>
    <cellStyle name="標準 2 4 3 3 2 6 4 3 2" xfId="21324"/>
    <cellStyle name="標準 2 4 3 3 2 6 4 3 3" xfId="21325"/>
    <cellStyle name="標準 2 4 3 3 2 6 4 4" xfId="21326"/>
    <cellStyle name="標準 2 4 3 3 2 6 4 5" xfId="21327"/>
    <cellStyle name="標準 2 4 3 3 2 6 5" xfId="21328"/>
    <cellStyle name="標準 2 4 3 3 2 6 6" xfId="21329"/>
    <cellStyle name="標準 2 4 3 3 2 6 6 2" xfId="21330"/>
    <cellStyle name="標準 2 4 3 3 2 6 6 3" xfId="21331"/>
    <cellStyle name="標準 2 4 3 3 2 6 7" xfId="21332"/>
    <cellStyle name="標準 2 4 3 3 2 6 7 2" xfId="21333"/>
    <cellStyle name="標準 2 4 3 3 2 6 7 3" xfId="21334"/>
    <cellStyle name="標準 2 4 3 3 2 6 8" xfId="21335"/>
    <cellStyle name="標準 2 4 3 3 2 6 9" xfId="21336"/>
    <cellStyle name="標準 2 4 3 3 2 7" xfId="21337"/>
    <cellStyle name="標準 2 4 3 3 2 7 2" xfId="21338"/>
    <cellStyle name="標準 2 4 3 3 2 7 2 2" xfId="21339"/>
    <cellStyle name="標準 2 4 3 3 2 7 2 2 2" xfId="21340"/>
    <cellStyle name="標準 2 4 3 3 2 7 2 2 2 2" xfId="21341"/>
    <cellStyle name="標準 2 4 3 3 2 7 2 2 2 3" xfId="21342"/>
    <cellStyle name="標準 2 4 3 3 2 7 2 2 3" xfId="21343"/>
    <cellStyle name="標準 2 4 3 3 2 7 2 2 3 2" xfId="21344"/>
    <cellStyle name="標準 2 4 3 3 2 7 2 2 3 3" xfId="21345"/>
    <cellStyle name="標準 2 4 3 3 2 7 2 2 4" xfId="21346"/>
    <cellStyle name="標準 2 4 3 3 2 7 2 2 5" xfId="21347"/>
    <cellStyle name="標準 2 4 3 3 2 7 2 3" xfId="21348"/>
    <cellStyle name="標準 2 4 3 3 2 7 2 3 2" xfId="21349"/>
    <cellStyle name="標準 2 4 3 3 2 7 2 3 3" xfId="21350"/>
    <cellStyle name="標準 2 4 3 3 2 7 2 4" xfId="21351"/>
    <cellStyle name="標準 2 4 3 3 2 7 2 4 2" xfId="21352"/>
    <cellStyle name="標準 2 4 3 3 2 7 2 4 3" xfId="21353"/>
    <cellStyle name="標準 2 4 3 3 2 7 2 5" xfId="21354"/>
    <cellStyle name="標準 2 4 3 3 2 7 2 6" xfId="21355"/>
    <cellStyle name="標準 2 4 3 3 2 7 3" xfId="21356"/>
    <cellStyle name="標準 2 4 3 3 2 7 3 2" xfId="21357"/>
    <cellStyle name="標準 2 4 3 3 2 7 3 2 2" xfId="21358"/>
    <cellStyle name="標準 2 4 3 3 2 7 3 2 3" xfId="21359"/>
    <cellStyle name="標準 2 4 3 3 2 7 3 3" xfId="21360"/>
    <cellStyle name="標準 2 4 3 3 2 7 3 3 2" xfId="21361"/>
    <cellStyle name="標準 2 4 3 3 2 7 3 3 3" xfId="21362"/>
    <cellStyle name="標準 2 4 3 3 2 7 3 4" xfId="21363"/>
    <cellStyle name="標準 2 4 3 3 2 7 3 5" xfId="21364"/>
    <cellStyle name="標準 2 4 3 3 2 7 4" xfId="21365"/>
    <cellStyle name="標準 2 4 3 3 2 7 5" xfId="21366"/>
    <cellStyle name="標準 2 4 3 3 2 7 5 2" xfId="21367"/>
    <cellStyle name="標準 2 4 3 3 2 7 5 3" xfId="21368"/>
    <cellStyle name="標準 2 4 3 3 2 7 6" xfId="21369"/>
    <cellStyle name="標準 2 4 3 3 2 7 6 2" xfId="21370"/>
    <cellStyle name="標準 2 4 3 3 2 7 6 3" xfId="21371"/>
    <cellStyle name="標準 2 4 3 3 2 7 7" xfId="21372"/>
    <cellStyle name="標準 2 4 3 3 2 7 8" xfId="21373"/>
    <cellStyle name="標準 2 4 3 3 2 8" xfId="21374"/>
    <cellStyle name="標準 2 4 3 3 2 8 2" xfId="21375"/>
    <cellStyle name="標準 2 4 3 3 2 8 2 2" xfId="21376"/>
    <cellStyle name="標準 2 4 3 3 2 8 2 2 2" xfId="21377"/>
    <cellStyle name="標準 2 4 3 3 2 8 2 2 2 2" xfId="21378"/>
    <cellStyle name="標準 2 4 3 3 2 8 2 2 2 3" xfId="21379"/>
    <cellStyle name="標準 2 4 3 3 2 8 2 2 3" xfId="21380"/>
    <cellStyle name="標準 2 4 3 3 2 8 2 2 3 2" xfId="21381"/>
    <cellStyle name="標準 2 4 3 3 2 8 2 2 3 3" xfId="21382"/>
    <cellStyle name="標準 2 4 3 3 2 8 2 2 4" xfId="21383"/>
    <cellStyle name="標準 2 4 3 3 2 8 2 2 5" xfId="21384"/>
    <cellStyle name="標準 2 4 3 3 2 8 2 3" xfId="21385"/>
    <cellStyle name="標準 2 4 3 3 2 8 2 3 2" xfId="21386"/>
    <cellStyle name="標準 2 4 3 3 2 8 2 3 3" xfId="21387"/>
    <cellStyle name="標準 2 4 3 3 2 8 2 4" xfId="21388"/>
    <cellStyle name="標準 2 4 3 3 2 8 2 4 2" xfId="21389"/>
    <cellStyle name="標準 2 4 3 3 2 8 2 4 3" xfId="21390"/>
    <cellStyle name="標準 2 4 3 3 2 8 2 5" xfId="21391"/>
    <cellStyle name="標準 2 4 3 3 2 8 2 6" xfId="21392"/>
    <cellStyle name="標準 2 4 3 3 2 8 3" xfId="21393"/>
    <cellStyle name="標準 2 4 3 3 2 8 3 2" xfId="21394"/>
    <cellStyle name="標準 2 4 3 3 2 8 3 2 2" xfId="21395"/>
    <cellStyle name="標準 2 4 3 3 2 8 3 2 3" xfId="21396"/>
    <cellStyle name="標準 2 4 3 3 2 8 3 3" xfId="21397"/>
    <cellStyle name="標準 2 4 3 3 2 8 3 3 2" xfId="21398"/>
    <cellStyle name="標準 2 4 3 3 2 8 3 3 3" xfId="21399"/>
    <cellStyle name="標準 2 4 3 3 2 8 3 4" xfId="21400"/>
    <cellStyle name="標準 2 4 3 3 2 8 3 5" xfId="21401"/>
    <cellStyle name="標準 2 4 3 3 2 8 4" xfId="21402"/>
    <cellStyle name="標準 2 4 3 3 2 8 5" xfId="21403"/>
    <cellStyle name="標準 2 4 3 3 2 8 5 2" xfId="21404"/>
    <cellStyle name="標準 2 4 3 3 2 8 5 3" xfId="21405"/>
    <cellStyle name="標準 2 4 3 3 2 8 6" xfId="21406"/>
    <cellStyle name="標準 2 4 3 3 2 8 6 2" xfId="21407"/>
    <cellStyle name="標準 2 4 3 3 2 8 6 3" xfId="21408"/>
    <cellStyle name="標準 2 4 3 3 2 8 7" xfId="21409"/>
    <cellStyle name="標準 2 4 3 3 2 8 8" xfId="21410"/>
    <cellStyle name="標準 2 4 3 3 2 9" xfId="21411"/>
    <cellStyle name="標準 2 4 3 3 2 9 2" xfId="21412"/>
    <cellStyle name="標準 2 4 3 3 2 9 2 2" xfId="21413"/>
    <cellStyle name="標準 2 4 3 3 2 9 2 2 2" xfId="21414"/>
    <cellStyle name="標準 2 4 3 3 2 9 2 2 3" xfId="21415"/>
    <cellStyle name="標準 2 4 3 3 2 9 2 3" xfId="21416"/>
    <cellStyle name="標準 2 4 3 3 2 9 2 3 2" xfId="21417"/>
    <cellStyle name="標準 2 4 3 3 2 9 2 3 3" xfId="21418"/>
    <cellStyle name="標準 2 4 3 3 2 9 2 4" xfId="21419"/>
    <cellStyle name="標準 2 4 3 3 2 9 2 5" xfId="21420"/>
    <cellStyle name="標準 2 4 3 3 2 9 3" xfId="21421"/>
    <cellStyle name="標準 2 4 3 3 2 9 3 2" xfId="21422"/>
    <cellStyle name="標準 2 4 3 3 2 9 3 3" xfId="21423"/>
    <cellStyle name="標準 2 4 3 3 2 9 4" xfId="21424"/>
    <cellStyle name="標準 2 4 3 3 2 9 4 2" xfId="21425"/>
    <cellStyle name="標準 2 4 3 3 2 9 4 3" xfId="21426"/>
    <cellStyle name="標準 2 4 3 3 2 9 5" xfId="21427"/>
    <cellStyle name="標準 2 4 3 3 2 9 6" xfId="21428"/>
    <cellStyle name="標準 2 4 3 3 3" xfId="21429"/>
    <cellStyle name="標準 2 4 3 3 3 10" xfId="21430"/>
    <cellStyle name="標準 2 4 3 3 3 11" xfId="21431"/>
    <cellStyle name="標準 2 4 3 3 3 11 2" xfId="21432"/>
    <cellStyle name="標準 2 4 3 3 3 11 3" xfId="21433"/>
    <cellStyle name="標準 2 4 3 3 3 12" xfId="21434"/>
    <cellStyle name="標準 2 4 3 3 3 12 2" xfId="21435"/>
    <cellStyle name="標準 2 4 3 3 3 12 3" xfId="21436"/>
    <cellStyle name="標準 2 4 3 3 3 13" xfId="21437"/>
    <cellStyle name="標準 2 4 3 3 3 14" xfId="21438"/>
    <cellStyle name="標準 2 4 3 3 3 2" xfId="21439"/>
    <cellStyle name="標準 2 4 3 3 3 2 10" xfId="21440"/>
    <cellStyle name="標準 2 4 3 3 3 2 10 2" xfId="21441"/>
    <cellStyle name="標準 2 4 3 3 3 2 10 3" xfId="21442"/>
    <cellStyle name="標準 2 4 3 3 3 2 11" xfId="21443"/>
    <cellStyle name="標準 2 4 3 3 3 2 12" xfId="21444"/>
    <cellStyle name="標準 2 4 3 3 3 2 2" xfId="21445"/>
    <cellStyle name="標準 2 4 3 3 3 2 2 10" xfId="21446"/>
    <cellStyle name="標準 2 4 3 3 3 2 2 2" xfId="21447"/>
    <cellStyle name="標準 2 4 3 3 3 2 2 2 2" xfId="21448"/>
    <cellStyle name="標準 2 4 3 3 3 2 2 2 2 2" xfId="21449"/>
    <cellStyle name="標準 2 4 3 3 3 2 2 2 2 2 2" xfId="21450"/>
    <cellStyle name="標準 2 4 3 3 3 2 2 2 2 2 2 2" xfId="21451"/>
    <cellStyle name="標準 2 4 3 3 3 2 2 2 2 2 2 3" xfId="21452"/>
    <cellStyle name="標準 2 4 3 3 3 2 2 2 2 2 3" xfId="21453"/>
    <cellStyle name="標準 2 4 3 3 3 2 2 2 2 2 3 2" xfId="21454"/>
    <cellStyle name="標準 2 4 3 3 3 2 2 2 2 2 3 3" xfId="21455"/>
    <cellStyle name="標準 2 4 3 3 3 2 2 2 2 2 4" xfId="21456"/>
    <cellStyle name="標準 2 4 3 3 3 2 2 2 2 2 5" xfId="21457"/>
    <cellStyle name="標準 2 4 3 3 3 2 2 2 2 3" xfId="21458"/>
    <cellStyle name="標準 2 4 3 3 3 2 2 2 2 3 2" xfId="21459"/>
    <cellStyle name="標準 2 4 3 3 3 2 2 2 2 3 3" xfId="21460"/>
    <cellStyle name="標準 2 4 3 3 3 2 2 2 2 4" xfId="21461"/>
    <cellStyle name="標準 2 4 3 3 3 2 2 2 2 4 2" xfId="21462"/>
    <cellStyle name="標準 2 4 3 3 3 2 2 2 2 4 3" xfId="21463"/>
    <cellStyle name="標準 2 4 3 3 3 2 2 2 2 5" xfId="21464"/>
    <cellStyle name="標準 2 4 3 3 3 2 2 2 2 6" xfId="21465"/>
    <cellStyle name="標準 2 4 3 3 3 2 2 2 3" xfId="21466"/>
    <cellStyle name="標準 2 4 3 3 3 2 2 2 3 2" xfId="21467"/>
    <cellStyle name="標準 2 4 3 3 3 2 2 2 3 2 2" xfId="21468"/>
    <cellStyle name="標準 2 4 3 3 3 2 2 2 3 2 3" xfId="21469"/>
    <cellStyle name="標準 2 4 3 3 3 2 2 2 3 3" xfId="21470"/>
    <cellStyle name="標準 2 4 3 3 3 2 2 2 3 3 2" xfId="21471"/>
    <cellStyle name="標準 2 4 3 3 3 2 2 2 3 3 3" xfId="21472"/>
    <cellStyle name="標準 2 4 3 3 3 2 2 2 3 4" xfId="21473"/>
    <cellStyle name="標準 2 4 3 3 3 2 2 2 3 5" xfId="21474"/>
    <cellStyle name="標準 2 4 3 3 3 2 2 2 4" xfId="21475"/>
    <cellStyle name="標準 2 4 3 3 3 2 2 2 5" xfId="21476"/>
    <cellStyle name="標準 2 4 3 3 3 2 2 2 5 2" xfId="21477"/>
    <cellStyle name="標準 2 4 3 3 3 2 2 2 5 3" xfId="21478"/>
    <cellStyle name="標準 2 4 3 3 3 2 2 2 6" xfId="21479"/>
    <cellStyle name="標準 2 4 3 3 3 2 2 2 6 2" xfId="21480"/>
    <cellStyle name="標準 2 4 3 3 3 2 2 2 6 3" xfId="21481"/>
    <cellStyle name="標準 2 4 3 3 3 2 2 2 7" xfId="21482"/>
    <cellStyle name="標準 2 4 3 3 3 2 2 2 8" xfId="21483"/>
    <cellStyle name="標準 2 4 3 3 3 2 2 3" xfId="21484"/>
    <cellStyle name="標準 2 4 3 3 3 2 2 3 2" xfId="21485"/>
    <cellStyle name="標準 2 4 3 3 3 2 2 3 2 2" xfId="21486"/>
    <cellStyle name="標準 2 4 3 3 3 2 2 3 2 2 2" xfId="21487"/>
    <cellStyle name="標準 2 4 3 3 3 2 2 3 2 2 2 2" xfId="21488"/>
    <cellStyle name="標準 2 4 3 3 3 2 2 3 2 2 2 3" xfId="21489"/>
    <cellStyle name="標準 2 4 3 3 3 2 2 3 2 2 3" xfId="21490"/>
    <cellStyle name="標準 2 4 3 3 3 2 2 3 2 2 3 2" xfId="21491"/>
    <cellStyle name="標準 2 4 3 3 3 2 2 3 2 2 3 3" xfId="21492"/>
    <cellStyle name="標準 2 4 3 3 3 2 2 3 2 2 4" xfId="21493"/>
    <cellStyle name="標準 2 4 3 3 3 2 2 3 2 2 5" xfId="21494"/>
    <cellStyle name="標準 2 4 3 3 3 2 2 3 2 3" xfId="21495"/>
    <cellStyle name="標準 2 4 3 3 3 2 2 3 2 3 2" xfId="21496"/>
    <cellStyle name="標準 2 4 3 3 3 2 2 3 2 3 3" xfId="21497"/>
    <cellStyle name="標準 2 4 3 3 3 2 2 3 2 4" xfId="21498"/>
    <cellStyle name="標準 2 4 3 3 3 2 2 3 2 4 2" xfId="21499"/>
    <cellStyle name="標準 2 4 3 3 3 2 2 3 2 4 3" xfId="21500"/>
    <cellStyle name="標準 2 4 3 3 3 2 2 3 2 5" xfId="21501"/>
    <cellStyle name="標準 2 4 3 3 3 2 2 3 2 6" xfId="21502"/>
    <cellStyle name="標準 2 4 3 3 3 2 2 3 3" xfId="21503"/>
    <cellStyle name="標準 2 4 3 3 3 2 2 3 3 2" xfId="21504"/>
    <cellStyle name="標準 2 4 3 3 3 2 2 3 3 2 2" xfId="21505"/>
    <cellStyle name="標準 2 4 3 3 3 2 2 3 3 2 3" xfId="21506"/>
    <cellStyle name="標準 2 4 3 3 3 2 2 3 3 3" xfId="21507"/>
    <cellStyle name="標準 2 4 3 3 3 2 2 3 3 3 2" xfId="21508"/>
    <cellStyle name="標準 2 4 3 3 3 2 2 3 3 3 3" xfId="21509"/>
    <cellStyle name="標準 2 4 3 3 3 2 2 3 3 4" xfId="21510"/>
    <cellStyle name="標準 2 4 3 3 3 2 2 3 3 5" xfId="21511"/>
    <cellStyle name="標準 2 4 3 3 3 2 2 3 4" xfId="21512"/>
    <cellStyle name="標準 2 4 3 3 3 2 2 3 5" xfId="21513"/>
    <cellStyle name="標準 2 4 3 3 3 2 2 3 5 2" xfId="21514"/>
    <cellStyle name="標準 2 4 3 3 3 2 2 3 5 3" xfId="21515"/>
    <cellStyle name="標準 2 4 3 3 3 2 2 3 6" xfId="21516"/>
    <cellStyle name="標準 2 4 3 3 3 2 2 3 6 2" xfId="21517"/>
    <cellStyle name="標準 2 4 3 3 3 2 2 3 6 3" xfId="21518"/>
    <cellStyle name="標準 2 4 3 3 3 2 2 3 7" xfId="21519"/>
    <cellStyle name="標準 2 4 3 3 3 2 2 3 8" xfId="21520"/>
    <cellStyle name="標準 2 4 3 3 3 2 2 4" xfId="21521"/>
    <cellStyle name="標準 2 4 3 3 3 2 2 4 2" xfId="21522"/>
    <cellStyle name="標準 2 4 3 3 3 2 2 4 2 2" xfId="21523"/>
    <cellStyle name="標準 2 4 3 3 3 2 2 4 2 2 2" xfId="21524"/>
    <cellStyle name="標準 2 4 3 3 3 2 2 4 2 2 3" xfId="21525"/>
    <cellStyle name="標準 2 4 3 3 3 2 2 4 2 3" xfId="21526"/>
    <cellStyle name="標準 2 4 3 3 3 2 2 4 2 3 2" xfId="21527"/>
    <cellStyle name="標準 2 4 3 3 3 2 2 4 2 3 3" xfId="21528"/>
    <cellStyle name="標準 2 4 3 3 3 2 2 4 2 4" xfId="21529"/>
    <cellStyle name="標準 2 4 3 3 3 2 2 4 2 5" xfId="21530"/>
    <cellStyle name="標準 2 4 3 3 3 2 2 4 3" xfId="21531"/>
    <cellStyle name="標準 2 4 3 3 3 2 2 4 3 2" xfId="21532"/>
    <cellStyle name="標準 2 4 3 3 3 2 2 4 3 3" xfId="21533"/>
    <cellStyle name="標準 2 4 3 3 3 2 2 4 4" xfId="21534"/>
    <cellStyle name="標準 2 4 3 3 3 2 2 4 4 2" xfId="21535"/>
    <cellStyle name="標準 2 4 3 3 3 2 2 4 4 3" xfId="21536"/>
    <cellStyle name="標準 2 4 3 3 3 2 2 4 5" xfId="21537"/>
    <cellStyle name="標準 2 4 3 3 3 2 2 4 6" xfId="21538"/>
    <cellStyle name="標準 2 4 3 3 3 2 2 5" xfId="21539"/>
    <cellStyle name="標準 2 4 3 3 3 2 2 5 2" xfId="21540"/>
    <cellStyle name="標準 2 4 3 3 3 2 2 5 2 2" xfId="21541"/>
    <cellStyle name="標準 2 4 3 3 3 2 2 5 2 3" xfId="21542"/>
    <cellStyle name="標準 2 4 3 3 3 2 2 5 3" xfId="21543"/>
    <cellStyle name="標準 2 4 3 3 3 2 2 5 3 2" xfId="21544"/>
    <cellStyle name="標準 2 4 3 3 3 2 2 5 3 3" xfId="21545"/>
    <cellStyle name="標準 2 4 3 3 3 2 2 5 4" xfId="21546"/>
    <cellStyle name="標準 2 4 3 3 3 2 2 5 5" xfId="21547"/>
    <cellStyle name="標準 2 4 3 3 3 2 2 6" xfId="21548"/>
    <cellStyle name="標準 2 4 3 3 3 2 2 7" xfId="21549"/>
    <cellStyle name="標準 2 4 3 3 3 2 2 7 2" xfId="21550"/>
    <cellStyle name="標準 2 4 3 3 3 2 2 7 3" xfId="21551"/>
    <cellStyle name="標準 2 4 3 3 3 2 2 8" xfId="21552"/>
    <cellStyle name="標準 2 4 3 3 3 2 2 8 2" xfId="21553"/>
    <cellStyle name="標準 2 4 3 3 3 2 2 8 3" xfId="21554"/>
    <cellStyle name="標準 2 4 3 3 3 2 2 9" xfId="21555"/>
    <cellStyle name="標準 2 4 3 3 3 2 3" xfId="21556"/>
    <cellStyle name="標準 2 4 3 3 3 2 3 2" xfId="21557"/>
    <cellStyle name="標準 2 4 3 3 3 2 3 2 2" xfId="21558"/>
    <cellStyle name="標準 2 4 3 3 3 2 3 2 2 2" xfId="21559"/>
    <cellStyle name="標準 2 4 3 3 3 2 3 2 2 2 2" xfId="21560"/>
    <cellStyle name="標準 2 4 3 3 3 2 3 2 2 2 2 2" xfId="21561"/>
    <cellStyle name="標準 2 4 3 3 3 2 3 2 2 2 2 3" xfId="21562"/>
    <cellStyle name="標準 2 4 3 3 3 2 3 2 2 2 3" xfId="21563"/>
    <cellStyle name="標準 2 4 3 3 3 2 3 2 2 2 3 2" xfId="21564"/>
    <cellStyle name="標準 2 4 3 3 3 2 3 2 2 2 3 3" xfId="21565"/>
    <cellStyle name="標準 2 4 3 3 3 2 3 2 2 2 4" xfId="21566"/>
    <cellStyle name="標準 2 4 3 3 3 2 3 2 2 2 5" xfId="21567"/>
    <cellStyle name="標準 2 4 3 3 3 2 3 2 2 3" xfId="21568"/>
    <cellStyle name="標準 2 4 3 3 3 2 3 2 2 3 2" xfId="21569"/>
    <cellStyle name="標準 2 4 3 3 3 2 3 2 2 3 3" xfId="21570"/>
    <cellStyle name="標準 2 4 3 3 3 2 3 2 2 4" xfId="21571"/>
    <cellStyle name="標準 2 4 3 3 3 2 3 2 2 4 2" xfId="21572"/>
    <cellStyle name="標準 2 4 3 3 3 2 3 2 2 4 3" xfId="21573"/>
    <cellStyle name="標準 2 4 3 3 3 2 3 2 2 5" xfId="21574"/>
    <cellStyle name="標準 2 4 3 3 3 2 3 2 2 6" xfId="21575"/>
    <cellStyle name="標準 2 4 3 3 3 2 3 2 3" xfId="21576"/>
    <cellStyle name="標準 2 4 3 3 3 2 3 2 3 2" xfId="21577"/>
    <cellStyle name="標準 2 4 3 3 3 2 3 2 3 2 2" xfId="21578"/>
    <cellStyle name="標準 2 4 3 3 3 2 3 2 3 2 3" xfId="21579"/>
    <cellStyle name="標準 2 4 3 3 3 2 3 2 3 3" xfId="21580"/>
    <cellStyle name="標準 2 4 3 3 3 2 3 2 3 3 2" xfId="21581"/>
    <cellStyle name="標準 2 4 3 3 3 2 3 2 3 3 3" xfId="21582"/>
    <cellStyle name="標準 2 4 3 3 3 2 3 2 3 4" xfId="21583"/>
    <cellStyle name="標準 2 4 3 3 3 2 3 2 3 5" xfId="21584"/>
    <cellStyle name="標準 2 4 3 3 3 2 3 2 4" xfId="21585"/>
    <cellStyle name="標準 2 4 3 3 3 2 3 2 5" xfId="21586"/>
    <cellStyle name="標準 2 4 3 3 3 2 3 2 5 2" xfId="21587"/>
    <cellStyle name="標準 2 4 3 3 3 2 3 2 5 3" xfId="21588"/>
    <cellStyle name="標準 2 4 3 3 3 2 3 2 6" xfId="21589"/>
    <cellStyle name="標準 2 4 3 3 3 2 3 2 6 2" xfId="21590"/>
    <cellStyle name="標準 2 4 3 3 3 2 3 2 6 3" xfId="21591"/>
    <cellStyle name="標準 2 4 3 3 3 2 3 2 7" xfId="21592"/>
    <cellStyle name="標準 2 4 3 3 3 2 3 2 8" xfId="21593"/>
    <cellStyle name="標準 2 4 3 3 3 2 3 3" xfId="21594"/>
    <cellStyle name="標準 2 4 3 3 3 2 3 3 2" xfId="21595"/>
    <cellStyle name="標準 2 4 3 3 3 2 3 3 2 2" xfId="21596"/>
    <cellStyle name="標準 2 4 3 3 3 2 3 3 2 2 2" xfId="21597"/>
    <cellStyle name="標準 2 4 3 3 3 2 3 3 2 2 3" xfId="21598"/>
    <cellStyle name="標準 2 4 3 3 3 2 3 3 2 3" xfId="21599"/>
    <cellStyle name="標準 2 4 3 3 3 2 3 3 2 3 2" xfId="21600"/>
    <cellStyle name="標準 2 4 3 3 3 2 3 3 2 3 3" xfId="21601"/>
    <cellStyle name="標準 2 4 3 3 3 2 3 3 2 4" xfId="21602"/>
    <cellStyle name="標準 2 4 3 3 3 2 3 3 2 5" xfId="21603"/>
    <cellStyle name="標準 2 4 3 3 3 2 3 3 3" xfId="21604"/>
    <cellStyle name="標準 2 4 3 3 3 2 3 3 3 2" xfId="21605"/>
    <cellStyle name="標準 2 4 3 3 3 2 3 3 3 3" xfId="21606"/>
    <cellStyle name="標準 2 4 3 3 3 2 3 3 4" xfId="21607"/>
    <cellStyle name="標準 2 4 3 3 3 2 3 3 4 2" xfId="21608"/>
    <cellStyle name="標準 2 4 3 3 3 2 3 3 4 3" xfId="21609"/>
    <cellStyle name="標準 2 4 3 3 3 2 3 3 5" xfId="21610"/>
    <cellStyle name="標準 2 4 3 3 3 2 3 3 6" xfId="21611"/>
    <cellStyle name="標準 2 4 3 3 3 2 3 4" xfId="21612"/>
    <cellStyle name="標準 2 4 3 3 3 2 3 4 2" xfId="21613"/>
    <cellStyle name="標準 2 4 3 3 3 2 3 4 2 2" xfId="21614"/>
    <cellStyle name="標準 2 4 3 3 3 2 3 4 2 3" xfId="21615"/>
    <cellStyle name="標準 2 4 3 3 3 2 3 4 3" xfId="21616"/>
    <cellStyle name="標準 2 4 3 3 3 2 3 4 3 2" xfId="21617"/>
    <cellStyle name="標準 2 4 3 3 3 2 3 4 3 3" xfId="21618"/>
    <cellStyle name="標準 2 4 3 3 3 2 3 4 4" xfId="21619"/>
    <cellStyle name="標準 2 4 3 3 3 2 3 4 5" xfId="21620"/>
    <cellStyle name="標準 2 4 3 3 3 2 3 5" xfId="21621"/>
    <cellStyle name="標準 2 4 3 3 3 2 3 6" xfId="21622"/>
    <cellStyle name="標準 2 4 3 3 3 2 3 6 2" xfId="21623"/>
    <cellStyle name="標準 2 4 3 3 3 2 3 6 3" xfId="21624"/>
    <cellStyle name="標準 2 4 3 3 3 2 3 7" xfId="21625"/>
    <cellStyle name="標準 2 4 3 3 3 2 3 7 2" xfId="21626"/>
    <cellStyle name="標準 2 4 3 3 3 2 3 7 3" xfId="21627"/>
    <cellStyle name="標準 2 4 3 3 3 2 3 8" xfId="21628"/>
    <cellStyle name="標準 2 4 3 3 3 2 3 9" xfId="21629"/>
    <cellStyle name="標準 2 4 3 3 3 2 4" xfId="21630"/>
    <cellStyle name="標準 2 4 3 3 3 2 4 2" xfId="21631"/>
    <cellStyle name="標準 2 4 3 3 3 2 4 2 2" xfId="21632"/>
    <cellStyle name="標準 2 4 3 3 3 2 4 2 2 2" xfId="21633"/>
    <cellStyle name="標準 2 4 3 3 3 2 4 2 2 2 2" xfId="21634"/>
    <cellStyle name="標準 2 4 3 3 3 2 4 2 2 2 3" xfId="21635"/>
    <cellStyle name="標準 2 4 3 3 3 2 4 2 2 3" xfId="21636"/>
    <cellStyle name="標準 2 4 3 3 3 2 4 2 2 3 2" xfId="21637"/>
    <cellStyle name="標準 2 4 3 3 3 2 4 2 2 3 3" xfId="21638"/>
    <cellStyle name="標準 2 4 3 3 3 2 4 2 2 4" xfId="21639"/>
    <cellStyle name="標準 2 4 3 3 3 2 4 2 2 5" xfId="21640"/>
    <cellStyle name="標準 2 4 3 3 3 2 4 2 3" xfId="21641"/>
    <cellStyle name="標準 2 4 3 3 3 2 4 2 3 2" xfId="21642"/>
    <cellStyle name="標準 2 4 3 3 3 2 4 2 3 3" xfId="21643"/>
    <cellStyle name="標準 2 4 3 3 3 2 4 2 4" xfId="21644"/>
    <cellStyle name="標準 2 4 3 3 3 2 4 2 4 2" xfId="21645"/>
    <cellStyle name="標準 2 4 3 3 3 2 4 2 4 3" xfId="21646"/>
    <cellStyle name="標準 2 4 3 3 3 2 4 2 5" xfId="21647"/>
    <cellStyle name="標準 2 4 3 3 3 2 4 2 6" xfId="21648"/>
    <cellStyle name="標準 2 4 3 3 3 2 4 3" xfId="21649"/>
    <cellStyle name="標準 2 4 3 3 3 2 4 3 2" xfId="21650"/>
    <cellStyle name="標準 2 4 3 3 3 2 4 3 2 2" xfId="21651"/>
    <cellStyle name="標準 2 4 3 3 3 2 4 3 2 3" xfId="21652"/>
    <cellStyle name="標準 2 4 3 3 3 2 4 3 3" xfId="21653"/>
    <cellStyle name="標準 2 4 3 3 3 2 4 3 3 2" xfId="21654"/>
    <cellStyle name="標準 2 4 3 3 3 2 4 3 3 3" xfId="21655"/>
    <cellStyle name="標準 2 4 3 3 3 2 4 3 4" xfId="21656"/>
    <cellStyle name="標準 2 4 3 3 3 2 4 3 5" xfId="21657"/>
    <cellStyle name="標準 2 4 3 3 3 2 4 4" xfId="21658"/>
    <cellStyle name="標準 2 4 3 3 3 2 4 5" xfId="21659"/>
    <cellStyle name="標準 2 4 3 3 3 2 4 5 2" xfId="21660"/>
    <cellStyle name="標準 2 4 3 3 3 2 4 5 3" xfId="21661"/>
    <cellStyle name="標準 2 4 3 3 3 2 4 6" xfId="21662"/>
    <cellStyle name="標準 2 4 3 3 3 2 4 6 2" xfId="21663"/>
    <cellStyle name="標準 2 4 3 3 3 2 4 6 3" xfId="21664"/>
    <cellStyle name="標準 2 4 3 3 3 2 4 7" xfId="21665"/>
    <cellStyle name="標準 2 4 3 3 3 2 4 8" xfId="21666"/>
    <cellStyle name="標準 2 4 3 3 3 2 5" xfId="21667"/>
    <cellStyle name="標準 2 4 3 3 3 2 5 2" xfId="21668"/>
    <cellStyle name="標準 2 4 3 3 3 2 5 2 2" xfId="21669"/>
    <cellStyle name="標準 2 4 3 3 3 2 5 2 2 2" xfId="21670"/>
    <cellStyle name="標準 2 4 3 3 3 2 5 2 2 2 2" xfId="21671"/>
    <cellStyle name="標準 2 4 3 3 3 2 5 2 2 2 3" xfId="21672"/>
    <cellStyle name="標準 2 4 3 3 3 2 5 2 2 3" xfId="21673"/>
    <cellStyle name="標準 2 4 3 3 3 2 5 2 2 3 2" xfId="21674"/>
    <cellStyle name="標準 2 4 3 3 3 2 5 2 2 3 3" xfId="21675"/>
    <cellStyle name="標準 2 4 3 3 3 2 5 2 2 4" xfId="21676"/>
    <cellStyle name="標準 2 4 3 3 3 2 5 2 2 5" xfId="21677"/>
    <cellStyle name="標準 2 4 3 3 3 2 5 2 3" xfId="21678"/>
    <cellStyle name="標準 2 4 3 3 3 2 5 2 3 2" xfId="21679"/>
    <cellStyle name="標準 2 4 3 3 3 2 5 2 3 3" xfId="21680"/>
    <cellStyle name="標準 2 4 3 3 3 2 5 2 4" xfId="21681"/>
    <cellStyle name="標準 2 4 3 3 3 2 5 2 4 2" xfId="21682"/>
    <cellStyle name="標準 2 4 3 3 3 2 5 2 4 3" xfId="21683"/>
    <cellStyle name="標準 2 4 3 3 3 2 5 2 5" xfId="21684"/>
    <cellStyle name="標準 2 4 3 3 3 2 5 2 6" xfId="21685"/>
    <cellStyle name="標準 2 4 3 3 3 2 5 3" xfId="21686"/>
    <cellStyle name="標準 2 4 3 3 3 2 5 3 2" xfId="21687"/>
    <cellStyle name="標準 2 4 3 3 3 2 5 3 2 2" xfId="21688"/>
    <cellStyle name="標準 2 4 3 3 3 2 5 3 2 3" xfId="21689"/>
    <cellStyle name="標準 2 4 3 3 3 2 5 3 3" xfId="21690"/>
    <cellStyle name="標準 2 4 3 3 3 2 5 3 3 2" xfId="21691"/>
    <cellStyle name="標準 2 4 3 3 3 2 5 3 3 3" xfId="21692"/>
    <cellStyle name="標準 2 4 3 3 3 2 5 3 4" xfId="21693"/>
    <cellStyle name="標準 2 4 3 3 3 2 5 3 5" xfId="21694"/>
    <cellStyle name="標準 2 4 3 3 3 2 5 4" xfId="21695"/>
    <cellStyle name="標準 2 4 3 3 3 2 5 5" xfId="21696"/>
    <cellStyle name="標準 2 4 3 3 3 2 5 5 2" xfId="21697"/>
    <cellStyle name="標準 2 4 3 3 3 2 5 5 3" xfId="21698"/>
    <cellStyle name="標準 2 4 3 3 3 2 5 6" xfId="21699"/>
    <cellStyle name="標準 2 4 3 3 3 2 5 6 2" xfId="21700"/>
    <cellStyle name="標準 2 4 3 3 3 2 5 6 3" xfId="21701"/>
    <cellStyle name="標準 2 4 3 3 3 2 5 7" xfId="21702"/>
    <cellStyle name="標準 2 4 3 3 3 2 5 8" xfId="21703"/>
    <cellStyle name="標準 2 4 3 3 3 2 6" xfId="21704"/>
    <cellStyle name="標準 2 4 3 3 3 2 6 2" xfId="21705"/>
    <cellStyle name="標準 2 4 3 3 3 2 6 2 2" xfId="21706"/>
    <cellStyle name="標準 2 4 3 3 3 2 6 2 2 2" xfId="21707"/>
    <cellStyle name="標準 2 4 3 3 3 2 6 2 2 3" xfId="21708"/>
    <cellStyle name="標準 2 4 3 3 3 2 6 2 3" xfId="21709"/>
    <cellStyle name="標準 2 4 3 3 3 2 6 2 3 2" xfId="21710"/>
    <cellStyle name="標準 2 4 3 3 3 2 6 2 3 3" xfId="21711"/>
    <cellStyle name="標準 2 4 3 3 3 2 6 2 4" xfId="21712"/>
    <cellStyle name="標準 2 4 3 3 3 2 6 2 5" xfId="21713"/>
    <cellStyle name="標準 2 4 3 3 3 2 6 3" xfId="21714"/>
    <cellStyle name="標準 2 4 3 3 3 2 6 3 2" xfId="21715"/>
    <cellStyle name="標準 2 4 3 3 3 2 6 3 3" xfId="21716"/>
    <cellStyle name="標準 2 4 3 3 3 2 6 4" xfId="21717"/>
    <cellStyle name="標準 2 4 3 3 3 2 6 4 2" xfId="21718"/>
    <cellStyle name="標準 2 4 3 3 3 2 6 4 3" xfId="21719"/>
    <cellStyle name="標準 2 4 3 3 3 2 6 5" xfId="21720"/>
    <cellStyle name="標準 2 4 3 3 3 2 6 6" xfId="21721"/>
    <cellStyle name="標準 2 4 3 3 3 2 7" xfId="21722"/>
    <cellStyle name="標準 2 4 3 3 3 2 7 2" xfId="21723"/>
    <cellStyle name="標準 2 4 3 3 3 2 7 2 2" xfId="21724"/>
    <cellStyle name="標準 2 4 3 3 3 2 7 2 3" xfId="21725"/>
    <cellStyle name="標準 2 4 3 3 3 2 7 3" xfId="21726"/>
    <cellStyle name="標準 2 4 3 3 3 2 7 3 2" xfId="21727"/>
    <cellStyle name="標準 2 4 3 3 3 2 7 3 3" xfId="21728"/>
    <cellStyle name="標準 2 4 3 3 3 2 7 4" xfId="21729"/>
    <cellStyle name="標準 2 4 3 3 3 2 7 5" xfId="21730"/>
    <cellStyle name="標準 2 4 3 3 3 2 8" xfId="21731"/>
    <cellStyle name="標準 2 4 3 3 3 2 9" xfId="21732"/>
    <cellStyle name="標準 2 4 3 3 3 2 9 2" xfId="21733"/>
    <cellStyle name="標準 2 4 3 3 3 2 9 3" xfId="21734"/>
    <cellStyle name="標準 2 4 3 3 3 3" xfId="21735"/>
    <cellStyle name="標準 2 4 3 3 3 3 10" xfId="21736"/>
    <cellStyle name="標準 2 4 3 3 3 3 11" xfId="21737"/>
    <cellStyle name="標準 2 4 3 3 3 3 2" xfId="21738"/>
    <cellStyle name="標準 2 4 3 3 3 3 2 10" xfId="21739"/>
    <cellStyle name="標準 2 4 3 3 3 3 2 2" xfId="21740"/>
    <cellStyle name="標準 2 4 3 3 3 3 2 2 2" xfId="21741"/>
    <cellStyle name="標準 2 4 3 3 3 3 2 2 2 2" xfId="21742"/>
    <cellStyle name="標準 2 4 3 3 3 3 2 2 2 2 2" xfId="21743"/>
    <cellStyle name="標準 2 4 3 3 3 3 2 2 2 2 2 2" xfId="21744"/>
    <cellStyle name="標準 2 4 3 3 3 3 2 2 2 2 2 3" xfId="21745"/>
    <cellStyle name="標準 2 4 3 3 3 3 2 2 2 2 3" xfId="21746"/>
    <cellStyle name="標準 2 4 3 3 3 3 2 2 2 2 3 2" xfId="21747"/>
    <cellStyle name="標準 2 4 3 3 3 3 2 2 2 2 3 3" xfId="21748"/>
    <cellStyle name="標準 2 4 3 3 3 3 2 2 2 2 4" xfId="21749"/>
    <cellStyle name="標準 2 4 3 3 3 3 2 2 2 2 5" xfId="21750"/>
    <cellStyle name="標準 2 4 3 3 3 3 2 2 2 3" xfId="21751"/>
    <cellStyle name="標準 2 4 3 3 3 3 2 2 2 3 2" xfId="21752"/>
    <cellStyle name="標準 2 4 3 3 3 3 2 2 2 3 3" xfId="21753"/>
    <cellStyle name="標準 2 4 3 3 3 3 2 2 2 4" xfId="21754"/>
    <cellStyle name="標準 2 4 3 3 3 3 2 2 2 4 2" xfId="21755"/>
    <cellStyle name="標準 2 4 3 3 3 3 2 2 2 4 3" xfId="21756"/>
    <cellStyle name="標準 2 4 3 3 3 3 2 2 2 5" xfId="21757"/>
    <cellStyle name="標準 2 4 3 3 3 3 2 2 2 6" xfId="21758"/>
    <cellStyle name="標準 2 4 3 3 3 3 2 2 3" xfId="21759"/>
    <cellStyle name="標準 2 4 3 3 3 3 2 2 3 2" xfId="21760"/>
    <cellStyle name="標準 2 4 3 3 3 3 2 2 3 2 2" xfId="21761"/>
    <cellStyle name="標準 2 4 3 3 3 3 2 2 3 2 3" xfId="21762"/>
    <cellStyle name="標準 2 4 3 3 3 3 2 2 3 3" xfId="21763"/>
    <cellStyle name="標準 2 4 3 3 3 3 2 2 3 3 2" xfId="21764"/>
    <cellStyle name="標準 2 4 3 3 3 3 2 2 3 3 3" xfId="21765"/>
    <cellStyle name="標準 2 4 3 3 3 3 2 2 3 4" xfId="21766"/>
    <cellStyle name="標準 2 4 3 3 3 3 2 2 3 5" xfId="21767"/>
    <cellStyle name="標準 2 4 3 3 3 3 2 2 4" xfId="21768"/>
    <cellStyle name="標準 2 4 3 3 3 3 2 2 5" xfId="21769"/>
    <cellStyle name="標準 2 4 3 3 3 3 2 2 5 2" xfId="21770"/>
    <cellStyle name="標準 2 4 3 3 3 3 2 2 5 3" xfId="21771"/>
    <cellStyle name="標準 2 4 3 3 3 3 2 2 6" xfId="21772"/>
    <cellStyle name="標準 2 4 3 3 3 3 2 2 6 2" xfId="21773"/>
    <cellStyle name="標準 2 4 3 3 3 3 2 2 6 3" xfId="21774"/>
    <cellStyle name="標準 2 4 3 3 3 3 2 2 7" xfId="21775"/>
    <cellStyle name="標準 2 4 3 3 3 3 2 2 8" xfId="21776"/>
    <cellStyle name="標準 2 4 3 3 3 3 2 3" xfId="21777"/>
    <cellStyle name="標準 2 4 3 3 3 3 2 3 2" xfId="21778"/>
    <cellStyle name="標準 2 4 3 3 3 3 2 3 2 2" xfId="21779"/>
    <cellStyle name="標準 2 4 3 3 3 3 2 3 2 2 2" xfId="21780"/>
    <cellStyle name="標準 2 4 3 3 3 3 2 3 2 2 2 2" xfId="21781"/>
    <cellStyle name="標準 2 4 3 3 3 3 2 3 2 2 2 3" xfId="21782"/>
    <cellStyle name="標準 2 4 3 3 3 3 2 3 2 2 3" xfId="21783"/>
    <cellStyle name="標準 2 4 3 3 3 3 2 3 2 2 3 2" xfId="21784"/>
    <cellStyle name="標準 2 4 3 3 3 3 2 3 2 2 3 3" xfId="21785"/>
    <cellStyle name="標準 2 4 3 3 3 3 2 3 2 2 4" xfId="21786"/>
    <cellStyle name="標準 2 4 3 3 3 3 2 3 2 2 5" xfId="21787"/>
    <cellStyle name="標準 2 4 3 3 3 3 2 3 2 3" xfId="21788"/>
    <cellStyle name="標準 2 4 3 3 3 3 2 3 2 3 2" xfId="21789"/>
    <cellStyle name="標準 2 4 3 3 3 3 2 3 2 3 3" xfId="21790"/>
    <cellStyle name="標準 2 4 3 3 3 3 2 3 2 4" xfId="21791"/>
    <cellStyle name="標準 2 4 3 3 3 3 2 3 2 4 2" xfId="21792"/>
    <cellStyle name="標準 2 4 3 3 3 3 2 3 2 4 3" xfId="21793"/>
    <cellStyle name="標準 2 4 3 3 3 3 2 3 2 5" xfId="21794"/>
    <cellStyle name="標準 2 4 3 3 3 3 2 3 2 6" xfId="21795"/>
    <cellStyle name="標準 2 4 3 3 3 3 2 3 3" xfId="21796"/>
    <cellStyle name="標準 2 4 3 3 3 3 2 3 3 2" xfId="21797"/>
    <cellStyle name="標準 2 4 3 3 3 3 2 3 3 2 2" xfId="21798"/>
    <cellStyle name="標準 2 4 3 3 3 3 2 3 3 2 3" xfId="21799"/>
    <cellStyle name="標準 2 4 3 3 3 3 2 3 3 3" xfId="21800"/>
    <cellStyle name="標準 2 4 3 3 3 3 2 3 3 3 2" xfId="21801"/>
    <cellStyle name="標準 2 4 3 3 3 3 2 3 3 3 3" xfId="21802"/>
    <cellStyle name="標準 2 4 3 3 3 3 2 3 3 4" xfId="21803"/>
    <cellStyle name="標準 2 4 3 3 3 3 2 3 3 5" xfId="21804"/>
    <cellStyle name="標準 2 4 3 3 3 3 2 3 4" xfId="21805"/>
    <cellStyle name="標準 2 4 3 3 3 3 2 3 5" xfId="21806"/>
    <cellStyle name="標準 2 4 3 3 3 3 2 3 5 2" xfId="21807"/>
    <cellStyle name="標準 2 4 3 3 3 3 2 3 5 3" xfId="21808"/>
    <cellStyle name="標準 2 4 3 3 3 3 2 3 6" xfId="21809"/>
    <cellStyle name="標準 2 4 3 3 3 3 2 3 6 2" xfId="21810"/>
    <cellStyle name="標準 2 4 3 3 3 3 2 3 6 3" xfId="21811"/>
    <cellStyle name="標準 2 4 3 3 3 3 2 3 7" xfId="21812"/>
    <cellStyle name="標準 2 4 3 3 3 3 2 3 8" xfId="21813"/>
    <cellStyle name="標準 2 4 3 3 3 3 2 4" xfId="21814"/>
    <cellStyle name="標準 2 4 3 3 3 3 2 4 2" xfId="21815"/>
    <cellStyle name="標準 2 4 3 3 3 3 2 4 2 2" xfId="21816"/>
    <cellStyle name="標準 2 4 3 3 3 3 2 4 2 2 2" xfId="21817"/>
    <cellStyle name="標準 2 4 3 3 3 3 2 4 2 2 3" xfId="21818"/>
    <cellStyle name="標準 2 4 3 3 3 3 2 4 2 3" xfId="21819"/>
    <cellStyle name="標準 2 4 3 3 3 3 2 4 2 3 2" xfId="21820"/>
    <cellStyle name="標準 2 4 3 3 3 3 2 4 2 3 3" xfId="21821"/>
    <cellStyle name="標準 2 4 3 3 3 3 2 4 2 4" xfId="21822"/>
    <cellStyle name="標準 2 4 3 3 3 3 2 4 2 5" xfId="21823"/>
    <cellStyle name="標準 2 4 3 3 3 3 2 4 3" xfId="21824"/>
    <cellStyle name="標準 2 4 3 3 3 3 2 4 3 2" xfId="21825"/>
    <cellStyle name="標準 2 4 3 3 3 3 2 4 3 3" xfId="21826"/>
    <cellStyle name="標準 2 4 3 3 3 3 2 4 4" xfId="21827"/>
    <cellStyle name="標準 2 4 3 3 3 3 2 4 4 2" xfId="21828"/>
    <cellStyle name="標準 2 4 3 3 3 3 2 4 4 3" xfId="21829"/>
    <cellStyle name="標準 2 4 3 3 3 3 2 4 5" xfId="21830"/>
    <cellStyle name="標準 2 4 3 3 3 3 2 4 6" xfId="21831"/>
    <cellStyle name="標準 2 4 3 3 3 3 2 5" xfId="21832"/>
    <cellStyle name="標準 2 4 3 3 3 3 2 5 2" xfId="21833"/>
    <cellStyle name="標準 2 4 3 3 3 3 2 5 2 2" xfId="21834"/>
    <cellStyle name="標準 2 4 3 3 3 3 2 5 2 3" xfId="21835"/>
    <cellStyle name="標準 2 4 3 3 3 3 2 5 3" xfId="21836"/>
    <cellStyle name="標準 2 4 3 3 3 3 2 5 3 2" xfId="21837"/>
    <cellStyle name="標準 2 4 3 3 3 3 2 5 3 3" xfId="21838"/>
    <cellStyle name="標準 2 4 3 3 3 3 2 5 4" xfId="21839"/>
    <cellStyle name="標準 2 4 3 3 3 3 2 5 5" xfId="21840"/>
    <cellStyle name="標準 2 4 3 3 3 3 2 6" xfId="21841"/>
    <cellStyle name="標準 2 4 3 3 3 3 2 7" xfId="21842"/>
    <cellStyle name="標準 2 4 3 3 3 3 2 7 2" xfId="21843"/>
    <cellStyle name="標準 2 4 3 3 3 3 2 7 3" xfId="21844"/>
    <cellStyle name="標準 2 4 3 3 3 3 2 8" xfId="21845"/>
    <cellStyle name="標準 2 4 3 3 3 3 2 8 2" xfId="21846"/>
    <cellStyle name="標準 2 4 3 3 3 3 2 8 3" xfId="21847"/>
    <cellStyle name="標準 2 4 3 3 3 3 2 9" xfId="21848"/>
    <cellStyle name="標準 2 4 3 3 3 3 3" xfId="21849"/>
    <cellStyle name="標準 2 4 3 3 3 3 3 2" xfId="21850"/>
    <cellStyle name="標準 2 4 3 3 3 3 3 2 2" xfId="21851"/>
    <cellStyle name="標準 2 4 3 3 3 3 3 2 2 2" xfId="21852"/>
    <cellStyle name="標準 2 4 3 3 3 3 3 2 2 2 2" xfId="21853"/>
    <cellStyle name="標準 2 4 3 3 3 3 3 2 2 2 3" xfId="21854"/>
    <cellStyle name="標準 2 4 3 3 3 3 3 2 2 3" xfId="21855"/>
    <cellStyle name="標準 2 4 3 3 3 3 3 2 2 3 2" xfId="21856"/>
    <cellStyle name="標準 2 4 3 3 3 3 3 2 2 3 3" xfId="21857"/>
    <cellStyle name="標準 2 4 3 3 3 3 3 2 2 4" xfId="21858"/>
    <cellStyle name="標準 2 4 3 3 3 3 3 2 2 5" xfId="21859"/>
    <cellStyle name="標準 2 4 3 3 3 3 3 2 3" xfId="21860"/>
    <cellStyle name="標準 2 4 3 3 3 3 3 2 3 2" xfId="21861"/>
    <cellStyle name="標準 2 4 3 3 3 3 3 2 3 3" xfId="21862"/>
    <cellStyle name="標準 2 4 3 3 3 3 3 2 4" xfId="21863"/>
    <cellStyle name="標準 2 4 3 3 3 3 3 2 4 2" xfId="21864"/>
    <cellStyle name="標準 2 4 3 3 3 3 3 2 4 3" xfId="21865"/>
    <cellStyle name="標準 2 4 3 3 3 3 3 2 5" xfId="21866"/>
    <cellStyle name="標準 2 4 3 3 3 3 3 2 6" xfId="21867"/>
    <cellStyle name="標準 2 4 3 3 3 3 3 3" xfId="21868"/>
    <cellStyle name="標準 2 4 3 3 3 3 3 3 2" xfId="21869"/>
    <cellStyle name="標準 2 4 3 3 3 3 3 3 2 2" xfId="21870"/>
    <cellStyle name="標準 2 4 3 3 3 3 3 3 2 3" xfId="21871"/>
    <cellStyle name="標準 2 4 3 3 3 3 3 3 3" xfId="21872"/>
    <cellStyle name="標準 2 4 3 3 3 3 3 3 3 2" xfId="21873"/>
    <cellStyle name="標準 2 4 3 3 3 3 3 3 3 3" xfId="21874"/>
    <cellStyle name="標準 2 4 3 3 3 3 3 3 4" xfId="21875"/>
    <cellStyle name="標準 2 4 3 3 3 3 3 3 5" xfId="21876"/>
    <cellStyle name="標準 2 4 3 3 3 3 3 4" xfId="21877"/>
    <cellStyle name="標準 2 4 3 3 3 3 3 5" xfId="21878"/>
    <cellStyle name="標準 2 4 3 3 3 3 3 5 2" xfId="21879"/>
    <cellStyle name="標準 2 4 3 3 3 3 3 5 3" xfId="21880"/>
    <cellStyle name="標準 2 4 3 3 3 3 3 6" xfId="21881"/>
    <cellStyle name="標準 2 4 3 3 3 3 3 6 2" xfId="21882"/>
    <cellStyle name="標準 2 4 3 3 3 3 3 6 3" xfId="21883"/>
    <cellStyle name="標準 2 4 3 3 3 3 3 7" xfId="21884"/>
    <cellStyle name="標準 2 4 3 3 3 3 3 8" xfId="21885"/>
    <cellStyle name="標準 2 4 3 3 3 3 4" xfId="21886"/>
    <cellStyle name="標準 2 4 3 3 3 3 4 2" xfId="21887"/>
    <cellStyle name="標準 2 4 3 3 3 3 4 2 2" xfId="21888"/>
    <cellStyle name="標準 2 4 3 3 3 3 4 2 2 2" xfId="21889"/>
    <cellStyle name="標準 2 4 3 3 3 3 4 2 2 2 2" xfId="21890"/>
    <cellStyle name="標準 2 4 3 3 3 3 4 2 2 2 3" xfId="21891"/>
    <cellStyle name="標準 2 4 3 3 3 3 4 2 2 3" xfId="21892"/>
    <cellStyle name="標準 2 4 3 3 3 3 4 2 2 3 2" xfId="21893"/>
    <cellStyle name="標準 2 4 3 3 3 3 4 2 2 3 3" xfId="21894"/>
    <cellStyle name="標準 2 4 3 3 3 3 4 2 2 4" xfId="21895"/>
    <cellStyle name="標準 2 4 3 3 3 3 4 2 2 5" xfId="21896"/>
    <cellStyle name="標準 2 4 3 3 3 3 4 2 3" xfId="21897"/>
    <cellStyle name="標準 2 4 3 3 3 3 4 2 3 2" xfId="21898"/>
    <cellStyle name="標準 2 4 3 3 3 3 4 2 3 3" xfId="21899"/>
    <cellStyle name="標準 2 4 3 3 3 3 4 2 4" xfId="21900"/>
    <cellStyle name="標準 2 4 3 3 3 3 4 2 4 2" xfId="21901"/>
    <cellStyle name="標準 2 4 3 3 3 3 4 2 4 3" xfId="21902"/>
    <cellStyle name="標準 2 4 3 3 3 3 4 2 5" xfId="21903"/>
    <cellStyle name="標準 2 4 3 3 3 3 4 2 6" xfId="21904"/>
    <cellStyle name="標準 2 4 3 3 3 3 4 3" xfId="21905"/>
    <cellStyle name="標準 2 4 3 3 3 3 4 3 2" xfId="21906"/>
    <cellStyle name="標準 2 4 3 3 3 3 4 3 2 2" xfId="21907"/>
    <cellStyle name="標準 2 4 3 3 3 3 4 3 2 3" xfId="21908"/>
    <cellStyle name="標準 2 4 3 3 3 3 4 3 3" xfId="21909"/>
    <cellStyle name="標準 2 4 3 3 3 3 4 3 3 2" xfId="21910"/>
    <cellStyle name="標準 2 4 3 3 3 3 4 3 3 3" xfId="21911"/>
    <cellStyle name="標準 2 4 3 3 3 3 4 3 4" xfId="21912"/>
    <cellStyle name="標準 2 4 3 3 3 3 4 3 5" xfId="21913"/>
    <cellStyle name="標準 2 4 3 3 3 3 4 4" xfId="21914"/>
    <cellStyle name="標準 2 4 3 3 3 3 4 5" xfId="21915"/>
    <cellStyle name="標準 2 4 3 3 3 3 4 5 2" xfId="21916"/>
    <cellStyle name="標準 2 4 3 3 3 3 4 5 3" xfId="21917"/>
    <cellStyle name="標準 2 4 3 3 3 3 4 6" xfId="21918"/>
    <cellStyle name="標準 2 4 3 3 3 3 4 6 2" xfId="21919"/>
    <cellStyle name="標準 2 4 3 3 3 3 4 6 3" xfId="21920"/>
    <cellStyle name="標準 2 4 3 3 3 3 4 7" xfId="21921"/>
    <cellStyle name="標準 2 4 3 3 3 3 4 8" xfId="21922"/>
    <cellStyle name="標準 2 4 3 3 3 3 5" xfId="21923"/>
    <cellStyle name="標準 2 4 3 3 3 3 5 2" xfId="21924"/>
    <cellStyle name="標準 2 4 3 3 3 3 5 2 2" xfId="21925"/>
    <cellStyle name="標準 2 4 3 3 3 3 5 2 2 2" xfId="21926"/>
    <cellStyle name="標準 2 4 3 3 3 3 5 2 2 3" xfId="21927"/>
    <cellStyle name="標準 2 4 3 3 3 3 5 2 3" xfId="21928"/>
    <cellStyle name="標準 2 4 3 3 3 3 5 2 3 2" xfId="21929"/>
    <cellStyle name="標準 2 4 3 3 3 3 5 2 3 3" xfId="21930"/>
    <cellStyle name="標準 2 4 3 3 3 3 5 2 4" xfId="21931"/>
    <cellStyle name="標準 2 4 3 3 3 3 5 2 5" xfId="21932"/>
    <cellStyle name="標準 2 4 3 3 3 3 5 3" xfId="21933"/>
    <cellStyle name="標準 2 4 3 3 3 3 5 3 2" xfId="21934"/>
    <cellStyle name="標準 2 4 3 3 3 3 5 3 3" xfId="21935"/>
    <cellStyle name="標準 2 4 3 3 3 3 5 4" xfId="21936"/>
    <cellStyle name="標準 2 4 3 3 3 3 5 4 2" xfId="21937"/>
    <cellStyle name="標準 2 4 3 3 3 3 5 4 3" xfId="21938"/>
    <cellStyle name="標準 2 4 3 3 3 3 5 5" xfId="21939"/>
    <cellStyle name="標準 2 4 3 3 3 3 5 6" xfId="21940"/>
    <cellStyle name="標準 2 4 3 3 3 3 6" xfId="21941"/>
    <cellStyle name="標準 2 4 3 3 3 3 6 2" xfId="21942"/>
    <cellStyle name="標準 2 4 3 3 3 3 6 2 2" xfId="21943"/>
    <cellStyle name="標準 2 4 3 3 3 3 6 2 3" xfId="21944"/>
    <cellStyle name="標準 2 4 3 3 3 3 6 3" xfId="21945"/>
    <cellStyle name="標準 2 4 3 3 3 3 6 3 2" xfId="21946"/>
    <cellStyle name="標準 2 4 3 3 3 3 6 3 3" xfId="21947"/>
    <cellStyle name="標準 2 4 3 3 3 3 6 4" xfId="21948"/>
    <cellStyle name="標準 2 4 3 3 3 3 6 5" xfId="21949"/>
    <cellStyle name="標準 2 4 3 3 3 3 7" xfId="21950"/>
    <cellStyle name="標準 2 4 3 3 3 3 8" xfId="21951"/>
    <cellStyle name="標準 2 4 3 3 3 3 8 2" xfId="21952"/>
    <cellStyle name="標準 2 4 3 3 3 3 8 3" xfId="21953"/>
    <cellStyle name="標準 2 4 3 3 3 3 9" xfId="21954"/>
    <cellStyle name="標準 2 4 3 3 3 3 9 2" xfId="21955"/>
    <cellStyle name="標準 2 4 3 3 3 3 9 3" xfId="21956"/>
    <cellStyle name="標準 2 4 3 3 3 4" xfId="21957"/>
    <cellStyle name="標準 2 4 3 3 3 4 10" xfId="21958"/>
    <cellStyle name="標準 2 4 3 3 3 4 2" xfId="21959"/>
    <cellStyle name="標準 2 4 3 3 3 4 2 2" xfId="21960"/>
    <cellStyle name="標準 2 4 3 3 3 4 2 2 2" xfId="21961"/>
    <cellStyle name="標準 2 4 3 3 3 4 2 2 2 2" xfId="21962"/>
    <cellStyle name="標準 2 4 3 3 3 4 2 2 2 2 2" xfId="21963"/>
    <cellStyle name="標準 2 4 3 3 3 4 2 2 2 2 3" xfId="21964"/>
    <cellStyle name="標準 2 4 3 3 3 4 2 2 2 3" xfId="21965"/>
    <cellStyle name="標準 2 4 3 3 3 4 2 2 2 3 2" xfId="21966"/>
    <cellStyle name="標準 2 4 3 3 3 4 2 2 2 3 3" xfId="21967"/>
    <cellStyle name="標準 2 4 3 3 3 4 2 2 2 4" xfId="21968"/>
    <cellStyle name="標準 2 4 3 3 3 4 2 2 2 5" xfId="21969"/>
    <cellStyle name="標準 2 4 3 3 3 4 2 2 3" xfId="21970"/>
    <cellStyle name="標準 2 4 3 3 3 4 2 2 3 2" xfId="21971"/>
    <cellStyle name="標準 2 4 3 3 3 4 2 2 3 3" xfId="21972"/>
    <cellStyle name="標準 2 4 3 3 3 4 2 2 4" xfId="21973"/>
    <cellStyle name="標準 2 4 3 3 3 4 2 2 4 2" xfId="21974"/>
    <cellStyle name="標準 2 4 3 3 3 4 2 2 4 3" xfId="21975"/>
    <cellStyle name="標準 2 4 3 3 3 4 2 2 5" xfId="21976"/>
    <cellStyle name="標準 2 4 3 3 3 4 2 2 6" xfId="21977"/>
    <cellStyle name="標準 2 4 3 3 3 4 2 3" xfId="21978"/>
    <cellStyle name="標準 2 4 3 3 3 4 2 3 2" xfId="21979"/>
    <cellStyle name="標準 2 4 3 3 3 4 2 3 2 2" xfId="21980"/>
    <cellStyle name="標準 2 4 3 3 3 4 2 3 2 3" xfId="21981"/>
    <cellStyle name="標準 2 4 3 3 3 4 2 3 3" xfId="21982"/>
    <cellStyle name="標準 2 4 3 3 3 4 2 3 3 2" xfId="21983"/>
    <cellStyle name="標準 2 4 3 3 3 4 2 3 3 3" xfId="21984"/>
    <cellStyle name="標準 2 4 3 3 3 4 2 3 4" xfId="21985"/>
    <cellStyle name="標準 2 4 3 3 3 4 2 3 5" xfId="21986"/>
    <cellStyle name="標準 2 4 3 3 3 4 2 4" xfId="21987"/>
    <cellStyle name="標準 2 4 3 3 3 4 2 5" xfId="21988"/>
    <cellStyle name="標準 2 4 3 3 3 4 2 5 2" xfId="21989"/>
    <cellStyle name="標準 2 4 3 3 3 4 2 5 3" xfId="21990"/>
    <cellStyle name="標準 2 4 3 3 3 4 2 6" xfId="21991"/>
    <cellStyle name="標準 2 4 3 3 3 4 2 6 2" xfId="21992"/>
    <cellStyle name="標準 2 4 3 3 3 4 2 6 3" xfId="21993"/>
    <cellStyle name="標準 2 4 3 3 3 4 2 7" xfId="21994"/>
    <cellStyle name="標準 2 4 3 3 3 4 2 8" xfId="21995"/>
    <cellStyle name="標準 2 4 3 3 3 4 3" xfId="21996"/>
    <cellStyle name="標準 2 4 3 3 3 4 3 2" xfId="21997"/>
    <cellStyle name="標準 2 4 3 3 3 4 3 2 2" xfId="21998"/>
    <cellStyle name="標準 2 4 3 3 3 4 3 2 2 2" xfId="21999"/>
    <cellStyle name="標準 2 4 3 3 3 4 3 2 2 2 2" xfId="22000"/>
    <cellStyle name="標準 2 4 3 3 3 4 3 2 2 2 3" xfId="22001"/>
    <cellStyle name="標準 2 4 3 3 3 4 3 2 2 3" xfId="22002"/>
    <cellStyle name="標準 2 4 3 3 3 4 3 2 2 3 2" xfId="22003"/>
    <cellStyle name="標準 2 4 3 3 3 4 3 2 2 3 3" xfId="22004"/>
    <cellStyle name="標準 2 4 3 3 3 4 3 2 2 4" xfId="22005"/>
    <cellStyle name="標準 2 4 3 3 3 4 3 2 2 5" xfId="22006"/>
    <cellStyle name="標準 2 4 3 3 3 4 3 2 3" xfId="22007"/>
    <cellStyle name="標準 2 4 3 3 3 4 3 2 3 2" xfId="22008"/>
    <cellStyle name="標準 2 4 3 3 3 4 3 2 3 3" xfId="22009"/>
    <cellStyle name="標準 2 4 3 3 3 4 3 2 4" xfId="22010"/>
    <cellStyle name="標準 2 4 3 3 3 4 3 2 4 2" xfId="22011"/>
    <cellStyle name="標準 2 4 3 3 3 4 3 2 4 3" xfId="22012"/>
    <cellStyle name="標準 2 4 3 3 3 4 3 2 5" xfId="22013"/>
    <cellStyle name="標準 2 4 3 3 3 4 3 2 6" xfId="22014"/>
    <cellStyle name="標準 2 4 3 3 3 4 3 3" xfId="22015"/>
    <cellStyle name="標準 2 4 3 3 3 4 3 3 2" xfId="22016"/>
    <cellStyle name="標準 2 4 3 3 3 4 3 3 2 2" xfId="22017"/>
    <cellStyle name="標準 2 4 3 3 3 4 3 3 2 3" xfId="22018"/>
    <cellStyle name="標準 2 4 3 3 3 4 3 3 3" xfId="22019"/>
    <cellStyle name="標準 2 4 3 3 3 4 3 3 3 2" xfId="22020"/>
    <cellStyle name="標準 2 4 3 3 3 4 3 3 3 3" xfId="22021"/>
    <cellStyle name="標準 2 4 3 3 3 4 3 3 4" xfId="22022"/>
    <cellStyle name="標準 2 4 3 3 3 4 3 3 5" xfId="22023"/>
    <cellStyle name="標準 2 4 3 3 3 4 3 4" xfId="22024"/>
    <cellStyle name="標準 2 4 3 3 3 4 3 5" xfId="22025"/>
    <cellStyle name="標準 2 4 3 3 3 4 3 5 2" xfId="22026"/>
    <cellStyle name="標準 2 4 3 3 3 4 3 5 3" xfId="22027"/>
    <cellStyle name="標準 2 4 3 3 3 4 3 6" xfId="22028"/>
    <cellStyle name="標準 2 4 3 3 3 4 3 6 2" xfId="22029"/>
    <cellStyle name="標準 2 4 3 3 3 4 3 6 3" xfId="22030"/>
    <cellStyle name="標準 2 4 3 3 3 4 3 7" xfId="22031"/>
    <cellStyle name="標準 2 4 3 3 3 4 3 8" xfId="22032"/>
    <cellStyle name="標準 2 4 3 3 3 4 4" xfId="22033"/>
    <cellStyle name="標準 2 4 3 3 3 4 4 2" xfId="22034"/>
    <cellStyle name="標準 2 4 3 3 3 4 4 2 2" xfId="22035"/>
    <cellStyle name="標準 2 4 3 3 3 4 4 2 2 2" xfId="22036"/>
    <cellStyle name="標準 2 4 3 3 3 4 4 2 2 3" xfId="22037"/>
    <cellStyle name="標準 2 4 3 3 3 4 4 2 3" xfId="22038"/>
    <cellStyle name="標準 2 4 3 3 3 4 4 2 3 2" xfId="22039"/>
    <cellStyle name="標準 2 4 3 3 3 4 4 2 3 3" xfId="22040"/>
    <cellStyle name="標準 2 4 3 3 3 4 4 2 4" xfId="22041"/>
    <cellStyle name="標準 2 4 3 3 3 4 4 2 5" xfId="22042"/>
    <cellStyle name="標準 2 4 3 3 3 4 4 3" xfId="22043"/>
    <cellStyle name="標準 2 4 3 3 3 4 4 3 2" xfId="22044"/>
    <cellStyle name="標準 2 4 3 3 3 4 4 3 3" xfId="22045"/>
    <cellStyle name="標準 2 4 3 3 3 4 4 4" xfId="22046"/>
    <cellStyle name="標準 2 4 3 3 3 4 4 4 2" xfId="22047"/>
    <cellStyle name="標準 2 4 3 3 3 4 4 4 3" xfId="22048"/>
    <cellStyle name="標準 2 4 3 3 3 4 4 5" xfId="22049"/>
    <cellStyle name="標準 2 4 3 3 3 4 4 6" xfId="22050"/>
    <cellStyle name="標準 2 4 3 3 3 4 5" xfId="22051"/>
    <cellStyle name="標準 2 4 3 3 3 4 5 2" xfId="22052"/>
    <cellStyle name="標準 2 4 3 3 3 4 5 2 2" xfId="22053"/>
    <cellStyle name="標準 2 4 3 3 3 4 5 2 3" xfId="22054"/>
    <cellStyle name="標準 2 4 3 3 3 4 5 3" xfId="22055"/>
    <cellStyle name="標準 2 4 3 3 3 4 5 3 2" xfId="22056"/>
    <cellStyle name="標準 2 4 3 3 3 4 5 3 3" xfId="22057"/>
    <cellStyle name="標準 2 4 3 3 3 4 5 4" xfId="22058"/>
    <cellStyle name="標準 2 4 3 3 3 4 5 5" xfId="22059"/>
    <cellStyle name="標準 2 4 3 3 3 4 6" xfId="22060"/>
    <cellStyle name="標準 2 4 3 3 3 4 7" xfId="22061"/>
    <cellStyle name="標準 2 4 3 3 3 4 7 2" xfId="22062"/>
    <cellStyle name="標準 2 4 3 3 3 4 7 3" xfId="22063"/>
    <cellStyle name="標準 2 4 3 3 3 4 8" xfId="22064"/>
    <cellStyle name="標準 2 4 3 3 3 4 8 2" xfId="22065"/>
    <cellStyle name="標準 2 4 3 3 3 4 8 3" xfId="22066"/>
    <cellStyle name="標準 2 4 3 3 3 4 9" xfId="22067"/>
    <cellStyle name="標準 2 4 3 3 3 5" xfId="22068"/>
    <cellStyle name="標準 2 4 3 3 3 5 2" xfId="22069"/>
    <cellStyle name="標準 2 4 3 3 3 5 2 2" xfId="22070"/>
    <cellStyle name="標準 2 4 3 3 3 5 2 2 2" xfId="22071"/>
    <cellStyle name="標準 2 4 3 3 3 5 2 2 2 2" xfId="22072"/>
    <cellStyle name="標準 2 4 3 3 3 5 2 2 2 2 2" xfId="22073"/>
    <cellStyle name="標準 2 4 3 3 3 5 2 2 2 2 3" xfId="22074"/>
    <cellStyle name="標準 2 4 3 3 3 5 2 2 2 3" xfId="22075"/>
    <cellStyle name="標準 2 4 3 3 3 5 2 2 2 3 2" xfId="22076"/>
    <cellStyle name="標準 2 4 3 3 3 5 2 2 2 3 3" xfId="22077"/>
    <cellStyle name="標準 2 4 3 3 3 5 2 2 2 4" xfId="22078"/>
    <cellStyle name="標準 2 4 3 3 3 5 2 2 2 5" xfId="22079"/>
    <cellStyle name="標準 2 4 3 3 3 5 2 2 3" xfId="22080"/>
    <cellStyle name="標準 2 4 3 3 3 5 2 2 3 2" xfId="22081"/>
    <cellStyle name="標準 2 4 3 3 3 5 2 2 3 3" xfId="22082"/>
    <cellStyle name="標準 2 4 3 3 3 5 2 2 4" xfId="22083"/>
    <cellStyle name="標準 2 4 3 3 3 5 2 2 4 2" xfId="22084"/>
    <cellStyle name="標準 2 4 3 3 3 5 2 2 4 3" xfId="22085"/>
    <cellStyle name="標準 2 4 3 3 3 5 2 2 5" xfId="22086"/>
    <cellStyle name="標準 2 4 3 3 3 5 2 2 6" xfId="22087"/>
    <cellStyle name="標準 2 4 3 3 3 5 2 3" xfId="22088"/>
    <cellStyle name="標準 2 4 3 3 3 5 2 3 2" xfId="22089"/>
    <cellStyle name="標準 2 4 3 3 3 5 2 3 2 2" xfId="22090"/>
    <cellStyle name="標準 2 4 3 3 3 5 2 3 2 3" xfId="22091"/>
    <cellStyle name="標準 2 4 3 3 3 5 2 3 3" xfId="22092"/>
    <cellStyle name="標準 2 4 3 3 3 5 2 3 3 2" xfId="22093"/>
    <cellStyle name="標準 2 4 3 3 3 5 2 3 3 3" xfId="22094"/>
    <cellStyle name="標準 2 4 3 3 3 5 2 3 4" xfId="22095"/>
    <cellStyle name="標準 2 4 3 3 3 5 2 3 5" xfId="22096"/>
    <cellStyle name="標準 2 4 3 3 3 5 2 4" xfId="22097"/>
    <cellStyle name="標準 2 4 3 3 3 5 2 5" xfId="22098"/>
    <cellStyle name="標準 2 4 3 3 3 5 2 5 2" xfId="22099"/>
    <cellStyle name="標準 2 4 3 3 3 5 2 5 3" xfId="22100"/>
    <cellStyle name="標準 2 4 3 3 3 5 2 6" xfId="22101"/>
    <cellStyle name="標準 2 4 3 3 3 5 2 6 2" xfId="22102"/>
    <cellStyle name="標準 2 4 3 3 3 5 2 6 3" xfId="22103"/>
    <cellStyle name="標準 2 4 3 3 3 5 2 7" xfId="22104"/>
    <cellStyle name="標準 2 4 3 3 3 5 2 8" xfId="22105"/>
    <cellStyle name="標準 2 4 3 3 3 5 3" xfId="22106"/>
    <cellStyle name="標準 2 4 3 3 3 5 3 2" xfId="22107"/>
    <cellStyle name="標準 2 4 3 3 3 5 3 2 2" xfId="22108"/>
    <cellStyle name="標準 2 4 3 3 3 5 3 2 2 2" xfId="22109"/>
    <cellStyle name="標準 2 4 3 3 3 5 3 2 2 3" xfId="22110"/>
    <cellStyle name="標準 2 4 3 3 3 5 3 2 3" xfId="22111"/>
    <cellStyle name="標準 2 4 3 3 3 5 3 2 3 2" xfId="22112"/>
    <cellStyle name="標準 2 4 3 3 3 5 3 2 3 3" xfId="22113"/>
    <cellStyle name="標準 2 4 3 3 3 5 3 2 4" xfId="22114"/>
    <cellStyle name="標準 2 4 3 3 3 5 3 2 5" xfId="22115"/>
    <cellStyle name="標準 2 4 3 3 3 5 3 3" xfId="22116"/>
    <cellStyle name="標準 2 4 3 3 3 5 3 3 2" xfId="22117"/>
    <cellStyle name="標準 2 4 3 3 3 5 3 3 3" xfId="22118"/>
    <cellStyle name="標準 2 4 3 3 3 5 3 4" xfId="22119"/>
    <cellStyle name="標準 2 4 3 3 3 5 3 4 2" xfId="22120"/>
    <cellStyle name="標準 2 4 3 3 3 5 3 4 3" xfId="22121"/>
    <cellStyle name="標準 2 4 3 3 3 5 3 5" xfId="22122"/>
    <cellStyle name="標準 2 4 3 3 3 5 3 6" xfId="22123"/>
    <cellStyle name="標準 2 4 3 3 3 5 4" xfId="22124"/>
    <cellStyle name="標準 2 4 3 3 3 5 4 2" xfId="22125"/>
    <cellStyle name="標準 2 4 3 3 3 5 4 2 2" xfId="22126"/>
    <cellStyle name="標準 2 4 3 3 3 5 4 2 3" xfId="22127"/>
    <cellStyle name="標準 2 4 3 3 3 5 4 3" xfId="22128"/>
    <cellStyle name="標準 2 4 3 3 3 5 4 3 2" xfId="22129"/>
    <cellStyle name="標準 2 4 3 3 3 5 4 3 3" xfId="22130"/>
    <cellStyle name="標準 2 4 3 3 3 5 4 4" xfId="22131"/>
    <cellStyle name="標準 2 4 3 3 3 5 4 5" xfId="22132"/>
    <cellStyle name="標準 2 4 3 3 3 5 5" xfId="22133"/>
    <cellStyle name="標準 2 4 3 3 3 5 6" xfId="22134"/>
    <cellStyle name="標準 2 4 3 3 3 5 6 2" xfId="22135"/>
    <cellStyle name="標準 2 4 3 3 3 5 6 3" xfId="22136"/>
    <cellStyle name="標準 2 4 3 3 3 5 7" xfId="22137"/>
    <cellStyle name="標準 2 4 3 3 3 5 7 2" xfId="22138"/>
    <cellStyle name="標準 2 4 3 3 3 5 7 3" xfId="22139"/>
    <cellStyle name="標準 2 4 3 3 3 5 8" xfId="22140"/>
    <cellStyle name="標準 2 4 3 3 3 5 9" xfId="22141"/>
    <cellStyle name="標準 2 4 3 3 3 6" xfId="22142"/>
    <cellStyle name="標準 2 4 3 3 3 6 2" xfId="22143"/>
    <cellStyle name="標準 2 4 3 3 3 6 2 2" xfId="22144"/>
    <cellStyle name="標準 2 4 3 3 3 6 2 2 2" xfId="22145"/>
    <cellStyle name="標準 2 4 3 3 3 6 2 2 2 2" xfId="22146"/>
    <cellStyle name="標準 2 4 3 3 3 6 2 2 2 3" xfId="22147"/>
    <cellStyle name="標準 2 4 3 3 3 6 2 2 3" xfId="22148"/>
    <cellStyle name="標準 2 4 3 3 3 6 2 2 3 2" xfId="22149"/>
    <cellStyle name="標準 2 4 3 3 3 6 2 2 3 3" xfId="22150"/>
    <cellStyle name="標準 2 4 3 3 3 6 2 2 4" xfId="22151"/>
    <cellStyle name="標準 2 4 3 3 3 6 2 2 5" xfId="22152"/>
    <cellStyle name="標準 2 4 3 3 3 6 2 3" xfId="22153"/>
    <cellStyle name="標準 2 4 3 3 3 6 2 3 2" xfId="22154"/>
    <cellStyle name="標準 2 4 3 3 3 6 2 3 3" xfId="22155"/>
    <cellStyle name="標準 2 4 3 3 3 6 2 4" xfId="22156"/>
    <cellStyle name="標準 2 4 3 3 3 6 2 4 2" xfId="22157"/>
    <cellStyle name="標準 2 4 3 3 3 6 2 4 3" xfId="22158"/>
    <cellStyle name="標準 2 4 3 3 3 6 2 5" xfId="22159"/>
    <cellStyle name="標準 2 4 3 3 3 6 2 6" xfId="22160"/>
    <cellStyle name="標準 2 4 3 3 3 6 3" xfId="22161"/>
    <cellStyle name="標準 2 4 3 3 3 6 3 2" xfId="22162"/>
    <cellStyle name="標準 2 4 3 3 3 6 3 2 2" xfId="22163"/>
    <cellStyle name="標準 2 4 3 3 3 6 3 2 3" xfId="22164"/>
    <cellStyle name="標準 2 4 3 3 3 6 3 3" xfId="22165"/>
    <cellStyle name="標準 2 4 3 3 3 6 3 3 2" xfId="22166"/>
    <cellStyle name="標準 2 4 3 3 3 6 3 3 3" xfId="22167"/>
    <cellStyle name="標準 2 4 3 3 3 6 3 4" xfId="22168"/>
    <cellStyle name="標準 2 4 3 3 3 6 3 5" xfId="22169"/>
    <cellStyle name="標準 2 4 3 3 3 6 4" xfId="22170"/>
    <cellStyle name="標準 2 4 3 3 3 6 5" xfId="22171"/>
    <cellStyle name="標準 2 4 3 3 3 6 5 2" xfId="22172"/>
    <cellStyle name="標準 2 4 3 3 3 6 5 3" xfId="22173"/>
    <cellStyle name="標準 2 4 3 3 3 6 6" xfId="22174"/>
    <cellStyle name="標準 2 4 3 3 3 6 6 2" xfId="22175"/>
    <cellStyle name="標準 2 4 3 3 3 6 6 3" xfId="22176"/>
    <cellStyle name="標準 2 4 3 3 3 6 7" xfId="22177"/>
    <cellStyle name="標準 2 4 3 3 3 6 8" xfId="22178"/>
    <cellStyle name="標準 2 4 3 3 3 7" xfId="22179"/>
    <cellStyle name="標準 2 4 3 3 3 7 2" xfId="22180"/>
    <cellStyle name="標準 2 4 3 3 3 7 2 2" xfId="22181"/>
    <cellStyle name="標準 2 4 3 3 3 7 2 2 2" xfId="22182"/>
    <cellStyle name="標準 2 4 3 3 3 7 2 2 2 2" xfId="22183"/>
    <cellStyle name="標準 2 4 3 3 3 7 2 2 2 3" xfId="22184"/>
    <cellStyle name="標準 2 4 3 3 3 7 2 2 3" xfId="22185"/>
    <cellStyle name="標準 2 4 3 3 3 7 2 2 3 2" xfId="22186"/>
    <cellStyle name="標準 2 4 3 3 3 7 2 2 3 3" xfId="22187"/>
    <cellStyle name="標準 2 4 3 3 3 7 2 2 4" xfId="22188"/>
    <cellStyle name="標準 2 4 3 3 3 7 2 2 5" xfId="22189"/>
    <cellStyle name="標準 2 4 3 3 3 7 2 3" xfId="22190"/>
    <cellStyle name="標準 2 4 3 3 3 7 2 3 2" xfId="22191"/>
    <cellStyle name="標準 2 4 3 3 3 7 2 3 3" xfId="22192"/>
    <cellStyle name="標準 2 4 3 3 3 7 2 4" xfId="22193"/>
    <cellStyle name="標準 2 4 3 3 3 7 2 4 2" xfId="22194"/>
    <cellStyle name="標準 2 4 3 3 3 7 2 4 3" xfId="22195"/>
    <cellStyle name="標準 2 4 3 3 3 7 2 5" xfId="22196"/>
    <cellStyle name="標準 2 4 3 3 3 7 2 6" xfId="22197"/>
    <cellStyle name="標準 2 4 3 3 3 7 3" xfId="22198"/>
    <cellStyle name="標準 2 4 3 3 3 7 3 2" xfId="22199"/>
    <cellStyle name="標準 2 4 3 3 3 7 3 2 2" xfId="22200"/>
    <cellStyle name="標準 2 4 3 3 3 7 3 2 3" xfId="22201"/>
    <cellStyle name="標準 2 4 3 3 3 7 3 3" xfId="22202"/>
    <cellStyle name="標準 2 4 3 3 3 7 3 3 2" xfId="22203"/>
    <cellStyle name="標準 2 4 3 3 3 7 3 3 3" xfId="22204"/>
    <cellStyle name="標準 2 4 3 3 3 7 3 4" xfId="22205"/>
    <cellStyle name="標準 2 4 3 3 3 7 3 5" xfId="22206"/>
    <cellStyle name="標準 2 4 3 3 3 7 4" xfId="22207"/>
    <cellStyle name="標準 2 4 3 3 3 7 5" xfId="22208"/>
    <cellStyle name="標準 2 4 3 3 3 7 5 2" xfId="22209"/>
    <cellStyle name="標準 2 4 3 3 3 7 5 3" xfId="22210"/>
    <cellStyle name="標準 2 4 3 3 3 7 6" xfId="22211"/>
    <cellStyle name="標準 2 4 3 3 3 7 6 2" xfId="22212"/>
    <cellStyle name="標準 2 4 3 3 3 7 6 3" xfId="22213"/>
    <cellStyle name="標準 2 4 3 3 3 7 7" xfId="22214"/>
    <cellStyle name="標準 2 4 3 3 3 7 8" xfId="22215"/>
    <cellStyle name="標準 2 4 3 3 3 8" xfId="22216"/>
    <cellStyle name="標準 2 4 3 3 3 8 2" xfId="22217"/>
    <cellStyle name="標準 2 4 3 3 3 8 2 2" xfId="22218"/>
    <cellStyle name="標準 2 4 3 3 3 8 2 2 2" xfId="22219"/>
    <cellStyle name="標準 2 4 3 3 3 8 2 2 3" xfId="22220"/>
    <cellStyle name="標準 2 4 3 3 3 8 2 3" xfId="22221"/>
    <cellStyle name="標準 2 4 3 3 3 8 2 3 2" xfId="22222"/>
    <cellStyle name="標準 2 4 3 3 3 8 2 3 3" xfId="22223"/>
    <cellStyle name="標準 2 4 3 3 3 8 2 4" xfId="22224"/>
    <cellStyle name="標準 2 4 3 3 3 8 2 5" xfId="22225"/>
    <cellStyle name="標準 2 4 3 3 3 8 3" xfId="22226"/>
    <cellStyle name="標準 2 4 3 3 3 8 3 2" xfId="22227"/>
    <cellStyle name="標準 2 4 3 3 3 8 3 3" xfId="22228"/>
    <cellStyle name="標準 2 4 3 3 3 8 4" xfId="22229"/>
    <cellStyle name="標準 2 4 3 3 3 8 4 2" xfId="22230"/>
    <cellStyle name="標準 2 4 3 3 3 8 4 3" xfId="22231"/>
    <cellStyle name="標準 2 4 3 3 3 8 5" xfId="22232"/>
    <cellStyle name="標準 2 4 3 3 3 8 6" xfId="22233"/>
    <cellStyle name="標準 2 4 3 3 3 9" xfId="22234"/>
    <cellStyle name="標準 2 4 3 3 3 9 2" xfId="22235"/>
    <cellStyle name="標準 2 4 3 3 3 9 2 2" xfId="22236"/>
    <cellStyle name="標準 2 4 3 3 3 9 2 3" xfId="22237"/>
    <cellStyle name="標準 2 4 3 3 3 9 3" xfId="22238"/>
    <cellStyle name="標準 2 4 3 3 3 9 3 2" xfId="22239"/>
    <cellStyle name="標準 2 4 3 3 3 9 3 3" xfId="22240"/>
    <cellStyle name="標準 2 4 3 3 3 9 4" xfId="22241"/>
    <cellStyle name="標準 2 4 3 3 3 9 5" xfId="22242"/>
    <cellStyle name="標準 2 4 3 3 4" xfId="22243"/>
    <cellStyle name="標準 2 4 3 3 4 10" xfId="22244"/>
    <cellStyle name="標準 2 4 3 3 4 11" xfId="22245"/>
    <cellStyle name="標準 2 4 3 3 4 11 2" xfId="22246"/>
    <cellStyle name="標準 2 4 3 3 4 11 3" xfId="22247"/>
    <cellStyle name="標準 2 4 3 3 4 12" xfId="22248"/>
    <cellStyle name="標準 2 4 3 3 4 12 2" xfId="22249"/>
    <cellStyle name="標準 2 4 3 3 4 12 3" xfId="22250"/>
    <cellStyle name="標準 2 4 3 3 4 13" xfId="22251"/>
    <cellStyle name="標準 2 4 3 3 4 14" xfId="22252"/>
    <cellStyle name="標準 2 4 3 3 4 2" xfId="22253"/>
    <cellStyle name="標準 2 4 3 3 4 2 10" xfId="22254"/>
    <cellStyle name="標準 2 4 3 3 4 2 10 2" xfId="22255"/>
    <cellStyle name="標準 2 4 3 3 4 2 10 3" xfId="22256"/>
    <cellStyle name="標準 2 4 3 3 4 2 11" xfId="22257"/>
    <cellStyle name="標準 2 4 3 3 4 2 12" xfId="22258"/>
    <cellStyle name="標準 2 4 3 3 4 2 2" xfId="22259"/>
    <cellStyle name="標準 2 4 3 3 4 2 2 10" xfId="22260"/>
    <cellStyle name="標準 2 4 3 3 4 2 2 2" xfId="22261"/>
    <cellStyle name="標準 2 4 3 3 4 2 2 2 2" xfId="22262"/>
    <cellStyle name="標準 2 4 3 3 4 2 2 2 2 2" xfId="22263"/>
    <cellStyle name="標準 2 4 3 3 4 2 2 2 2 2 2" xfId="22264"/>
    <cellStyle name="標準 2 4 3 3 4 2 2 2 2 2 2 2" xfId="22265"/>
    <cellStyle name="標準 2 4 3 3 4 2 2 2 2 2 2 3" xfId="22266"/>
    <cellStyle name="標準 2 4 3 3 4 2 2 2 2 2 3" xfId="22267"/>
    <cellStyle name="標準 2 4 3 3 4 2 2 2 2 2 3 2" xfId="22268"/>
    <cellStyle name="標準 2 4 3 3 4 2 2 2 2 2 3 3" xfId="22269"/>
    <cellStyle name="標準 2 4 3 3 4 2 2 2 2 2 4" xfId="22270"/>
    <cellStyle name="標準 2 4 3 3 4 2 2 2 2 2 5" xfId="22271"/>
    <cellStyle name="標準 2 4 3 3 4 2 2 2 2 3" xfId="22272"/>
    <cellStyle name="標準 2 4 3 3 4 2 2 2 2 3 2" xfId="22273"/>
    <cellStyle name="標準 2 4 3 3 4 2 2 2 2 3 3" xfId="22274"/>
    <cellStyle name="標準 2 4 3 3 4 2 2 2 2 4" xfId="22275"/>
    <cellStyle name="標準 2 4 3 3 4 2 2 2 2 4 2" xfId="22276"/>
    <cellStyle name="標準 2 4 3 3 4 2 2 2 2 4 3" xfId="22277"/>
    <cellStyle name="標準 2 4 3 3 4 2 2 2 2 5" xfId="22278"/>
    <cellStyle name="標準 2 4 3 3 4 2 2 2 2 6" xfId="22279"/>
    <cellStyle name="標準 2 4 3 3 4 2 2 2 3" xfId="22280"/>
    <cellStyle name="標準 2 4 3 3 4 2 2 2 3 2" xfId="22281"/>
    <cellStyle name="標準 2 4 3 3 4 2 2 2 3 2 2" xfId="22282"/>
    <cellStyle name="標準 2 4 3 3 4 2 2 2 3 2 3" xfId="22283"/>
    <cellStyle name="標準 2 4 3 3 4 2 2 2 3 3" xfId="22284"/>
    <cellStyle name="標準 2 4 3 3 4 2 2 2 3 3 2" xfId="22285"/>
    <cellStyle name="標準 2 4 3 3 4 2 2 2 3 3 3" xfId="22286"/>
    <cellStyle name="標準 2 4 3 3 4 2 2 2 3 4" xfId="22287"/>
    <cellStyle name="標準 2 4 3 3 4 2 2 2 3 5" xfId="22288"/>
    <cellStyle name="標準 2 4 3 3 4 2 2 2 4" xfId="22289"/>
    <cellStyle name="標準 2 4 3 3 4 2 2 2 5" xfId="22290"/>
    <cellStyle name="標準 2 4 3 3 4 2 2 2 5 2" xfId="22291"/>
    <cellStyle name="標準 2 4 3 3 4 2 2 2 5 3" xfId="22292"/>
    <cellStyle name="標準 2 4 3 3 4 2 2 2 6" xfId="22293"/>
    <cellStyle name="標準 2 4 3 3 4 2 2 2 6 2" xfId="22294"/>
    <cellStyle name="標準 2 4 3 3 4 2 2 2 6 3" xfId="22295"/>
    <cellStyle name="標準 2 4 3 3 4 2 2 2 7" xfId="22296"/>
    <cellStyle name="標準 2 4 3 3 4 2 2 2 8" xfId="22297"/>
    <cellStyle name="標準 2 4 3 3 4 2 2 3" xfId="22298"/>
    <cellStyle name="標準 2 4 3 3 4 2 2 3 2" xfId="22299"/>
    <cellStyle name="標準 2 4 3 3 4 2 2 3 2 2" xfId="22300"/>
    <cellStyle name="標準 2 4 3 3 4 2 2 3 2 2 2" xfId="22301"/>
    <cellStyle name="標準 2 4 3 3 4 2 2 3 2 2 2 2" xfId="22302"/>
    <cellStyle name="標準 2 4 3 3 4 2 2 3 2 2 2 3" xfId="22303"/>
    <cellStyle name="標準 2 4 3 3 4 2 2 3 2 2 3" xfId="22304"/>
    <cellStyle name="標準 2 4 3 3 4 2 2 3 2 2 3 2" xfId="22305"/>
    <cellStyle name="標準 2 4 3 3 4 2 2 3 2 2 3 3" xfId="22306"/>
    <cellStyle name="標準 2 4 3 3 4 2 2 3 2 2 4" xfId="22307"/>
    <cellStyle name="標準 2 4 3 3 4 2 2 3 2 2 5" xfId="22308"/>
    <cellStyle name="標準 2 4 3 3 4 2 2 3 2 3" xfId="22309"/>
    <cellStyle name="標準 2 4 3 3 4 2 2 3 2 3 2" xfId="22310"/>
    <cellStyle name="標準 2 4 3 3 4 2 2 3 2 3 3" xfId="22311"/>
    <cellStyle name="標準 2 4 3 3 4 2 2 3 2 4" xfId="22312"/>
    <cellStyle name="標準 2 4 3 3 4 2 2 3 2 4 2" xfId="22313"/>
    <cellStyle name="標準 2 4 3 3 4 2 2 3 2 4 3" xfId="22314"/>
    <cellStyle name="標準 2 4 3 3 4 2 2 3 2 5" xfId="22315"/>
    <cellStyle name="標準 2 4 3 3 4 2 2 3 2 6" xfId="22316"/>
    <cellStyle name="標準 2 4 3 3 4 2 2 3 3" xfId="22317"/>
    <cellStyle name="標準 2 4 3 3 4 2 2 3 3 2" xfId="22318"/>
    <cellStyle name="標準 2 4 3 3 4 2 2 3 3 2 2" xfId="22319"/>
    <cellStyle name="標準 2 4 3 3 4 2 2 3 3 2 3" xfId="22320"/>
    <cellStyle name="標準 2 4 3 3 4 2 2 3 3 3" xfId="22321"/>
    <cellStyle name="標準 2 4 3 3 4 2 2 3 3 3 2" xfId="22322"/>
    <cellStyle name="標準 2 4 3 3 4 2 2 3 3 3 3" xfId="22323"/>
    <cellStyle name="標準 2 4 3 3 4 2 2 3 3 4" xfId="22324"/>
    <cellStyle name="標準 2 4 3 3 4 2 2 3 3 5" xfId="22325"/>
    <cellStyle name="標準 2 4 3 3 4 2 2 3 4" xfId="22326"/>
    <cellStyle name="標準 2 4 3 3 4 2 2 3 5" xfId="22327"/>
    <cellStyle name="標準 2 4 3 3 4 2 2 3 5 2" xfId="22328"/>
    <cellStyle name="標準 2 4 3 3 4 2 2 3 5 3" xfId="22329"/>
    <cellStyle name="標準 2 4 3 3 4 2 2 3 6" xfId="22330"/>
    <cellStyle name="標準 2 4 3 3 4 2 2 3 6 2" xfId="22331"/>
    <cellStyle name="標準 2 4 3 3 4 2 2 3 6 3" xfId="22332"/>
    <cellStyle name="標準 2 4 3 3 4 2 2 3 7" xfId="22333"/>
    <cellStyle name="標準 2 4 3 3 4 2 2 3 8" xfId="22334"/>
    <cellStyle name="標準 2 4 3 3 4 2 2 4" xfId="22335"/>
    <cellStyle name="標準 2 4 3 3 4 2 2 4 2" xfId="22336"/>
    <cellStyle name="標準 2 4 3 3 4 2 2 4 2 2" xfId="22337"/>
    <cellStyle name="標準 2 4 3 3 4 2 2 4 2 2 2" xfId="22338"/>
    <cellStyle name="標準 2 4 3 3 4 2 2 4 2 2 3" xfId="22339"/>
    <cellStyle name="標準 2 4 3 3 4 2 2 4 2 3" xfId="22340"/>
    <cellStyle name="標準 2 4 3 3 4 2 2 4 2 3 2" xfId="22341"/>
    <cellStyle name="標準 2 4 3 3 4 2 2 4 2 3 3" xfId="22342"/>
    <cellStyle name="標準 2 4 3 3 4 2 2 4 2 4" xfId="22343"/>
    <cellStyle name="標準 2 4 3 3 4 2 2 4 2 5" xfId="22344"/>
    <cellStyle name="標準 2 4 3 3 4 2 2 4 3" xfId="22345"/>
    <cellStyle name="標準 2 4 3 3 4 2 2 4 3 2" xfId="22346"/>
    <cellStyle name="標準 2 4 3 3 4 2 2 4 3 3" xfId="22347"/>
    <cellStyle name="標準 2 4 3 3 4 2 2 4 4" xfId="22348"/>
    <cellStyle name="標準 2 4 3 3 4 2 2 4 4 2" xfId="22349"/>
    <cellStyle name="標準 2 4 3 3 4 2 2 4 4 3" xfId="22350"/>
    <cellStyle name="標準 2 4 3 3 4 2 2 4 5" xfId="22351"/>
    <cellStyle name="標準 2 4 3 3 4 2 2 4 6" xfId="22352"/>
    <cellStyle name="標準 2 4 3 3 4 2 2 5" xfId="22353"/>
    <cellStyle name="標準 2 4 3 3 4 2 2 5 2" xfId="22354"/>
    <cellStyle name="標準 2 4 3 3 4 2 2 5 2 2" xfId="22355"/>
    <cellStyle name="標準 2 4 3 3 4 2 2 5 2 3" xfId="22356"/>
    <cellStyle name="標準 2 4 3 3 4 2 2 5 3" xfId="22357"/>
    <cellStyle name="標準 2 4 3 3 4 2 2 5 3 2" xfId="22358"/>
    <cellStyle name="標準 2 4 3 3 4 2 2 5 3 3" xfId="22359"/>
    <cellStyle name="標準 2 4 3 3 4 2 2 5 4" xfId="22360"/>
    <cellStyle name="標準 2 4 3 3 4 2 2 5 5" xfId="22361"/>
    <cellStyle name="標準 2 4 3 3 4 2 2 6" xfId="22362"/>
    <cellStyle name="標準 2 4 3 3 4 2 2 7" xfId="22363"/>
    <cellStyle name="標準 2 4 3 3 4 2 2 7 2" xfId="22364"/>
    <cellStyle name="標準 2 4 3 3 4 2 2 7 3" xfId="22365"/>
    <cellStyle name="標準 2 4 3 3 4 2 2 8" xfId="22366"/>
    <cellStyle name="標準 2 4 3 3 4 2 2 8 2" xfId="22367"/>
    <cellStyle name="標準 2 4 3 3 4 2 2 8 3" xfId="22368"/>
    <cellStyle name="標準 2 4 3 3 4 2 2 9" xfId="22369"/>
    <cellStyle name="標準 2 4 3 3 4 2 3" xfId="22370"/>
    <cellStyle name="標準 2 4 3 3 4 2 3 2" xfId="22371"/>
    <cellStyle name="標準 2 4 3 3 4 2 3 2 2" xfId="22372"/>
    <cellStyle name="標準 2 4 3 3 4 2 3 2 2 2" xfId="22373"/>
    <cellStyle name="標準 2 4 3 3 4 2 3 2 2 2 2" xfId="22374"/>
    <cellStyle name="標準 2 4 3 3 4 2 3 2 2 2 2 2" xfId="22375"/>
    <cellStyle name="標準 2 4 3 3 4 2 3 2 2 2 2 3" xfId="22376"/>
    <cellStyle name="標準 2 4 3 3 4 2 3 2 2 2 3" xfId="22377"/>
    <cellStyle name="標準 2 4 3 3 4 2 3 2 2 2 3 2" xfId="22378"/>
    <cellStyle name="標準 2 4 3 3 4 2 3 2 2 2 3 3" xfId="22379"/>
    <cellStyle name="標準 2 4 3 3 4 2 3 2 2 2 4" xfId="22380"/>
    <cellStyle name="標準 2 4 3 3 4 2 3 2 2 2 5" xfId="22381"/>
    <cellStyle name="標準 2 4 3 3 4 2 3 2 2 3" xfId="22382"/>
    <cellStyle name="標準 2 4 3 3 4 2 3 2 2 3 2" xfId="22383"/>
    <cellStyle name="標準 2 4 3 3 4 2 3 2 2 3 3" xfId="22384"/>
    <cellStyle name="標準 2 4 3 3 4 2 3 2 2 4" xfId="22385"/>
    <cellStyle name="標準 2 4 3 3 4 2 3 2 2 4 2" xfId="22386"/>
    <cellStyle name="標準 2 4 3 3 4 2 3 2 2 4 3" xfId="22387"/>
    <cellStyle name="標準 2 4 3 3 4 2 3 2 2 5" xfId="22388"/>
    <cellStyle name="標準 2 4 3 3 4 2 3 2 2 6" xfId="22389"/>
    <cellStyle name="標準 2 4 3 3 4 2 3 2 3" xfId="22390"/>
    <cellStyle name="標準 2 4 3 3 4 2 3 2 3 2" xfId="22391"/>
    <cellStyle name="標準 2 4 3 3 4 2 3 2 3 2 2" xfId="22392"/>
    <cellStyle name="標準 2 4 3 3 4 2 3 2 3 2 3" xfId="22393"/>
    <cellStyle name="標準 2 4 3 3 4 2 3 2 3 3" xfId="22394"/>
    <cellStyle name="標準 2 4 3 3 4 2 3 2 3 3 2" xfId="22395"/>
    <cellStyle name="標準 2 4 3 3 4 2 3 2 3 3 3" xfId="22396"/>
    <cellStyle name="標準 2 4 3 3 4 2 3 2 3 4" xfId="22397"/>
    <cellStyle name="標準 2 4 3 3 4 2 3 2 3 5" xfId="22398"/>
    <cellStyle name="標準 2 4 3 3 4 2 3 2 4" xfId="22399"/>
    <cellStyle name="標準 2 4 3 3 4 2 3 2 5" xfId="22400"/>
    <cellStyle name="標準 2 4 3 3 4 2 3 2 5 2" xfId="22401"/>
    <cellStyle name="標準 2 4 3 3 4 2 3 2 5 3" xfId="22402"/>
    <cellStyle name="標準 2 4 3 3 4 2 3 2 6" xfId="22403"/>
    <cellStyle name="標準 2 4 3 3 4 2 3 2 6 2" xfId="22404"/>
    <cellStyle name="標準 2 4 3 3 4 2 3 2 6 3" xfId="22405"/>
    <cellStyle name="標準 2 4 3 3 4 2 3 2 7" xfId="22406"/>
    <cellStyle name="標準 2 4 3 3 4 2 3 2 8" xfId="22407"/>
    <cellStyle name="標準 2 4 3 3 4 2 3 3" xfId="22408"/>
    <cellStyle name="標準 2 4 3 3 4 2 3 3 2" xfId="22409"/>
    <cellStyle name="標準 2 4 3 3 4 2 3 3 2 2" xfId="22410"/>
    <cellStyle name="標準 2 4 3 3 4 2 3 3 2 2 2" xfId="22411"/>
    <cellStyle name="標準 2 4 3 3 4 2 3 3 2 2 3" xfId="22412"/>
    <cellStyle name="標準 2 4 3 3 4 2 3 3 2 3" xfId="22413"/>
    <cellStyle name="標準 2 4 3 3 4 2 3 3 2 3 2" xfId="22414"/>
    <cellStyle name="標準 2 4 3 3 4 2 3 3 2 3 3" xfId="22415"/>
    <cellStyle name="標準 2 4 3 3 4 2 3 3 2 4" xfId="22416"/>
    <cellStyle name="標準 2 4 3 3 4 2 3 3 2 5" xfId="22417"/>
    <cellStyle name="標準 2 4 3 3 4 2 3 3 3" xfId="22418"/>
    <cellStyle name="標準 2 4 3 3 4 2 3 3 3 2" xfId="22419"/>
    <cellStyle name="標準 2 4 3 3 4 2 3 3 3 3" xfId="22420"/>
    <cellStyle name="標準 2 4 3 3 4 2 3 3 4" xfId="22421"/>
    <cellStyle name="標準 2 4 3 3 4 2 3 3 4 2" xfId="22422"/>
    <cellStyle name="標準 2 4 3 3 4 2 3 3 4 3" xfId="22423"/>
    <cellStyle name="標準 2 4 3 3 4 2 3 3 5" xfId="22424"/>
    <cellStyle name="標準 2 4 3 3 4 2 3 3 6" xfId="22425"/>
    <cellStyle name="標準 2 4 3 3 4 2 3 4" xfId="22426"/>
    <cellStyle name="標準 2 4 3 3 4 2 3 4 2" xfId="22427"/>
    <cellStyle name="標準 2 4 3 3 4 2 3 4 2 2" xfId="22428"/>
    <cellStyle name="標準 2 4 3 3 4 2 3 4 2 3" xfId="22429"/>
    <cellStyle name="標準 2 4 3 3 4 2 3 4 3" xfId="22430"/>
    <cellStyle name="標準 2 4 3 3 4 2 3 4 3 2" xfId="22431"/>
    <cellStyle name="標準 2 4 3 3 4 2 3 4 3 3" xfId="22432"/>
    <cellStyle name="標準 2 4 3 3 4 2 3 4 4" xfId="22433"/>
    <cellStyle name="標準 2 4 3 3 4 2 3 4 5" xfId="22434"/>
    <cellStyle name="標準 2 4 3 3 4 2 3 5" xfId="22435"/>
    <cellStyle name="標準 2 4 3 3 4 2 3 6" xfId="22436"/>
    <cellStyle name="標準 2 4 3 3 4 2 3 6 2" xfId="22437"/>
    <cellStyle name="標準 2 4 3 3 4 2 3 6 3" xfId="22438"/>
    <cellStyle name="標準 2 4 3 3 4 2 3 7" xfId="22439"/>
    <cellStyle name="標準 2 4 3 3 4 2 3 7 2" xfId="22440"/>
    <cellStyle name="標準 2 4 3 3 4 2 3 7 3" xfId="22441"/>
    <cellStyle name="標準 2 4 3 3 4 2 3 8" xfId="22442"/>
    <cellStyle name="標準 2 4 3 3 4 2 3 9" xfId="22443"/>
    <cellStyle name="標準 2 4 3 3 4 2 4" xfId="22444"/>
    <cellStyle name="標準 2 4 3 3 4 2 4 2" xfId="22445"/>
    <cellStyle name="標準 2 4 3 3 4 2 4 2 2" xfId="22446"/>
    <cellStyle name="標準 2 4 3 3 4 2 4 2 2 2" xfId="22447"/>
    <cellStyle name="標準 2 4 3 3 4 2 4 2 2 2 2" xfId="22448"/>
    <cellStyle name="標準 2 4 3 3 4 2 4 2 2 2 3" xfId="22449"/>
    <cellStyle name="標準 2 4 3 3 4 2 4 2 2 3" xfId="22450"/>
    <cellStyle name="標準 2 4 3 3 4 2 4 2 2 3 2" xfId="22451"/>
    <cellStyle name="標準 2 4 3 3 4 2 4 2 2 3 3" xfId="22452"/>
    <cellStyle name="標準 2 4 3 3 4 2 4 2 2 4" xfId="22453"/>
    <cellStyle name="標準 2 4 3 3 4 2 4 2 2 5" xfId="22454"/>
    <cellStyle name="標準 2 4 3 3 4 2 4 2 3" xfId="22455"/>
    <cellStyle name="標準 2 4 3 3 4 2 4 2 3 2" xfId="22456"/>
    <cellStyle name="標準 2 4 3 3 4 2 4 2 3 3" xfId="22457"/>
    <cellStyle name="標準 2 4 3 3 4 2 4 2 4" xfId="22458"/>
    <cellStyle name="標準 2 4 3 3 4 2 4 2 4 2" xfId="22459"/>
    <cellStyle name="標準 2 4 3 3 4 2 4 2 4 3" xfId="22460"/>
    <cellStyle name="標準 2 4 3 3 4 2 4 2 5" xfId="22461"/>
    <cellStyle name="標準 2 4 3 3 4 2 4 2 6" xfId="22462"/>
    <cellStyle name="標準 2 4 3 3 4 2 4 3" xfId="22463"/>
    <cellStyle name="標準 2 4 3 3 4 2 4 3 2" xfId="22464"/>
    <cellStyle name="標準 2 4 3 3 4 2 4 3 2 2" xfId="22465"/>
    <cellStyle name="標準 2 4 3 3 4 2 4 3 2 3" xfId="22466"/>
    <cellStyle name="標準 2 4 3 3 4 2 4 3 3" xfId="22467"/>
    <cellStyle name="標準 2 4 3 3 4 2 4 3 3 2" xfId="22468"/>
    <cellStyle name="標準 2 4 3 3 4 2 4 3 3 3" xfId="22469"/>
    <cellStyle name="標準 2 4 3 3 4 2 4 3 4" xfId="22470"/>
    <cellStyle name="標準 2 4 3 3 4 2 4 3 5" xfId="22471"/>
    <cellStyle name="標準 2 4 3 3 4 2 4 4" xfId="22472"/>
    <cellStyle name="標準 2 4 3 3 4 2 4 5" xfId="22473"/>
    <cellStyle name="標準 2 4 3 3 4 2 4 5 2" xfId="22474"/>
    <cellStyle name="標準 2 4 3 3 4 2 4 5 3" xfId="22475"/>
    <cellStyle name="標準 2 4 3 3 4 2 4 6" xfId="22476"/>
    <cellStyle name="標準 2 4 3 3 4 2 4 6 2" xfId="22477"/>
    <cellStyle name="標準 2 4 3 3 4 2 4 6 3" xfId="22478"/>
    <cellStyle name="標準 2 4 3 3 4 2 4 7" xfId="22479"/>
    <cellStyle name="標準 2 4 3 3 4 2 4 8" xfId="22480"/>
    <cellStyle name="標準 2 4 3 3 4 2 5" xfId="22481"/>
    <cellStyle name="標準 2 4 3 3 4 2 5 2" xfId="22482"/>
    <cellStyle name="標準 2 4 3 3 4 2 5 2 2" xfId="22483"/>
    <cellStyle name="標準 2 4 3 3 4 2 5 2 2 2" xfId="22484"/>
    <cellStyle name="標準 2 4 3 3 4 2 5 2 2 2 2" xfId="22485"/>
    <cellStyle name="標準 2 4 3 3 4 2 5 2 2 2 3" xfId="22486"/>
    <cellStyle name="標準 2 4 3 3 4 2 5 2 2 3" xfId="22487"/>
    <cellStyle name="標準 2 4 3 3 4 2 5 2 2 3 2" xfId="22488"/>
    <cellStyle name="標準 2 4 3 3 4 2 5 2 2 3 3" xfId="22489"/>
    <cellStyle name="標準 2 4 3 3 4 2 5 2 2 4" xfId="22490"/>
    <cellStyle name="標準 2 4 3 3 4 2 5 2 2 5" xfId="22491"/>
    <cellStyle name="標準 2 4 3 3 4 2 5 2 3" xfId="22492"/>
    <cellStyle name="標準 2 4 3 3 4 2 5 2 3 2" xfId="22493"/>
    <cellStyle name="標準 2 4 3 3 4 2 5 2 3 3" xfId="22494"/>
    <cellStyle name="標準 2 4 3 3 4 2 5 2 4" xfId="22495"/>
    <cellStyle name="標準 2 4 3 3 4 2 5 2 4 2" xfId="22496"/>
    <cellStyle name="標準 2 4 3 3 4 2 5 2 4 3" xfId="22497"/>
    <cellStyle name="標準 2 4 3 3 4 2 5 2 5" xfId="22498"/>
    <cellStyle name="標準 2 4 3 3 4 2 5 2 6" xfId="22499"/>
    <cellStyle name="標準 2 4 3 3 4 2 5 3" xfId="22500"/>
    <cellStyle name="標準 2 4 3 3 4 2 5 3 2" xfId="22501"/>
    <cellStyle name="標準 2 4 3 3 4 2 5 3 2 2" xfId="22502"/>
    <cellStyle name="標準 2 4 3 3 4 2 5 3 2 3" xfId="22503"/>
    <cellStyle name="標準 2 4 3 3 4 2 5 3 3" xfId="22504"/>
    <cellStyle name="標準 2 4 3 3 4 2 5 3 3 2" xfId="22505"/>
    <cellStyle name="標準 2 4 3 3 4 2 5 3 3 3" xfId="22506"/>
    <cellStyle name="標準 2 4 3 3 4 2 5 3 4" xfId="22507"/>
    <cellStyle name="標準 2 4 3 3 4 2 5 3 5" xfId="22508"/>
    <cellStyle name="標準 2 4 3 3 4 2 5 4" xfId="22509"/>
    <cellStyle name="標準 2 4 3 3 4 2 5 5" xfId="22510"/>
    <cellStyle name="標準 2 4 3 3 4 2 5 5 2" xfId="22511"/>
    <cellStyle name="標準 2 4 3 3 4 2 5 5 3" xfId="22512"/>
    <cellStyle name="標準 2 4 3 3 4 2 5 6" xfId="22513"/>
    <cellStyle name="標準 2 4 3 3 4 2 5 6 2" xfId="22514"/>
    <cellStyle name="標準 2 4 3 3 4 2 5 6 3" xfId="22515"/>
    <cellStyle name="標準 2 4 3 3 4 2 5 7" xfId="22516"/>
    <cellStyle name="標準 2 4 3 3 4 2 5 8" xfId="22517"/>
    <cellStyle name="標準 2 4 3 3 4 2 6" xfId="22518"/>
    <cellStyle name="標準 2 4 3 3 4 2 6 2" xfId="22519"/>
    <cellStyle name="標準 2 4 3 3 4 2 6 2 2" xfId="22520"/>
    <cellStyle name="標準 2 4 3 3 4 2 6 2 2 2" xfId="22521"/>
    <cellStyle name="標準 2 4 3 3 4 2 6 2 2 3" xfId="22522"/>
    <cellStyle name="標準 2 4 3 3 4 2 6 2 3" xfId="22523"/>
    <cellStyle name="標準 2 4 3 3 4 2 6 2 3 2" xfId="22524"/>
    <cellStyle name="標準 2 4 3 3 4 2 6 2 3 3" xfId="22525"/>
    <cellStyle name="標準 2 4 3 3 4 2 6 2 4" xfId="22526"/>
    <cellStyle name="標準 2 4 3 3 4 2 6 2 5" xfId="22527"/>
    <cellStyle name="標準 2 4 3 3 4 2 6 3" xfId="22528"/>
    <cellStyle name="標準 2 4 3 3 4 2 6 3 2" xfId="22529"/>
    <cellStyle name="標準 2 4 3 3 4 2 6 3 3" xfId="22530"/>
    <cellStyle name="標準 2 4 3 3 4 2 6 4" xfId="22531"/>
    <cellStyle name="標準 2 4 3 3 4 2 6 4 2" xfId="22532"/>
    <cellStyle name="標準 2 4 3 3 4 2 6 4 3" xfId="22533"/>
    <cellStyle name="標準 2 4 3 3 4 2 6 5" xfId="22534"/>
    <cellStyle name="標準 2 4 3 3 4 2 6 6" xfId="22535"/>
    <cellStyle name="標準 2 4 3 3 4 2 7" xfId="22536"/>
    <cellStyle name="標準 2 4 3 3 4 2 7 2" xfId="22537"/>
    <cellStyle name="標準 2 4 3 3 4 2 7 2 2" xfId="22538"/>
    <cellStyle name="標準 2 4 3 3 4 2 7 2 3" xfId="22539"/>
    <cellStyle name="標準 2 4 3 3 4 2 7 3" xfId="22540"/>
    <cellStyle name="標準 2 4 3 3 4 2 7 3 2" xfId="22541"/>
    <cellStyle name="標準 2 4 3 3 4 2 7 3 3" xfId="22542"/>
    <cellStyle name="標準 2 4 3 3 4 2 7 4" xfId="22543"/>
    <cellStyle name="標準 2 4 3 3 4 2 7 5" xfId="22544"/>
    <cellStyle name="標準 2 4 3 3 4 2 8" xfId="22545"/>
    <cellStyle name="標準 2 4 3 3 4 2 9" xfId="22546"/>
    <cellStyle name="標準 2 4 3 3 4 2 9 2" xfId="22547"/>
    <cellStyle name="標準 2 4 3 3 4 2 9 3" xfId="22548"/>
    <cellStyle name="標準 2 4 3 3 4 3" xfId="22549"/>
    <cellStyle name="標準 2 4 3 3 4 3 10" xfId="22550"/>
    <cellStyle name="標準 2 4 3 3 4 3 11" xfId="22551"/>
    <cellStyle name="標準 2 4 3 3 4 3 2" xfId="22552"/>
    <cellStyle name="標準 2 4 3 3 4 3 2 10" xfId="22553"/>
    <cellStyle name="標準 2 4 3 3 4 3 2 2" xfId="22554"/>
    <cellStyle name="標準 2 4 3 3 4 3 2 2 2" xfId="22555"/>
    <cellStyle name="標準 2 4 3 3 4 3 2 2 2 2" xfId="22556"/>
    <cellStyle name="標準 2 4 3 3 4 3 2 2 2 2 2" xfId="22557"/>
    <cellStyle name="標準 2 4 3 3 4 3 2 2 2 2 2 2" xfId="22558"/>
    <cellStyle name="標準 2 4 3 3 4 3 2 2 2 2 2 3" xfId="22559"/>
    <cellStyle name="標準 2 4 3 3 4 3 2 2 2 2 3" xfId="22560"/>
    <cellStyle name="標準 2 4 3 3 4 3 2 2 2 2 3 2" xfId="22561"/>
    <cellStyle name="標準 2 4 3 3 4 3 2 2 2 2 3 3" xfId="22562"/>
    <cellStyle name="標準 2 4 3 3 4 3 2 2 2 2 4" xfId="22563"/>
    <cellStyle name="標準 2 4 3 3 4 3 2 2 2 2 5" xfId="22564"/>
    <cellStyle name="標準 2 4 3 3 4 3 2 2 2 3" xfId="22565"/>
    <cellStyle name="標準 2 4 3 3 4 3 2 2 2 3 2" xfId="22566"/>
    <cellStyle name="標準 2 4 3 3 4 3 2 2 2 3 3" xfId="22567"/>
    <cellStyle name="標準 2 4 3 3 4 3 2 2 2 4" xfId="22568"/>
    <cellStyle name="標準 2 4 3 3 4 3 2 2 2 4 2" xfId="22569"/>
    <cellStyle name="標準 2 4 3 3 4 3 2 2 2 4 3" xfId="22570"/>
    <cellStyle name="標準 2 4 3 3 4 3 2 2 2 5" xfId="22571"/>
    <cellStyle name="標準 2 4 3 3 4 3 2 2 2 6" xfId="22572"/>
    <cellStyle name="標準 2 4 3 3 4 3 2 2 3" xfId="22573"/>
    <cellStyle name="標準 2 4 3 3 4 3 2 2 3 2" xfId="22574"/>
    <cellStyle name="標準 2 4 3 3 4 3 2 2 3 2 2" xfId="22575"/>
    <cellStyle name="標準 2 4 3 3 4 3 2 2 3 2 3" xfId="22576"/>
    <cellStyle name="標準 2 4 3 3 4 3 2 2 3 3" xfId="22577"/>
    <cellStyle name="標準 2 4 3 3 4 3 2 2 3 3 2" xfId="22578"/>
    <cellStyle name="標準 2 4 3 3 4 3 2 2 3 3 3" xfId="22579"/>
    <cellStyle name="標準 2 4 3 3 4 3 2 2 3 4" xfId="22580"/>
    <cellStyle name="標準 2 4 3 3 4 3 2 2 3 5" xfId="22581"/>
    <cellStyle name="標準 2 4 3 3 4 3 2 2 4" xfId="22582"/>
    <cellStyle name="標準 2 4 3 3 4 3 2 2 5" xfId="22583"/>
    <cellStyle name="標準 2 4 3 3 4 3 2 2 5 2" xfId="22584"/>
    <cellStyle name="標準 2 4 3 3 4 3 2 2 5 3" xfId="22585"/>
    <cellStyle name="標準 2 4 3 3 4 3 2 2 6" xfId="22586"/>
    <cellStyle name="標準 2 4 3 3 4 3 2 2 6 2" xfId="22587"/>
    <cellStyle name="標準 2 4 3 3 4 3 2 2 6 3" xfId="22588"/>
    <cellStyle name="標準 2 4 3 3 4 3 2 2 7" xfId="22589"/>
    <cellStyle name="標準 2 4 3 3 4 3 2 2 8" xfId="22590"/>
    <cellStyle name="標準 2 4 3 3 4 3 2 3" xfId="22591"/>
    <cellStyle name="標準 2 4 3 3 4 3 2 3 2" xfId="22592"/>
    <cellStyle name="標準 2 4 3 3 4 3 2 3 2 2" xfId="22593"/>
    <cellStyle name="標準 2 4 3 3 4 3 2 3 2 2 2" xfId="22594"/>
    <cellStyle name="標準 2 4 3 3 4 3 2 3 2 2 2 2" xfId="22595"/>
    <cellStyle name="標準 2 4 3 3 4 3 2 3 2 2 2 3" xfId="22596"/>
    <cellStyle name="標準 2 4 3 3 4 3 2 3 2 2 3" xfId="22597"/>
    <cellStyle name="標準 2 4 3 3 4 3 2 3 2 2 3 2" xfId="22598"/>
    <cellStyle name="標準 2 4 3 3 4 3 2 3 2 2 3 3" xfId="22599"/>
    <cellStyle name="標準 2 4 3 3 4 3 2 3 2 2 4" xfId="22600"/>
    <cellStyle name="標準 2 4 3 3 4 3 2 3 2 2 5" xfId="22601"/>
    <cellStyle name="標準 2 4 3 3 4 3 2 3 2 3" xfId="22602"/>
    <cellStyle name="標準 2 4 3 3 4 3 2 3 2 3 2" xfId="22603"/>
    <cellStyle name="標準 2 4 3 3 4 3 2 3 2 3 3" xfId="22604"/>
    <cellStyle name="標準 2 4 3 3 4 3 2 3 2 4" xfId="22605"/>
    <cellStyle name="標準 2 4 3 3 4 3 2 3 2 4 2" xfId="22606"/>
    <cellStyle name="標準 2 4 3 3 4 3 2 3 2 4 3" xfId="22607"/>
    <cellStyle name="標準 2 4 3 3 4 3 2 3 2 5" xfId="22608"/>
    <cellStyle name="標準 2 4 3 3 4 3 2 3 2 6" xfId="22609"/>
    <cellStyle name="標準 2 4 3 3 4 3 2 3 3" xfId="22610"/>
    <cellStyle name="標準 2 4 3 3 4 3 2 3 3 2" xfId="22611"/>
    <cellStyle name="標準 2 4 3 3 4 3 2 3 3 2 2" xfId="22612"/>
    <cellStyle name="標準 2 4 3 3 4 3 2 3 3 2 3" xfId="22613"/>
    <cellStyle name="標準 2 4 3 3 4 3 2 3 3 3" xfId="22614"/>
    <cellStyle name="標準 2 4 3 3 4 3 2 3 3 3 2" xfId="22615"/>
    <cellStyle name="標準 2 4 3 3 4 3 2 3 3 3 3" xfId="22616"/>
    <cellStyle name="標準 2 4 3 3 4 3 2 3 3 4" xfId="22617"/>
    <cellStyle name="標準 2 4 3 3 4 3 2 3 3 5" xfId="22618"/>
    <cellStyle name="標準 2 4 3 3 4 3 2 3 4" xfId="22619"/>
    <cellStyle name="標準 2 4 3 3 4 3 2 3 5" xfId="22620"/>
    <cellStyle name="標準 2 4 3 3 4 3 2 3 5 2" xfId="22621"/>
    <cellStyle name="標準 2 4 3 3 4 3 2 3 5 3" xfId="22622"/>
    <cellStyle name="標準 2 4 3 3 4 3 2 3 6" xfId="22623"/>
    <cellStyle name="標準 2 4 3 3 4 3 2 3 6 2" xfId="22624"/>
    <cellStyle name="標準 2 4 3 3 4 3 2 3 6 3" xfId="22625"/>
    <cellStyle name="標準 2 4 3 3 4 3 2 3 7" xfId="22626"/>
    <cellStyle name="標準 2 4 3 3 4 3 2 3 8" xfId="22627"/>
    <cellStyle name="標準 2 4 3 3 4 3 2 4" xfId="22628"/>
    <cellStyle name="標準 2 4 3 3 4 3 2 4 2" xfId="22629"/>
    <cellStyle name="標準 2 4 3 3 4 3 2 4 2 2" xfId="22630"/>
    <cellStyle name="標準 2 4 3 3 4 3 2 4 2 2 2" xfId="22631"/>
    <cellStyle name="標準 2 4 3 3 4 3 2 4 2 2 3" xfId="22632"/>
    <cellStyle name="標準 2 4 3 3 4 3 2 4 2 3" xfId="22633"/>
    <cellStyle name="標準 2 4 3 3 4 3 2 4 2 3 2" xfId="22634"/>
    <cellStyle name="標準 2 4 3 3 4 3 2 4 2 3 3" xfId="22635"/>
    <cellStyle name="標準 2 4 3 3 4 3 2 4 2 4" xfId="22636"/>
    <cellStyle name="標準 2 4 3 3 4 3 2 4 2 5" xfId="22637"/>
    <cellStyle name="標準 2 4 3 3 4 3 2 4 3" xfId="22638"/>
    <cellStyle name="標準 2 4 3 3 4 3 2 4 3 2" xfId="22639"/>
    <cellStyle name="標準 2 4 3 3 4 3 2 4 3 3" xfId="22640"/>
    <cellStyle name="標準 2 4 3 3 4 3 2 4 4" xfId="22641"/>
    <cellStyle name="標準 2 4 3 3 4 3 2 4 4 2" xfId="22642"/>
    <cellStyle name="標準 2 4 3 3 4 3 2 4 4 3" xfId="22643"/>
    <cellStyle name="標準 2 4 3 3 4 3 2 4 5" xfId="22644"/>
    <cellStyle name="標準 2 4 3 3 4 3 2 4 6" xfId="22645"/>
    <cellStyle name="標準 2 4 3 3 4 3 2 5" xfId="22646"/>
    <cellStyle name="標準 2 4 3 3 4 3 2 5 2" xfId="22647"/>
    <cellStyle name="標準 2 4 3 3 4 3 2 5 2 2" xfId="22648"/>
    <cellStyle name="標準 2 4 3 3 4 3 2 5 2 3" xfId="22649"/>
    <cellStyle name="標準 2 4 3 3 4 3 2 5 3" xfId="22650"/>
    <cellStyle name="標準 2 4 3 3 4 3 2 5 3 2" xfId="22651"/>
    <cellStyle name="標準 2 4 3 3 4 3 2 5 3 3" xfId="22652"/>
    <cellStyle name="標準 2 4 3 3 4 3 2 5 4" xfId="22653"/>
    <cellStyle name="標準 2 4 3 3 4 3 2 5 5" xfId="22654"/>
    <cellStyle name="標準 2 4 3 3 4 3 2 6" xfId="22655"/>
    <cellStyle name="標準 2 4 3 3 4 3 2 7" xfId="22656"/>
    <cellStyle name="標準 2 4 3 3 4 3 2 7 2" xfId="22657"/>
    <cellStyle name="標準 2 4 3 3 4 3 2 7 3" xfId="22658"/>
    <cellStyle name="標準 2 4 3 3 4 3 2 8" xfId="22659"/>
    <cellStyle name="標準 2 4 3 3 4 3 2 8 2" xfId="22660"/>
    <cellStyle name="標準 2 4 3 3 4 3 2 8 3" xfId="22661"/>
    <cellStyle name="標準 2 4 3 3 4 3 2 9" xfId="22662"/>
    <cellStyle name="標準 2 4 3 3 4 3 3" xfId="22663"/>
    <cellStyle name="標準 2 4 3 3 4 3 3 2" xfId="22664"/>
    <cellStyle name="標準 2 4 3 3 4 3 3 2 2" xfId="22665"/>
    <cellStyle name="標準 2 4 3 3 4 3 3 2 2 2" xfId="22666"/>
    <cellStyle name="標準 2 4 3 3 4 3 3 2 2 2 2" xfId="22667"/>
    <cellStyle name="標準 2 4 3 3 4 3 3 2 2 2 3" xfId="22668"/>
    <cellStyle name="標準 2 4 3 3 4 3 3 2 2 3" xfId="22669"/>
    <cellStyle name="標準 2 4 3 3 4 3 3 2 2 3 2" xfId="22670"/>
    <cellStyle name="標準 2 4 3 3 4 3 3 2 2 3 3" xfId="22671"/>
    <cellStyle name="標準 2 4 3 3 4 3 3 2 2 4" xfId="22672"/>
    <cellStyle name="標準 2 4 3 3 4 3 3 2 2 5" xfId="22673"/>
    <cellStyle name="標準 2 4 3 3 4 3 3 2 3" xfId="22674"/>
    <cellStyle name="標準 2 4 3 3 4 3 3 2 3 2" xfId="22675"/>
    <cellStyle name="標準 2 4 3 3 4 3 3 2 3 3" xfId="22676"/>
    <cellStyle name="標準 2 4 3 3 4 3 3 2 4" xfId="22677"/>
    <cellStyle name="標準 2 4 3 3 4 3 3 2 4 2" xfId="22678"/>
    <cellStyle name="標準 2 4 3 3 4 3 3 2 4 3" xfId="22679"/>
    <cellStyle name="標準 2 4 3 3 4 3 3 2 5" xfId="22680"/>
    <cellStyle name="標準 2 4 3 3 4 3 3 2 6" xfId="22681"/>
    <cellStyle name="標準 2 4 3 3 4 3 3 3" xfId="22682"/>
    <cellStyle name="標準 2 4 3 3 4 3 3 3 2" xfId="22683"/>
    <cellStyle name="標準 2 4 3 3 4 3 3 3 2 2" xfId="22684"/>
    <cellStyle name="標準 2 4 3 3 4 3 3 3 2 3" xfId="22685"/>
    <cellStyle name="標準 2 4 3 3 4 3 3 3 3" xfId="22686"/>
    <cellStyle name="標準 2 4 3 3 4 3 3 3 3 2" xfId="22687"/>
    <cellStyle name="標準 2 4 3 3 4 3 3 3 3 3" xfId="22688"/>
    <cellStyle name="標準 2 4 3 3 4 3 3 3 4" xfId="22689"/>
    <cellStyle name="標準 2 4 3 3 4 3 3 3 5" xfId="22690"/>
    <cellStyle name="標準 2 4 3 3 4 3 3 4" xfId="22691"/>
    <cellStyle name="標準 2 4 3 3 4 3 3 5" xfId="22692"/>
    <cellStyle name="標準 2 4 3 3 4 3 3 5 2" xfId="22693"/>
    <cellStyle name="標準 2 4 3 3 4 3 3 5 3" xfId="22694"/>
    <cellStyle name="標準 2 4 3 3 4 3 3 6" xfId="22695"/>
    <cellStyle name="標準 2 4 3 3 4 3 3 6 2" xfId="22696"/>
    <cellStyle name="標準 2 4 3 3 4 3 3 6 3" xfId="22697"/>
    <cellStyle name="標準 2 4 3 3 4 3 3 7" xfId="22698"/>
    <cellStyle name="標準 2 4 3 3 4 3 3 8" xfId="22699"/>
    <cellStyle name="標準 2 4 3 3 4 3 4" xfId="22700"/>
    <cellStyle name="標準 2 4 3 3 4 3 4 2" xfId="22701"/>
    <cellStyle name="標準 2 4 3 3 4 3 4 2 2" xfId="22702"/>
    <cellStyle name="標準 2 4 3 3 4 3 4 2 2 2" xfId="22703"/>
    <cellStyle name="標準 2 4 3 3 4 3 4 2 2 2 2" xfId="22704"/>
    <cellStyle name="標準 2 4 3 3 4 3 4 2 2 2 3" xfId="22705"/>
    <cellStyle name="標準 2 4 3 3 4 3 4 2 2 3" xfId="22706"/>
    <cellStyle name="標準 2 4 3 3 4 3 4 2 2 3 2" xfId="22707"/>
    <cellStyle name="標準 2 4 3 3 4 3 4 2 2 3 3" xfId="22708"/>
    <cellStyle name="標準 2 4 3 3 4 3 4 2 2 4" xfId="22709"/>
    <cellStyle name="標準 2 4 3 3 4 3 4 2 2 5" xfId="22710"/>
    <cellStyle name="標準 2 4 3 3 4 3 4 2 3" xfId="22711"/>
    <cellStyle name="標準 2 4 3 3 4 3 4 2 3 2" xfId="22712"/>
    <cellStyle name="標準 2 4 3 3 4 3 4 2 3 3" xfId="22713"/>
    <cellStyle name="標準 2 4 3 3 4 3 4 2 4" xfId="22714"/>
    <cellStyle name="標準 2 4 3 3 4 3 4 2 4 2" xfId="22715"/>
    <cellStyle name="標準 2 4 3 3 4 3 4 2 4 3" xfId="22716"/>
    <cellStyle name="標準 2 4 3 3 4 3 4 2 5" xfId="22717"/>
    <cellStyle name="標準 2 4 3 3 4 3 4 2 6" xfId="22718"/>
    <cellStyle name="標準 2 4 3 3 4 3 4 3" xfId="22719"/>
    <cellStyle name="標準 2 4 3 3 4 3 4 3 2" xfId="22720"/>
    <cellStyle name="標準 2 4 3 3 4 3 4 3 2 2" xfId="22721"/>
    <cellStyle name="標準 2 4 3 3 4 3 4 3 2 3" xfId="22722"/>
    <cellStyle name="標準 2 4 3 3 4 3 4 3 3" xfId="22723"/>
    <cellStyle name="標準 2 4 3 3 4 3 4 3 3 2" xfId="22724"/>
    <cellStyle name="標準 2 4 3 3 4 3 4 3 3 3" xfId="22725"/>
    <cellStyle name="標準 2 4 3 3 4 3 4 3 4" xfId="22726"/>
    <cellStyle name="標準 2 4 3 3 4 3 4 3 5" xfId="22727"/>
    <cellStyle name="標準 2 4 3 3 4 3 4 4" xfId="22728"/>
    <cellStyle name="標準 2 4 3 3 4 3 4 5" xfId="22729"/>
    <cellStyle name="標準 2 4 3 3 4 3 4 5 2" xfId="22730"/>
    <cellStyle name="標準 2 4 3 3 4 3 4 5 3" xfId="22731"/>
    <cellStyle name="標準 2 4 3 3 4 3 4 6" xfId="22732"/>
    <cellStyle name="標準 2 4 3 3 4 3 4 6 2" xfId="22733"/>
    <cellStyle name="標準 2 4 3 3 4 3 4 6 3" xfId="22734"/>
    <cellStyle name="標準 2 4 3 3 4 3 4 7" xfId="22735"/>
    <cellStyle name="標準 2 4 3 3 4 3 4 8" xfId="22736"/>
    <cellStyle name="標準 2 4 3 3 4 3 5" xfId="22737"/>
    <cellStyle name="標準 2 4 3 3 4 3 5 2" xfId="22738"/>
    <cellStyle name="標準 2 4 3 3 4 3 5 2 2" xfId="22739"/>
    <cellStyle name="標準 2 4 3 3 4 3 5 2 2 2" xfId="22740"/>
    <cellStyle name="標準 2 4 3 3 4 3 5 2 2 3" xfId="22741"/>
    <cellStyle name="標準 2 4 3 3 4 3 5 2 3" xfId="22742"/>
    <cellStyle name="標準 2 4 3 3 4 3 5 2 3 2" xfId="22743"/>
    <cellStyle name="標準 2 4 3 3 4 3 5 2 3 3" xfId="22744"/>
    <cellStyle name="標準 2 4 3 3 4 3 5 2 4" xfId="22745"/>
    <cellStyle name="標準 2 4 3 3 4 3 5 2 5" xfId="22746"/>
    <cellStyle name="標準 2 4 3 3 4 3 5 3" xfId="22747"/>
    <cellStyle name="標準 2 4 3 3 4 3 5 3 2" xfId="22748"/>
    <cellStyle name="標準 2 4 3 3 4 3 5 3 3" xfId="22749"/>
    <cellStyle name="標準 2 4 3 3 4 3 5 4" xfId="22750"/>
    <cellStyle name="標準 2 4 3 3 4 3 5 4 2" xfId="22751"/>
    <cellStyle name="標準 2 4 3 3 4 3 5 4 3" xfId="22752"/>
    <cellStyle name="標準 2 4 3 3 4 3 5 5" xfId="22753"/>
    <cellStyle name="標準 2 4 3 3 4 3 5 6" xfId="22754"/>
    <cellStyle name="標準 2 4 3 3 4 3 6" xfId="22755"/>
    <cellStyle name="標準 2 4 3 3 4 3 6 2" xfId="22756"/>
    <cellStyle name="標準 2 4 3 3 4 3 6 2 2" xfId="22757"/>
    <cellStyle name="標準 2 4 3 3 4 3 6 2 3" xfId="22758"/>
    <cellStyle name="標準 2 4 3 3 4 3 6 3" xfId="22759"/>
    <cellStyle name="標準 2 4 3 3 4 3 6 3 2" xfId="22760"/>
    <cellStyle name="標準 2 4 3 3 4 3 6 3 3" xfId="22761"/>
    <cellStyle name="標準 2 4 3 3 4 3 6 4" xfId="22762"/>
    <cellStyle name="標準 2 4 3 3 4 3 6 5" xfId="22763"/>
    <cellStyle name="標準 2 4 3 3 4 3 7" xfId="22764"/>
    <cellStyle name="標準 2 4 3 3 4 3 8" xfId="22765"/>
    <cellStyle name="標準 2 4 3 3 4 3 8 2" xfId="22766"/>
    <cellStyle name="標準 2 4 3 3 4 3 8 3" xfId="22767"/>
    <cellStyle name="標準 2 4 3 3 4 3 9" xfId="22768"/>
    <cellStyle name="標準 2 4 3 3 4 3 9 2" xfId="22769"/>
    <cellStyle name="標準 2 4 3 3 4 3 9 3" xfId="22770"/>
    <cellStyle name="標準 2 4 3 3 4 4" xfId="22771"/>
    <cellStyle name="標準 2 4 3 3 4 4 10" xfId="22772"/>
    <cellStyle name="標準 2 4 3 3 4 4 2" xfId="22773"/>
    <cellStyle name="標準 2 4 3 3 4 4 2 2" xfId="22774"/>
    <cellStyle name="標準 2 4 3 3 4 4 2 2 2" xfId="22775"/>
    <cellStyle name="標準 2 4 3 3 4 4 2 2 2 2" xfId="22776"/>
    <cellStyle name="標準 2 4 3 3 4 4 2 2 2 2 2" xfId="22777"/>
    <cellStyle name="標準 2 4 3 3 4 4 2 2 2 2 3" xfId="22778"/>
    <cellStyle name="標準 2 4 3 3 4 4 2 2 2 3" xfId="22779"/>
    <cellStyle name="標準 2 4 3 3 4 4 2 2 2 3 2" xfId="22780"/>
    <cellStyle name="標準 2 4 3 3 4 4 2 2 2 3 3" xfId="22781"/>
    <cellStyle name="標準 2 4 3 3 4 4 2 2 2 4" xfId="22782"/>
    <cellStyle name="標準 2 4 3 3 4 4 2 2 2 5" xfId="22783"/>
    <cellStyle name="標準 2 4 3 3 4 4 2 2 3" xfId="22784"/>
    <cellStyle name="標準 2 4 3 3 4 4 2 2 3 2" xfId="22785"/>
    <cellStyle name="標準 2 4 3 3 4 4 2 2 3 3" xfId="22786"/>
    <cellStyle name="標準 2 4 3 3 4 4 2 2 4" xfId="22787"/>
    <cellStyle name="標準 2 4 3 3 4 4 2 2 4 2" xfId="22788"/>
    <cellStyle name="標準 2 4 3 3 4 4 2 2 4 3" xfId="22789"/>
    <cellStyle name="標準 2 4 3 3 4 4 2 2 5" xfId="22790"/>
    <cellStyle name="標準 2 4 3 3 4 4 2 2 6" xfId="22791"/>
    <cellStyle name="標準 2 4 3 3 4 4 2 3" xfId="22792"/>
    <cellStyle name="標準 2 4 3 3 4 4 2 3 2" xfId="22793"/>
    <cellStyle name="標準 2 4 3 3 4 4 2 3 2 2" xfId="22794"/>
    <cellStyle name="標準 2 4 3 3 4 4 2 3 2 3" xfId="22795"/>
    <cellStyle name="標準 2 4 3 3 4 4 2 3 3" xfId="22796"/>
    <cellStyle name="標準 2 4 3 3 4 4 2 3 3 2" xfId="22797"/>
    <cellStyle name="標準 2 4 3 3 4 4 2 3 3 3" xfId="22798"/>
    <cellStyle name="標準 2 4 3 3 4 4 2 3 4" xfId="22799"/>
    <cellStyle name="標準 2 4 3 3 4 4 2 3 5" xfId="22800"/>
    <cellStyle name="標準 2 4 3 3 4 4 2 4" xfId="22801"/>
    <cellStyle name="標準 2 4 3 3 4 4 2 5" xfId="22802"/>
    <cellStyle name="標準 2 4 3 3 4 4 2 5 2" xfId="22803"/>
    <cellStyle name="標準 2 4 3 3 4 4 2 5 3" xfId="22804"/>
    <cellStyle name="標準 2 4 3 3 4 4 2 6" xfId="22805"/>
    <cellStyle name="標準 2 4 3 3 4 4 2 6 2" xfId="22806"/>
    <cellStyle name="標準 2 4 3 3 4 4 2 6 3" xfId="22807"/>
    <cellStyle name="標準 2 4 3 3 4 4 2 7" xfId="22808"/>
    <cellStyle name="標準 2 4 3 3 4 4 2 8" xfId="22809"/>
    <cellStyle name="標準 2 4 3 3 4 4 3" xfId="22810"/>
    <cellStyle name="標準 2 4 3 3 4 4 3 2" xfId="22811"/>
    <cellStyle name="標準 2 4 3 3 4 4 3 2 2" xfId="22812"/>
    <cellStyle name="標準 2 4 3 3 4 4 3 2 2 2" xfId="22813"/>
    <cellStyle name="標準 2 4 3 3 4 4 3 2 2 2 2" xfId="22814"/>
    <cellStyle name="標準 2 4 3 3 4 4 3 2 2 2 3" xfId="22815"/>
    <cellStyle name="標準 2 4 3 3 4 4 3 2 2 3" xfId="22816"/>
    <cellStyle name="標準 2 4 3 3 4 4 3 2 2 3 2" xfId="22817"/>
    <cellStyle name="標準 2 4 3 3 4 4 3 2 2 3 3" xfId="22818"/>
    <cellStyle name="標準 2 4 3 3 4 4 3 2 2 4" xfId="22819"/>
    <cellStyle name="標準 2 4 3 3 4 4 3 2 2 5" xfId="22820"/>
    <cellStyle name="標準 2 4 3 3 4 4 3 2 3" xfId="22821"/>
    <cellStyle name="標準 2 4 3 3 4 4 3 2 3 2" xfId="22822"/>
    <cellStyle name="標準 2 4 3 3 4 4 3 2 3 3" xfId="22823"/>
    <cellStyle name="標準 2 4 3 3 4 4 3 2 4" xfId="22824"/>
    <cellStyle name="標準 2 4 3 3 4 4 3 2 4 2" xfId="22825"/>
    <cellStyle name="標準 2 4 3 3 4 4 3 2 4 3" xfId="22826"/>
    <cellStyle name="標準 2 4 3 3 4 4 3 2 5" xfId="22827"/>
    <cellStyle name="標準 2 4 3 3 4 4 3 2 6" xfId="22828"/>
    <cellStyle name="標準 2 4 3 3 4 4 3 3" xfId="22829"/>
    <cellStyle name="標準 2 4 3 3 4 4 3 3 2" xfId="22830"/>
    <cellStyle name="標準 2 4 3 3 4 4 3 3 2 2" xfId="22831"/>
    <cellStyle name="標準 2 4 3 3 4 4 3 3 2 3" xfId="22832"/>
    <cellStyle name="標準 2 4 3 3 4 4 3 3 3" xfId="22833"/>
    <cellStyle name="標準 2 4 3 3 4 4 3 3 3 2" xfId="22834"/>
    <cellStyle name="標準 2 4 3 3 4 4 3 3 3 3" xfId="22835"/>
    <cellStyle name="標準 2 4 3 3 4 4 3 3 4" xfId="22836"/>
    <cellStyle name="標準 2 4 3 3 4 4 3 3 5" xfId="22837"/>
    <cellStyle name="標準 2 4 3 3 4 4 3 4" xfId="22838"/>
    <cellStyle name="標準 2 4 3 3 4 4 3 5" xfId="22839"/>
    <cellStyle name="標準 2 4 3 3 4 4 3 5 2" xfId="22840"/>
    <cellStyle name="標準 2 4 3 3 4 4 3 5 3" xfId="22841"/>
    <cellStyle name="標準 2 4 3 3 4 4 3 6" xfId="22842"/>
    <cellStyle name="標準 2 4 3 3 4 4 3 6 2" xfId="22843"/>
    <cellStyle name="標準 2 4 3 3 4 4 3 6 3" xfId="22844"/>
    <cellStyle name="標準 2 4 3 3 4 4 3 7" xfId="22845"/>
    <cellStyle name="標準 2 4 3 3 4 4 3 8" xfId="22846"/>
    <cellStyle name="標準 2 4 3 3 4 4 4" xfId="22847"/>
    <cellStyle name="標準 2 4 3 3 4 4 4 2" xfId="22848"/>
    <cellStyle name="標準 2 4 3 3 4 4 4 2 2" xfId="22849"/>
    <cellStyle name="標準 2 4 3 3 4 4 4 2 2 2" xfId="22850"/>
    <cellStyle name="標準 2 4 3 3 4 4 4 2 2 3" xfId="22851"/>
    <cellStyle name="標準 2 4 3 3 4 4 4 2 3" xfId="22852"/>
    <cellStyle name="標準 2 4 3 3 4 4 4 2 3 2" xfId="22853"/>
    <cellStyle name="標準 2 4 3 3 4 4 4 2 3 3" xfId="22854"/>
    <cellStyle name="標準 2 4 3 3 4 4 4 2 4" xfId="22855"/>
    <cellStyle name="標準 2 4 3 3 4 4 4 2 5" xfId="22856"/>
    <cellStyle name="標準 2 4 3 3 4 4 4 3" xfId="22857"/>
    <cellStyle name="標準 2 4 3 3 4 4 4 3 2" xfId="22858"/>
    <cellStyle name="標準 2 4 3 3 4 4 4 3 3" xfId="22859"/>
    <cellStyle name="標準 2 4 3 3 4 4 4 4" xfId="22860"/>
    <cellStyle name="標準 2 4 3 3 4 4 4 4 2" xfId="22861"/>
    <cellStyle name="標準 2 4 3 3 4 4 4 4 3" xfId="22862"/>
    <cellStyle name="標準 2 4 3 3 4 4 4 5" xfId="22863"/>
    <cellStyle name="標準 2 4 3 3 4 4 4 6" xfId="22864"/>
    <cellStyle name="標準 2 4 3 3 4 4 5" xfId="22865"/>
    <cellStyle name="標準 2 4 3 3 4 4 5 2" xfId="22866"/>
    <cellStyle name="標準 2 4 3 3 4 4 5 2 2" xfId="22867"/>
    <cellStyle name="標準 2 4 3 3 4 4 5 2 3" xfId="22868"/>
    <cellStyle name="標準 2 4 3 3 4 4 5 3" xfId="22869"/>
    <cellStyle name="標準 2 4 3 3 4 4 5 3 2" xfId="22870"/>
    <cellStyle name="標準 2 4 3 3 4 4 5 3 3" xfId="22871"/>
    <cellStyle name="標準 2 4 3 3 4 4 5 4" xfId="22872"/>
    <cellStyle name="標準 2 4 3 3 4 4 5 5" xfId="22873"/>
    <cellStyle name="標準 2 4 3 3 4 4 6" xfId="22874"/>
    <cellStyle name="標準 2 4 3 3 4 4 7" xfId="22875"/>
    <cellStyle name="標準 2 4 3 3 4 4 7 2" xfId="22876"/>
    <cellStyle name="標準 2 4 3 3 4 4 7 3" xfId="22877"/>
    <cellStyle name="標準 2 4 3 3 4 4 8" xfId="22878"/>
    <cellStyle name="標準 2 4 3 3 4 4 8 2" xfId="22879"/>
    <cellStyle name="標準 2 4 3 3 4 4 8 3" xfId="22880"/>
    <cellStyle name="標準 2 4 3 3 4 4 9" xfId="22881"/>
    <cellStyle name="標準 2 4 3 3 4 5" xfId="22882"/>
    <cellStyle name="標準 2 4 3 3 4 5 2" xfId="22883"/>
    <cellStyle name="標準 2 4 3 3 4 5 2 2" xfId="22884"/>
    <cellStyle name="標準 2 4 3 3 4 5 2 2 2" xfId="22885"/>
    <cellStyle name="標準 2 4 3 3 4 5 2 2 2 2" xfId="22886"/>
    <cellStyle name="標準 2 4 3 3 4 5 2 2 2 2 2" xfId="22887"/>
    <cellStyle name="標準 2 4 3 3 4 5 2 2 2 2 3" xfId="22888"/>
    <cellStyle name="標準 2 4 3 3 4 5 2 2 2 3" xfId="22889"/>
    <cellStyle name="標準 2 4 3 3 4 5 2 2 2 3 2" xfId="22890"/>
    <cellStyle name="標準 2 4 3 3 4 5 2 2 2 3 3" xfId="22891"/>
    <cellStyle name="標準 2 4 3 3 4 5 2 2 2 4" xfId="22892"/>
    <cellStyle name="標準 2 4 3 3 4 5 2 2 2 5" xfId="22893"/>
    <cellStyle name="標準 2 4 3 3 4 5 2 2 3" xfId="22894"/>
    <cellStyle name="標準 2 4 3 3 4 5 2 2 3 2" xfId="22895"/>
    <cellStyle name="標準 2 4 3 3 4 5 2 2 3 3" xfId="22896"/>
    <cellStyle name="標準 2 4 3 3 4 5 2 2 4" xfId="22897"/>
    <cellStyle name="標準 2 4 3 3 4 5 2 2 4 2" xfId="22898"/>
    <cellStyle name="標準 2 4 3 3 4 5 2 2 4 3" xfId="22899"/>
    <cellStyle name="標準 2 4 3 3 4 5 2 2 5" xfId="22900"/>
    <cellStyle name="標準 2 4 3 3 4 5 2 2 6" xfId="22901"/>
    <cellStyle name="標準 2 4 3 3 4 5 2 3" xfId="22902"/>
    <cellStyle name="標準 2 4 3 3 4 5 2 3 2" xfId="22903"/>
    <cellStyle name="標準 2 4 3 3 4 5 2 3 2 2" xfId="22904"/>
    <cellStyle name="標準 2 4 3 3 4 5 2 3 2 3" xfId="22905"/>
    <cellStyle name="標準 2 4 3 3 4 5 2 3 3" xfId="22906"/>
    <cellStyle name="標準 2 4 3 3 4 5 2 3 3 2" xfId="22907"/>
    <cellStyle name="標準 2 4 3 3 4 5 2 3 3 3" xfId="22908"/>
    <cellStyle name="標準 2 4 3 3 4 5 2 3 4" xfId="22909"/>
    <cellStyle name="標準 2 4 3 3 4 5 2 3 5" xfId="22910"/>
    <cellStyle name="標準 2 4 3 3 4 5 2 4" xfId="22911"/>
    <cellStyle name="標準 2 4 3 3 4 5 2 5" xfId="22912"/>
    <cellStyle name="標準 2 4 3 3 4 5 2 5 2" xfId="22913"/>
    <cellStyle name="標準 2 4 3 3 4 5 2 5 3" xfId="22914"/>
    <cellStyle name="標準 2 4 3 3 4 5 2 6" xfId="22915"/>
    <cellStyle name="標準 2 4 3 3 4 5 2 6 2" xfId="22916"/>
    <cellStyle name="標準 2 4 3 3 4 5 2 6 3" xfId="22917"/>
    <cellStyle name="標準 2 4 3 3 4 5 2 7" xfId="22918"/>
    <cellStyle name="標準 2 4 3 3 4 5 2 8" xfId="22919"/>
    <cellStyle name="標準 2 4 3 3 4 5 3" xfId="22920"/>
    <cellStyle name="標準 2 4 3 3 4 5 3 2" xfId="22921"/>
    <cellStyle name="標準 2 4 3 3 4 5 3 2 2" xfId="22922"/>
    <cellStyle name="標準 2 4 3 3 4 5 3 2 2 2" xfId="22923"/>
    <cellStyle name="標準 2 4 3 3 4 5 3 2 2 3" xfId="22924"/>
    <cellStyle name="標準 2 4 3 3 4 5 3 2 3" xfId="22925"/>
    <cellStyle name="標準 2 4 3 3 4 5 3 2 3 2" xfId="22926"/>
    <cellStyle name="標準 2 4 3 3 4 5 3 2 3 3" xfId="22927"/>
    <cellStyle name="標準 2 4 3 3 4 5 3 2 4" xfId="22928"/>
    <cellStyle name="標準 2 4 3 3 4 5 3 2 5" xfId="22929"/>
    <cellStyle name="標準 2 4 3 3 4 5 3 3" xfId="22930"/>
    <cellStyle name="標準 2 4 3 3 4 5 3 3 2" xfId="22931"/>
    <cellStyle name="標準 2 4 3 3 4 5 3 3 3" xfId="22932"/>
    <cellStyle name="標準 2 4 3 3 4 5 3 4" xfId="22933"/>
    <cellStyle name="標準 2 4 3 3 4 5 3 4 2" xfId="22934"/>
    <cellStyle name="標準 2 4 3 3 4 5 3 4 3" xfId="22935"/>
    <cellStyle name="標準 2 4 3 3 4 5 3 5" xfId="22936"/>
    <cellStyle name="標準 2 4 3 3 4 5 3 6" xfId="22937"/>
    <cellStyle name="標準 2 4 3 3 4 5 4" xfId="22938"/>
    <cellStyle name="標準 2 4 3 3 4 5 4 2" xfId="22939"/>
    <cellStyle name="標準 2 4 3 3 4 5 4 2 2" xfId="22940"/>
    <cellStyle name="標準 2 4 3 3 4 5 4 2 3" xfId="22941"/>
    <cellStyle name="標準 2 4 3 3 4 5 4 3" xfId="22942"/>
    <cellStyle name="標準 2 4 3 3 4 5 4 3 2" xfId="22943"/>
    <cellStyle name="標準 2 4 3 3 4 5 4 3 3" xfId="22944"/>
    <cellStyle name="標準 2 4 3 3 4 5 4 4" xfId="22945"/>
    <cellStyle name="標準 2 4 3 3 4 5 4 5" xfId="22946"/>
    <cellStyle name="標準 2 4 3 3 4 5 5" xfId="22947"/>
    <cellStyle name="標準 2 4 3 3 4 5 6" xfId="22948"/>
    <cellStyle name="標準 2 4 3 3 4 5 6 2" xfId="22949"/>
    <cellStyle name="標準 2 4 3 3 4 5 6 3" xfId="22950"/>
    <cellStyle name="標準 2 4 3 3 4 5 7" xfId="22951"/>
    <cellStyle name="標準 2 4 3 3 4 5 7 2" xfId="22952"/>
    <cellStyle name="標準 2 4 3 3 4 5 7 3" xfId="22953"/>
    <cellStyle name="標準 2 4 3 3 4 5 8" xfId="22954"/>
    <cellStyle name="標準 2 4 3 3 4 5 9" xfId="22955"/>
    <cellStyle name="標準 2 4 3 3 4 6" xfId="22956"/>
    <cellStyle name="標準 2 4 3 3 4 6 2" xfId="22957"/>
    <cellStyle name="標準 2 4 3 3 4 6 2 2" xfId="22958"/>
    <cellStyle name="標準 2 4 3 3 4 6 2 2 2" xfId="22959"/>
    <cellStyle name="標準 2 4 3 3 4 6 2 2 2 2" xfId="22960"/>
    <cellStyle name="標準 2 4 3 3 4 6 2 2 2 3" xfId="22961"/>
    <cellStyle name="標準 2 4 3 3 4 6 2 2 3" xfId="22962"/>
    <cellStyle name="標準 2 4 3 3 4 6 2 2 3 2" xfId="22963"/>
    <cellStyle name="標準 2 4 3 3 4 6 2 2 3 3" xfId="22964"/>
    <cellStyle name="標準 2 4 3 3 4 6 2 2 4" xfId="22965"/>
    <cellStyle name="標準 2 4 3 3 4 6 2 2 5" xfId="22966"/>
    <cellStyle name="標準 2 4 3 3 4 6 2 3" xfId="22967"/>
    <cellStyle name="標準 2 4 3 3 4 6 2 3 2" xfId="22968"/>
    <cellStyle name="標準 2 4 3 3 4 6 2 3 3" xfId="22969"/>
    <cellStyle name="標準 2 4 3 3 4 6 2 4" xfId="22970"/>
    <cellStyle name="標準 2 4 3 3 4 6 2 4 2" xfId="22971"/>
    <cellStyle name="標準 2 4 3 3 4 6 2 4 3" xfId="22972"/>
    <cellStyle name="標準 2 4 3 3 4 6 2 5" xfId="22973"/>
    <cellStyle name="標準 2 4 3 3 4 6 2 6" xfId="22974"/>
    <cellStyle name="標準 2 4 3 3 4 6 3" xfId="22975"/>
    <cellStyle name="標準 2 4 3 3 4 6 3 2" xfId="22976"/>
    <cellStyle name="標準 2 4 3 3 4 6 3 2 2" xfId="22977"/>
    <cellStyle name="標準 2 4 3 3 4 6 3 2 3" xfId="22978"/>
    <cellStyle name="標準 2 4 3 3 4 6 3 3" xfId="22979"/>
    <cellStyle name="標準 2 4 3 3 4 6 3 3 2" xfId="22980"/>
    <cellStyle name="標準 2 4 3 3 4 6 3 3 3" xfId="22981"/>
    <cellStyle name="標準 2 4 3 3 4 6 3 4" xfId="22982"/>
    <cellStyle name="標準 2 4 3 3 4 6 3 5" xfId="22983"/>
    <cellStyle name="標準 2 4 3 3 4 6 4" xfId="22984"/>
    <cellStyle name="標準 2 4 3 3 4 6 5" xfId="22985"/>
    <cellStyle name="標準 2 4 3 3 4 6 5 2" xfId="22986"/>
    <cellStyle name="標準 2 4 3 3 4 6 5 3" xfId="22987"/>
    <cellStyle name="標準 2 4 3 3 4 6 6" xfId="22988"/>
    <cellStyle name="標準 2 4 3 3 4 6 6 2" xfId="22989"/>
    <cellStyle name="標準 2 4 3 3 4 6 6 3" xfId="22990"/>
    <cellStyle name="標準 2 4 3 3 4 6 7" xfId="22991"/>
    <cellStyle name="標準 2 4 3 3 4 6 8" xfId="22992"/>
    <cellStyle name="標準 2 4 3 3 4 7" xfId="22993"/>
    <cellStyle name="標準 2 4 3 3 4 7 2" xfId="22994"/>
    <cellStyle name="標準 2 4 3 3 4 7 2 2" xfId="22995"/>
    <cellStyle name="標準 2 4 3 3 4 7 2 2 2" xfId="22996"/>
    <cellStyle name="標準 2 4 3 3 4 7 2 2 2 2" xfId="22997"/>
    <cellStyle name="標準 2 4 3 3 4 7 2 2 2 3" xfId="22998"/>
    <cellStyle name="標準 2 4 3 3 4 7 2 2 3" xfId="22999"/>
    <cellStyle name="標準 2 4 3 3 4 7 2 2 3 2" xfId="23000"/>
    <cellStyle name="標準 2 4 3 3 4 7 2 2 3 3" xfId="23001"/>
    <cellStyle name="標準 2 4 3 3 4 7 2 2 4" xfId="23002"/>
    <cellStyle name="標準 2 4 3 3 4 7 2 2 5" xfId="23003"/>
    <cellStyle name="標準 2 4 3 3 4 7 2 3" xfId="23004"/>
    <cellStyle name="標準 2 4 3 3 4 7 2 3 2" xfId="23005"/>
    <cellStyle name="標準 2 4 3 3 4 7 2 3 3" xfId="23006"/>
    <cellStyle name="標準 2 4 3 3 4 7 2 4" xfId="23007"/>
    <cellStyle name="標準 2 4 3 3 4 7 2 4 2" xfId="23008"/>
    <cellStyle name="標準 2 4 3 3 4 7 2 4 3" xfId="23009"/>
    <cellStyle name="標準 2 4 3 3 4 7 2 5" xfId="23010"/>
    <cellStyle name="標準 2 4 3 3 4 7 2 6" xfId="23011"/>
    <cellStyle name="標準 2 4 3 3 4 7 3" xfId="23012"/>
    <cellStyle name="標準 2 4 3 3 4 7 3 2" xfId="23013"/>
    <cellStyle name="標準 2 4 3 3 4 7 3 2 2" xfId="23014"/>
    <cellStyle name="標準 2 4 3 3 4 7 3 2 3" xfId="23015"/>
    <cellStyle name="標準 2 4 3 3 4 7 3 3" xfId="23016"/>
    <cellStyle name="標準 2 4 3 3 4 7 3 3 2" xfId="23017"/>
    <cellStyle name="標準 2 4 3 3 4 7 3 3 3" xfId="23018"/>
    <cellStyle name="標準 2 4 3 3 4 7 3 4" xfId="23019"/>
    <cellStyle name="標準 2 4 3 3 4 7 3 5" xfId="23020"/>
    <cellStyle name="標準 2 4 3 3 4 7 4" xfId="23021"/>
    <cellStyle name="標準 2 4 3 3 4 7 5" xfId="23022"/>
    <cellStyle name="標準 2 4 3 3 4 7 5 2" xfId="23023"/>
    <cellStyle name="標準 2 4 3 3 4 7 5 3" xfId="23024"/>
    <cellStyle name="標準 2 4 3 3 4 7 6" xfId="23025"/>
    <cellStyle name="標準 2 4 3 3 4 7 6 2" xfId="23026"/>
    <cellStyle name="標準 2 4 3 3 4 7 6 3" xfId="23027"/>
    <cellStyle name="標準 2 4 3 3 4 7 7" xfId="23028"/>
    <cellStyle name="標準 2 4 3 3 4 7 8" xfId="23029"/>
    <cellStyle name="標準 2 4 3 3 4 8" xfId="23030"/>
    <cellStyle name="標準 2 4 3 3 4 8 2" xfId="23031"/>
    <cellStyle name="標準 2 4 3 3 4 8 2 2" xfId="23032"/>
    <cellStyle name="標準 2 4 3 3 4 8 2 2 2" xfId="23033"/>
    <cellStyle name="標準 2 4 3 3 4 8 2 2 3" xfId="23034"/>
    <cellStyle name="標準 2 4 3 3 4 8 2 3" xfId="23035"/>
    <cellStyle name="標準 2 4 3 3 4 8 2 3 2" xfId="23036"/>
    <cellStyle name="標準 2 4 3 3 4 8 2 3 3" xfId="23037"/>
    <cellStyle name="標準 2 4 3 3 4 8 2 4" xfId="23038"/>
    <cellStyle name="標準 2 4 3 3 4 8 2 5" xfId="23039"/>
    <cellStyle name="標準 2 4 3 3 4 8 3" xfId="23040"/>
    <cellStyle name="標準 2 4 3 3 4 8 3 2" xfId="23041"/>
    <cellStyle name="標準 2 4 3 3 4 8 3 3" xfId="23042"/>
    <cellStyle name="標準 2 4 3 3 4 8 4" xfId="23043"/>
    <cellStyle name="標準 2 4 3 3 4 8 4 2" xfId="23044"/>
    <cellStyle name="標準 2 4 3 3 4 8 4 3" xfId="23045"/>
    <cellStyle name="標準 2 4 3 3 4 8 5" xfId="23046"/>
    <cellStyle name="標準 2 4 3 3 4 8 6" xfId="23047"/>
    <cellStyle name="標準 2 4 3 3 4 9" xfId="23048"/>
    <cellStyle name="標準 2 4 3 3 4 9 2" xfId="23049"/>
    <cellStyle name="標準 2 4 3 3 4 9 2 2" xfId="23050"/>
    <cellStyle name="標準 2 4 3 3 4 9 2 3" xfId="23051"/>
    <cellStyle name="標準 2 4 3 3 4 9 3" xfId="23052"/>
    <cellStyle name="標準 2 4 3 3 4 9 3 2" xfId="23053"/>
    <cellStyle name="標準 2 4 3 3 4 9 3 3" xfId="23054"/>
    <cellStyle name="標準 2 4 3 3 4 9 4" xfId="23055"/>
    <cellStyle name="標準 2 4 3 3 4 9 5" xfId="23056"/>
    <cellStyle name="標準 2 4 3 3 5" xfId="23057"/>
    <cellStyle name="標準 2 4 3 3 5 10" xfId="23058"/>
    <cellStyle name="標準 2 4 3 3 5 10 2" xfId="23059"/>
    <cellStyle name="標準 2 4 3 3 5 10 3" xfId="23060"/>
    <cellStyle name="標準 2 4 3 3 5 11" xfId="23061"/>
    <cellStyle name="標準 2 4 3 3 5 12" xfId="23062"/>
    <cellStyle name="標準 2 4 3 3 5 2" xfId="23063"/>
    <cellStyle name="標準 2 4 3 3 5 2 10" xfId="23064"/>
    <cellStyle name="標準 2 4 3 3 5 2 2" xfId="23065"/>
    <cellStyle name="標準 2 4 3 3 5 2 2 2" xfId="23066"/>
    <cellStyle name="標準 2 4 3 3 5 2 2 2 2" xfId="23067"/>
    <cellStyle name="標準 2 4 3 3 5 2 2 2 2 2" xfId="23068"/>
    <cellStyle name="標準 2 4 3 3 5 2 2 2 2 2 2" xfId="23069"/>
    <cellStyle name="標準 2 4 3 3 5 2 2 2 2 2 3" xfId="23070"/>
    <cellStyle name="標準 2 4 3 3 5 2 2 2 2 3" xfId="23071"/>
    <cellStyle name="標準 2 4 3 3 5 2 2 2 2 3 2" xfId="23072"/>
    <cellStyle name="標準 2 4 3 3 5 2 2 2 2 3 3" xfId="23073"/>
    <cellStyle name="標準 2 4 3 3 5 2 2 2 2 4" xfId="23074"/>
    <cellStyle name="標準 2 4 3 3 5 2 2 2 2 5" xfId="23075"/>
    <cellStyle name="標準 2 4 3 3 5 2 2 2 3" xfId="23076"/>
    <cellStyle name="標準 2 4 3 3 5 2 2 2 3 2" xfId="23077"/>
    <cellStyle name="標準 2 4 3 3 5 2 2 2 3 3" xfId="23078"/>
    <cellStyle name="標準 2 4 3 3 5 2 2 2 4" xfId="23079"/>
    <cellStyle name="標準 2 4 3 3 5 2 2 2 4 2" xfId="23080"/>
    <cellStyle name="標準 2 4 3 3 5 2 2 2 4 3" xfId="23081"/>
    <cellStyle name="標準 2 4 3 3 5 2 2 2 5" xfId="23082"/>
    <cellStyle name="標準 2 4 3 3 5 2 2 2 6" xfId="23083"/>
    <cellStyle name="標準 2 4 3 3 5 2 2 3" xfId="23084"/>
    <cellStyle name="標準 2 4 3 3 5 2 2 3 2" xfId="23085"/>
    <cellStyle name="標準 2 4 3 3 5 2 2 3 2 2" xfId="23086"/>
    <cellStyle name="標準 2 4 3 3 5 2 2 3 2 3" xfId="23087"/>
    <cellStyle name="標準 2 4 3 3 5 2 2 3 3" xfId="23088"/>
    <cellStyle name="標準 2 4 3 3 5 2 2 3 3 2" xfId="23089"/>
    <cellStyle name="標準 2 4 3 3 5 2 2 3 3 3" xfId="23090"/>
    <cellStyle name="標準 2 4 3 3 5 2 2 3 4" xfId="23091"/>
    <cellStyle name="標準 2 4 3 3 5 2 2 3 5" xfId="23092"/>
    <cellStyle name="標準 2 4 3 3 5 2 2 4" xfId="23093"/>
    <cellStyle name="標準 2 4 3 3 5 2 2 5" xfId="23094"/>
    <cellStyle name="標準 2 4 3 3 5 2 2 5 2" xfId="23095"/>
    <cellStyle name="標準 2 4 3 3 5 2 2 5 3" xfId="23096"/>
    <cellStyle name="標準 2 4 3 3 5 2 2 6" xfId="23097"/>
    <cellStyle name="標準 2 4 3 3 5 2 2 6 2" xfId="23098"/>
    <cellStyle name="標準 2 4 3 3 5 2 2 6 3" xfId="23099"/>
    <cellStyle name="標準 2 4 3 3 5 2 2 7" xfId="23100"/>
    <cellStyle name="標準 2 4 3 3 5 2 2 8" xfId="23101"/>
    <cellStyle name="標準 2 4 3 3 5 2 3" xfId="23102"/>
    <cellStyle name="標準 2 4 3 3 5 2 3 2" xfId="23103"/>
    <cellStyle name="標準 2 4 3 3 5 2 3 2 2" xfId="23104"/>
    <cellStyle name="標準 2 4 3 3 5 2 3 2 2 2" xfId="23105"/>
    <cellStyle name="標準 2 4 3 3 5 2 3 2 2 2 2" xfId="23106"/>
    <cellStyle name="標準 2 4 3 3 5 2 3 2 2 2 3" xfId="23107"/>
    <cellStyle name="標準 2 4 3 3 5 2 3 2 2 3" xfId="23108"/>
    <cellStyle name="標準 2 4 3 3 5 2 3 2 2 3 2" xfId="23109"/>
    <cellStyle name="標準 2 4 3 3 5 2 3 2 2 3 3" xfId="23110"/>
    <cellStyle name="標準 2 4 3 3 5 2 3 2 2 4" xfId="23111"/>
    <cellStyle name="標準 2 4 3 3 5 2 3 2 2 5" xfId="23112"/>
    <cellStyle name="標準 2 4 3 3 5 2 3 2 3" xfId="23113"/>
    <cellStyle name="標準 2 4 3 3 5 2 3 2 3 2" xfId="23114"/>
    <cellStyle name="標準 2 4 3 3 5 2 3 2 3 3" xfId="23115"/>
    <cellStyle name="標準 2 4 3 3 5 2 3 2 4" xfId="23116"/>
    <cellStyle name="標準 2 4 3 3 5 2 3 2 4 2" xfId="23117"/>
    <cellStyle name="標準 2 4 3 3 5 2 3 2 4 3" xfId="23118"/>
    <cellStyle name="標準 2 4 3 3 5 2 3 2 5" xfId="23119"/>
    <cellStyle name="標準 2 4 3 3 5 2 3 2 6" xfId="23120"/>
    <cellStyle name="標準 2 4 3 3 5 2 3 3" xfId="23121"/>
    <cellStyle name="標準 2 4 3 3 5 2 3 3 2" xfId="23122"/>
    <cellStyle name="標準 2 4 3 3 5 2 3 3 2 2" xfId="23123"/>
    <cellStyle name="標準 2 4 3 3 5 2 3 3 2 3" xfId="23124"/>
    <cellStyle name="標準 2 4 3 3 5 2 3 3 3" xfId="23125"/>
    <cellStyle name="標準 2 4 3 3 5 2 3 3 3 2" xfId="23126"/>
    <cellStyle name="標準 2 4 3 3 5 2 3 3 3 3" xfId="23127"/>
    <cellStyle name="標準 2 4 3 3 5 2 3 3 4" xfId="23128"/>
    <cellStyle name="標準 2 4 3 3 5 2 3 3 5" xfId="23129"/>
    <cellStyle name="標準 2 4 3 3 5 2 3 4" xfId="23130"/>
    <cellStyle name="標準 2 4 3 3 5 2 3 5" xfId="23131"/>
    <cellStyle name="標準 2 4 3 3 5 2 3 5 2" xfId="23132"/>
    <cellStyle name="標準 2 4 3 3 5 2 3 5 3" xfId="23133"/>
    <cellStyle name="標準 2 4 3 3 5 2 3 6" xfId="23134"/>
    <cellStyle name="標準 2 4 3 3 5 2 3 6 2" xfId="23135"/>
    <cellStyle name="標準 2 4 3 3 5 2 3 6 3" xfId="23136"/>
    <cellStyle name="標準 2 4 3 3 5 2 3 7" xfId="23137"/>
    <cellStyle name="標準 2 4 3 3 5 2 3 8" xfId="23138"/>
    <cellStyle name="標準 2 4 3 3 5 2 4" xfId="23139"/>
    <cellStyle name="標準 2 4 3 3 5 2 4 2" xfId="23140"/>
    <cellStyle name="標準 2 4 3 3 5 2 4 2 2" xfId="23141"/>
    <cellStyle name="標準 2 4 3 3 5 2 4 2 2 2" xfId="23142"/>
    <cellStyle name="標準 2 4 3 3 5 2 4 2 2 3" xfId="23143"/>
    <cellStyle name="標準 2 4 3 3 5 2 4 2 3" xfId="23144"/>
    <cellStyle name="標準 2 4 3 3 5 2 4 2 3 2" xfId="23145"/>
    <cellStyle name="標準 2 4 3 3 5 2 4 2 3 3" xfId="23146"/>
    <cellStyle name="標準 2 4 3 3 5 2 4 2 4" xfId="23147"/>
    <cellStyle name="標準 2 4 3 3 5 2 4 2 5" xfId="23148"/>
    <cellStyle name="標準 2 4 3 3 5 2 4 3" xfId="23149"/>
    <cellStyle name="標準 2 4 3 3 5 2 4 3 2" xfId="23150"/>
    <cellStyle name="標準 2 4 3 3 5 2 4 3 3" xfId="23151"/>
    <cellStyle name="標準 2 4 3 3 5 2 4 4" xfId="23152"/>
    <cellStyle name="標準 2 4 3 3 5 2 4 4 2" xfId="23153"/>
    <cellStyle name="標準 2 4 3 3 5 2 4 4 3" xfId="23154"/>
    <cellStyle name="標準 2 4 3 3 5 2 4 5" xfId="23155"/>
    <cellStyle name="標準 2 4 3 3 5 2 4 6" xfId="23156"/>
    <cellStyle name="標準 2 4 3 3 5 2 5" xfId="23157"/>
    <cellStyle name="標準 2 4 3 3 5 2 5 2" xfId="23158"/>
    <cellStyle name="標準 2 4 3 3 5 2 5 2 2" xfId="23159"/>
    <cellStyle name="標準 2 4 3 3 5 2 5 2 3" xfId="23160"/>
    <cellStyle name="標準 2 4 3 3 5 2 5 3" xfId="23161"/>
    <cellStyle name="標準 2 4 3 3 5 2 5 3 2" xfId="23162"/>
    <cellStyle name="標準 2 4 3 3 5 2 5 3 3" xfId="23163"/>
    <cellStyle name="標準 2 4 3 3 5 2 5 4" xfId="23164"/>
    <cellStyle name="標準 2 4 3 3 5 2 5 5" xfId="23165"/>
    <cellStyle name="標準 2 4 3 3 5 2 6" xfId="23166"/>
    <cellStyle name="標準 2 4 3 3 5 2 7" xfId="23167"/>
    <cellStyle name="標準 2 4 3 3 5 2 7 2" xfId="23168"/>
    <cellStyle name="標準 2 4 3 3 5 2 7 3" xfId="23169"/>
    <cellStyle name="標準 2 4 3 3 5 2 8" xfId="23170"/>
    <cellStyle name="標準 2 4 3 3 5 2 8 2" xfId="23171"/>
    <cellStyle name="標準 2 4 3 3 5 2 8 3" xfId="23172"/>
    <cellStyle name="標準 2 4 3 3 5 2 9" xfId="23173"/>
    <cellStyle name="標準 2 4 3 3 5 3" xfId="23174"/>
    <cellStyle name="標準 2 4 3 3 5 3 2" xfId="23175"/>
    <cellStyle name="標準 2 4 3 3 5 3 2 2" xfId="23176"/>
    <cellStyle name="標準 2 4 3 3 5 3 2 2 2" xfId="23177"/>
    <cellStyle name="標準 2 4 3 3 5 3 2 2 2 2" xfId="23178"/>
    <cellStyle name="標準 2 4 3 3 5 3 2 2 2 2 2" xfId="23179"/>
    <cellStyle name="標準 2 4 3 3 5 3 2 2 2 2 3" xfId="23180"/>
    <cellStyle name="標準 2 4 3 3 5 3 2 2 2 3" xfId="23181"/>
    <cellStyle name="標準 2 4 3 3 5 3 2 2 2 3 2" xfId="23182"/>
    <cellStyle name="標準 2 4 3 3 5 3 2 2 2 3 3" xfId="23183"/>
    <cellStyle name="標準 2 4 3 3 5 3 2 2 2 4" xfId="23184"/>
    <cellStyle name="標準 2 4 3 3 5 3 2 2 2 5" xfId="23185"/>
    <cellStyle name="標準 2 4 3 3 5 3 2 2 3" xfId="23186"/>
    <cellStyle name="標準 2 4 3 3 5 3 2 2 3 2" xfId="23187"/>
    <cellStyle name="標準 2 4 3 3 5 3 2 2 3 3" xfId="23188"/>
    <cellStyle name="標準 2 4 3 3 5 3 2 2 4" xfId="23189"/>
    <cellStyle name="標準 2 4 3 3 5 3 2 2 4 2" xfId="23190"/>
    <cellStyle name="標準 2 4 3 3 5 3 2 2 4 3" xfId="23191"/>
    <cellStyle name="標準 2 4 3 3 5 3 2 2 5" xfId="23192"/>
    <cellStyle name="標準 2 4 3 3 5 3 2 2 6" xfId="23193"/>
    <cellStyle name="標準 2 4 3 3 5 3 2 3" xfId="23194"/>
    <cellStyle name="標準 2 4 3 3 5 3 2 3 2" xfId="23195"/>
    <cellStyle name="標準 2 4 3 3 5 3 2 3 2 2" xfId="23196"/>
    <cellStyle name="標準 2 4 3 3 5 3 2 3 2 3" xfId="23197"/>
    <cellStyle name="標準 2 4 3 3 5 3 2 3 3" xfId="23198"/>
    <cellStyle name="標準 2 4 3 3 5 3 2 3 3 2" xfId="23199"/>
    <cellStyle name="標準 2 4 3 3 5 3 2 3 3 3" xfId="23200"/>
    <cellStyle name="標準 2 4 3 3 5 3 2 3 4" xfId="23201"/>
    <cellStyle name="標準 2 4 3 3 5 3 2 3 5" xfId="23202"/>
    <cellStyle name="標準 2 4 3 3 5 3 2 4" xfId="23203"/>
    <cellStyle name="標準 2 4 3 3 5 3 2 5" xfId="23204"/>
    <cellStyle name="標準 2 4 3 3 5 3 2 5 2" xfId="23205"/>
    <cellStyle name="標準 2 4 3 3 5 3 2 5 3" xfId="23206"/>
    <cellStyle name="標準 2 4 3 3 5 3 2 6" xfId="23207"/>
    <cellStyle name="標準 2 4 3 3 5 3 2 6 2" xfId="23208"/>
    <cellStyle name="標準 2 4 3 3 5 3 2 6 3" xfId="23209"/>
    <cellStyle name="標準 2 4 3 3 5 3 2 7" xfId="23210"/>
    <cellStyle name="標準 2 4 3 3 5 3 2 8" xfId="23211"/>
    <cellStyle name="標準 2 4 3 3 5 3 3" xfId="23212"/>
    <cellStyle name="標準 2 4 3 3 5 3 3 2" xfId="23213"/>
    <cellStyle name="標準 2 4 3 3 5 3 3 2 2" xfId="23214"/>
    <cellStyle name="標準 2 4 3 3 5 3 3 2 2 2" xfId="23215"/>
    <cellStyle name="標準 2 4 3 3 5 3 3 2 2 3" xfId="23216"/>
    <cellStyle name="標準 2 4 3 3 5 3 3 2 3" xfId="23217"/>
    <cellStyle name="標準 2 4 3 3 5 3 3 2 3 2" xfId="23218"/>
    <cellStyle name="標準 2 4 3 3 5 3 3 2 3 3" xfId="23219"/>
    <cellStyle name="標準 2 4 3 3 5 3 3 2 4" xfId="23220"/>
    <cellStyle name="標準 2 4 3 3 5 3 3 2 5" xfId="23221"/>
    <cellStyle name="標準 2 4 3 3 5 3 3 3" xfId="23222"/>
    <cellStyle name="標準 2 4 3 3 5 3 3 3 2" xfId="23223"/>
    <cellStyle name="標準 2 4 3 3 5 3 3 3 3" xfId="23224"/>
    <cellStyle name="標準 2 4 3 3 5 3 3 4" xfId="23225"/>
    <cellStyle name="標準 2 4 3 3 5 3 3 4 2" xfId="23226"/>
    <cellStyle name="標準 2 4 3 3 5 3 3 4 3" xfId="23227"/>
    <cellStyle name="標準 2 4 3 3 5 3 3 5" xfId="23228"/>
    <cellStyle name="標準 2 4 3 3 5 3 3 6" xfId="23229"/>
    <cellStyle name="標準 2 4 3 3 5 3 4" xfId="23230"/>
    <cellStyle name="標準 2 4 3 3 5 3 4 2" xfId="23231"/>
    <cellStyle name="標準 2 4 3 3 5 3 4 2 2" xfId="23232"/>
    <cellStyle name="標準 2 4 3 3 5 3 4 2 3" xfId="23233"/>
    <cellStyle name="標準 2 4 3 3 5 3 4 3" xfId="23234"/>
    <cellStyle name="標準 2 4 3 3 5 3 4 3 2" xfId="23235"/>
    <cellStyle name="標準 2 4 3 3 5 3 4 3 3" xfId="23236"/>
    <cellStyle name="標準 2 4 3 3 5 3 4 4" xfId="23237"/>
    <cellStyle name="標準 2 4 3 3 5 3 4 5" xfId="23238"/>
    <cellStyle name="標準 2 4 3 3 5 3 5" xfId="23239"/>
    <cellStyle name="標準 2 4 3 3 5 3 6" xfId="23240"/>
    <cellStyle name="標準 2 4 3 3 5 3 6 2" xfId="23241"/>
    <cellStyle name="標準 2 4 3 3 5 3 6 3" xfId="23242"/>
    <cellStyle name="標準 2 4 3 3 5 3 7" xfId="23243"/>
    <cellStyle name="標準 2 4 3 3 5 3 7 2" xfId="23244"/>
    <cellStyle name="標準 2 4 3 3 5 3 7 3" xfId="23245"/>
    <cellStyle name="標準 2 4 3 3 5 3 8" xfId="23246"/>
    <cellStyle name="標準 2 4 3 3 5 3 9" xfId="23247"/>
    <cellStyle name="標準 2 4 3 3 5 4" xfId="23248"/>
    <cellStyle name="標準 2 4 3 3 5 4 2" xfId="23249"/>
    <cellStyle name="標準 2 4 3 3 5 4 2 2" xfId="23250"/>
    <cellStyle name="標準 2 4 3 3 5 4 2 2 2" xfId="23251"/>
    <cellStyle name="標準 2 4 3 3 5 4 2 2 2 2" xfId="23252"/>
    <cellStyle name="標準 2 4 3 3 5 4 2 2 2 3" xfId="23253"/>
    <cellStyle name="標準 2 4 3 3 5 4 2 2 3" xfId="23254"/>
    <cellStyle name="標準 2 4 3 3 5 4 2 2 3 2" xfId="23255"/>
    <cellStyle name="標準 2 4 3 3 5 4 2 2 3 3" xfId="23256"/>
    <cellStyle name="標準 2 4 3 3 5 4 2 2 4" xfId="23257"/>
    <cellStyle name="標準 2 4 3 3 5 4 2 2 5" xfId="23258"/>
    <cellStyle name="標準 2 4 3 3 5 4 2 3" xfId="23259"/>
    <cellStyle name="標準 2 4 3 3 5 4 2 3 2" xfId="23260"/>
    <cellStyle name="標準 2 4 3 3 5 4 2 3 3" xfId="23261"/>
    <cellStyle name="標準 2 4 3 3 5 4 2 4" xfId="23262"/>
    <cellStyle name="標準 2 4 3 3 5 4 2 4 2" xfId="23263"/>
    <cellStyle name="標準 2 4 3 3 5 4 2 4 3" xfId="23264"/>
    <cellStyle name="標準 2 4 3 3 5 4 2 5" xfId="23265"/>
    <cellStyle name="標準 2 4 3 3 5 4 2 6" xfId="23266"/>
    <cellStyle name="標準 2 4 3 3 5 4 3" xfId="23267"/>
    <cellStyle name="標準 2 4 3 3 5 4 3 2" xfId="23268"/>
    <cellStyle name="標準 2 4 3 3 5 4 3 2 2" xfId="23269"/>
    <cellStyle name="標準 2 4 3 3 5 4 3 2 3" xfId="23270"/>
    <cellStyle name="標準 2 4 3 3 5 4 3 3" xfId="23271"/>
    <cellStyle name="標準 2 4 3 3 5 4 3 3 2" xfId="23272"/>
    <cellStyle name="標準 2 4 3 3 5 4 3 3 3" xfId="23273"/>
    <cellStyle name="標準 2 4 3 3 5 4 3 4" xfId="23274"/>
    <cellStyle name="標準 2 4 3 3 5 4 3 5" xfId="23275"/>
    <cellStyle name="標準 2 4 3 3 5 4 4" xfId="23276"/>
    <cellStyle name="標準 2 4 3 3 5 4 5" xfId="23277"/>
    <cellStyle name="標準 2 4 3 3 5 4 5 2" xfId="23278"/>
    <cellStyle name="標準 2 4 3 3 5 4 5 3" xfId="23279"/>
    <cellStyle name="標準 2 4 3 3 5 4 6" xfId="23280"/>
    <cellStyle name="標準 2 4 3 3 5 4 6 2" xfId="23281"/>
    <cellStyle name="標準 2 4 3 3 5 4 6 3" xfId="23282"/>
    <cellStyle name="標準 2 4 3 3 5 4 7" xfId="23283"/>
    <cellStyle name="標準 2 4 3 3 5 4 8" xfId="23284"/>
    <cellStyle name="標準 2 4 3 3 5 5" xfId="23285"/>
    <cellStyle name="標準 2 4 3 3 5 5 2" xfId="23286"/>
    <cellStyle name="標準 2 4 3 3 5 5 2 2" xfId="23287"/>
    <cellStyle name="標準 2 4 3 3 5 5 2 2 2" xfId="23288"/>
    <cellStyle name="標準 2 4 3 3 5 5 2 2 2 2" xfId="23289"/>
    <cellStyle name="標準 2 4 3 3 5 5 2 2 2 3" xfId="23290"/>
    <cellStyle name="標準 2 4 3 3 5 5 2 2 3" xfId="23291"/>
    <cellStyle name="標準 2 4 3 3 5 5 2 2 3 2" xfId="23292"/>
    <cellStyle name="標準 2 4 3 3 5 5 2 2 3 3" xfId="23293"/>
    <cellStyle name="標準 2 4 3 3 5 5 2 2 4" xfId="23294"/>
    <cellStyle name="標準 2 4 3 3 5 5 2 2 5" xfId="23295"/>
    <cellStyle name="標準 2 4 3 3 5 5 2 3" xfId="23296"/>
    <cellStyle name="標準 2 4 3 3 5 5 2 3 2" xfId="23297"/>
    <cellStyle name="標準 2 4 3 3 5 5 2 3 3" xfId="23298"/>
    <cellStyle name="標準 2 4 3 3 5 5 2 4" xfId="23299"/>
    <cellStyle name="標準 2 4 3 3 5 5 2 4 2" xfId="23300"/>
    <cellStyle name="標準 2 4 3 3 5 5 2 4 3" xfId="23301"/>
    <cellStyle name="標準 2 4 3 3 5 5 2 5" xfId="23302"/>
    <cellStyle name="標準 2 4 3 3 5 5 2 6" xfId="23303"/>
    <cellStyle name="標準 2 4 3 3 5 5 3" xfId="23304"/>
    <cellStyle name="標準 2 4 3 3 5 5 3 2" xfId="23305"/>
    <cellStyle name="標準 2 4 3 3 5 5 3 2 2" xfId="23306"/>
    <cellStyle name="標準 2 4 3 3 5 5 3 2 3" xfId="23307"/>
    <cellStyle name="標準 2 4 3 3 5 5 3 3" xfId="23308"/>
    <cellStyle name="標準 2 4 3 3 5 5 3 3 2" xfId="23309"/>
    <cellStyle name="標準 2 4 3 3 5 5 3 3 3" xfId="23310"/>
    <cellStyle name="標準 2 4 3 3 5 5 3 4" xfId="23311"/>
    <cellStyle name="標準 2 4 3 3 5 5 3 5" xfId="23312"/>
    <cellStyle name="標準 2 4 3 3 5 5 4" xfId="23313"/>
    <cellStyle name="標準 2 4 3 3 5 5 5" xfId="23314"/>
    <cellStyle name="標準 2 4 3 3 5 5 5 2" xfId="23315"/>
    <cellStyle name="標準 2 4 3 3 5 5 5 3" xfId="23316"/>
    <cellStyle name="標準 2 4 3 3 5 5 6" xfId="23317"/>
    <cellStyle name="標準 2 4 3 3 5 5 6 2" xfId="23318"/>
    <cellStyle name="標準 2 4 3 3 5 5 6 3" xfId="23319"/>
    <cellStyle name="標準 2 4 3 3 5 5 7" xfId="23320"/>
    <cellStyle name="標準 2 4 3 3 5 5 8" xfId="23321"/>
    <cellStyle name="標準 2 4 3 3 5 6" xfId="23322"/>
    <cellStyle name="標準 2 4 3 3 5 6 2" xfId="23323"/>
    <cellStyle name="標準 2 4 3 3 5 6 2 2" xfId="23324"/>
    <cellStyle name="標準 2 4 3 3 5 6 2 2 2" xfId="23325"/>
    <cellStyle name="標準 2 4 3 3 5 6 2 2 3" xfId="23326"/>
    <cellStyle name="標準 2 4 3 3 5 6 2 3" xfId="23327"/>
    <cellStyle name="標準 2 4 3 3 5 6 2 3 2" xfId="23328"/>
    <cellStyle name="標準 2 4 3 3 5 6 2 3 3" xfId="23329"/>
    <cellStyle name="標準 2 4 3 3 5 6 2 4" xfId="23330"/>
    <cellStyle name="標準 2 4 3 3 5 6 2 5" xfId="23331"/>
    <cellStyle name="標準 2 4 3 3 5 6 3" xfId="23332"/>
    <cellStyle name="標準 2 4 3 3 5 6 3 2" xfId="23333"/>
    <cellStyle name="標準 2 4 3 3 5 6 3 3" xfId="23334"/>
    <cellStyle name="標準 2 4 3 3 5 6 4" xfId="23335"/>
    <cellStyle name="標準 2 4 3 3 5 6 4 2" xfId="23336"/>
    <cellStyle name="標準 2 4 3 3 5 6 4 3" xfId="23337"/>
    <cellStyle name="標準 2 4 3 3 5 6 5" xfId="23338"/>
    <cellStyle name="標準 2 4 3 3 5 6 6" xfId="23339"/>
    <cellStyle name="標準 2 4 3 3 5 7" xfId="23340"/>
    <cellStyle name="標準 2 4 3 3 5 7 2" xfId="23341"/>
    <cellStyle name="標準 2 4 3 3 5 7 2 2" xfId="23342"/>
    <cellStyle name="標準 2 4 3 3 5 7 2 3" xfId="23343"/>
    <cellStyle name="標準 2 4 3 3 5 7 3" xfId="23344"/>
    <cellStyle name="標準 2 4 3 3 5 7 3 2" xfId="23345"/>
    <cellStyle name="標準 2 4 3 3 5 7 3 3" xfId="23346"/>
    <cellStyle name="標準 2 4 3 3 5 7 4" xfId="23347"/>
    <cellStyle name="標準 2 4 3 3 5 7 5" xfId="23348"/>
    <cellStyle name="標準 2 4 3 3 5 8" xfId="23349"/>
    <cellStyle name="標準 2 4 3 3 5 9" xfId="23350"/>
    <cellStyle name="標準 2 4 3 3 5 9 2" xfId="23351"/>
    <cellStyle name="標準 2 4 3 3 5 9 3" xfId="23352"/>
    <cellStyle name="標準 2 4 3 3 6" xfId="23353"/>
    <cellStyle name="標準 2 4 3 3 6 10" xfId="23354"/>
    <cellStyle name="標準 2 4 3 3 6 11" xfId="23355"/>
    <cellStyle name="標準 2 4 3 3 6 2" xfId="23356"/>
    <cellStyle name="標準 2 4 3 3 6 2 10" xfId="23357"/>
    <cellStyle name="標準 2 4 3 3 6 2 2" xfId="23358"/>
    <cellStyle name="標準 2 4 3 3 6 2 2 2" xfId="23359"/>
    <cellStyle name="標準 2 4 3 3 6 2 2 2 2" xfId="23360"/>
    <cellStyle name="標準 2 4 3 3 6 2 2 2 2 2" xfId="23361"/>
    <cellStyle name="標準 2 4 3 3 6 2 2 2 2 2 2" xfId="23362"/>
    <cellStyle name="標準 2 4 3 3 6 2 2 2 2 2 3" xfId="23363"/>
    <cellStyle name="標準 2 4 3 3 6 2 2 2 2 3" xfId="23364"/>
    <cellStyle name="標準 2 4 3 3 6 2 2 2 2 3 2" xfId="23365"/>
    <cellStyle name="標準 2 4 3 3 6 2 2 2 2 3 3" xfId="23366"/>
    <cellStyle name="標準 2 4 3 3 6 2 2 2 2 4" xfId="23367"/>
    <cellStyle name="標準 2 4 3 3 6 2 2 2 2 5" xfId="23368"/>
    <cellStyle name="標準 2 4 3 3 6 2 2 2 3" xfId="23369"/>
    <cellStyle name="標準 2 4 3 3 6 2 2 2 3 2" xfId="23370"/>
    <cellStyle name="標準 2 4 3 3 6 2 2 2 3 3" xfId="23371"/>
    <cellStyle name="標準 2 4 3 3 6 2 2 2 4" xfId="23372"/>
    <cellStyle name="標準 2 4 3 3 6 2 2 2 4 2" xfId="23373"/>
    <cellStyle name="標準 2 4 3 3 6 2 2 2 4 3" xfId="23374"/>
    <cellStyle name="標準 2 4 3 3 6 2 2 2 5" xfId="23375"/>
    <cellStyle name="標準 2 4 3 3 6 2 2 2 6" xfId="23376"/>
    <cellStyle name="標準 2 4 3 3 6 2 2 3" xfId="23377"/>
    <cellStyle name="標準 2 4 3 3 6 2 2 3 2" xfId="23378"/>
    <cellStyle name="標準 2 4 3 3 6 2 2 3 2 2" xfId="23379"/>
    <cellStyle name="標準 2 4 3 3 6 2 2 3 2 3" xfId="23380"/>
    <cellStyle name="標準 2 4 3 3 6 2 2 3 3" xfId="23381"/>
    <cellStyle name="標準 2 4 3 3 6 2 2 3 3 2" xfId="23382"/>
    <cellStyle name="標準 2 4 3 3 6 2 2 3 3 3" xfId="23383"/>
    <cellStyle name="標準 2 4 3 3 6 2 2 3 4" xfId="23384"/>
    <cellStyle name="標準 2 4 3 3 6 2 2 3 5" xfId="23385"/>
    <cellStyle name="標準 2 4 3 3 6 2 2 4" xfId="23386"/>
    <cellStyle name="標準 2 4 3 3 6 2 2 5" xfId="23387"/>
    <cellStyle name="標準 2 4 3 3 6 2 2 5 2" xfId="23388"/>
    <cellStyle name="標準 2 4 3 3 6 2 2 5 3" xfId="23389"/>
    <cellStyle name="標準 2 4 3 3 6 2 2 6" xfId="23390"/>
    <cellStyle name="標準 2 4 3 3 6 2 2 6 2" xfId="23391"/>
    <cellStyle name="標準 2 4 3 3 6 2 2 6 3" xfId="23392"/>
    <cellStyle name="標準 2 4 3 3 6 2 2 7" xfId="23393"/>
    <cellStyle name="標準 2 4 3 3 6 2 2 8" xfId="23394"/>
    <cellStyle name="標準 2 4 3 3 6 2 3" xfId="23395"/>
    <cellStyle name="標準 2 4 3 3 6 2 3 2" xfId="23396"/>
    <cellStyle name="標準 2 4 3 3 6 2 3 2 2" xfId="23397"/>
    <cellStyle name="標準 2 4 3 3 6 2 3 2 2 2" xfId="23398"/>
    <cellStyle name="標準 2 4 3 3 6 2 3 2 2 2 2" xfId="23399"/>
    <cellStyle name="標準 2 4 3 3 6 2 3 2 2 2 3" xfId="23400"/>
    <cellStyle name="標準 2 4 3 3 6 2 3 2 2 3" xfId="23401"/>
    <cellStyle name="標準 2 4 3 3 6 2 3 2 2 3 2" xfId="23402"/>
    <cellStyle name="標準 2 4 3 3 6 2 3 2 2 3 3" xfId="23403"/>
    <cellStyle name="標準 2 4 3 3 6 2 3 2 2 4" xfId="23404"/>
    <cellStyle name="標準 2 4 3 3 6 2 3 2 2 5" xfId="23405"/>
    <cellStyle name="標準 2 4 3 3 6 2 3 2 3" xfId="23406"/>
    <cellStyle name="標準 2 4 3 3 6 2 3 2 3 2" xfId="23407"/>
    <cellStyle name="標準 2 4 3 3 6 2 3 2 3 3" xfId="23408"/>
    <cellStyle name="標準 2 4 3 3 6 2 3 2 4" xfId="23409"/>
    <cellStyle name="標準 2 4 3 3 6 2 3 2 4 2" xfId="23410"/>
    <cellStyle name="標準 2 4 3 3 6 2 3 2 4 3" xfId="23411"/>
    <cellStyle name="標準 2 4 3 3 6 2 3 2 5" xfId="23412"/>
    <cellStyle name="標準 2 4 3 3 6 2 3 2 6" xfId="23413"/>
    <cellStyle name="標準 2 4 3 3 6 2 3 3" xfId="23414"/>
    <cellStyle name="標準 2 4 3 3 6 2 3 3 2" xfId="23415"/>
    <cellStyle name="標準 2 4 3 3 6 2 3 3 2 2" xfId="23416"/>
    <cellStyle name="標準 2 4 3 3 6 2 3 3 2 3" xfId="23417"/>
    <cellStyle name="標準 2 4 3 3 6 2 3 3 3" xfId="23418"/>
    <cellStyle name="標準 2 4 3 3 6 2 3 3 3 2" xfId="23419"/>
    <cellStyle name="標準 2 4 3 3 6 2 3 3 3 3" xfId="23420"/>
    <cellStyle name="標準 2 4 3 3 6 2 3 3 4" xfId="23421"/>
    <cellStyle name="標準 2 4 3 3 6 2 3 3 5" xfId="23422"/>
    <cellStyle name="標準 2 4 3 3 6 2 3 4" xfId="23423"/>
    <cellStyle name="標準 2 4 3 3 6 2 3 5" xfId="23424"/>
    <cellStyle name="標準 2 4 3 3 6 2 3 5 2" xfId="23425"/>
    <cellStyle name="標準 2 4 3 3 6 2 3 5 3" xfId="23426"/>
    <cellStyle name="標準 2 4 3 3 6 2 3 6" xfId="23427"/>
    <cellStyle name="標準 2 4 3 3 6 2 3 6 2" xfId="23428"/>
    <cellStyle name="標準 2 4 3 3 6 2 3 6 3" xfId="23429"/>
    <cellStyle name="標準 2 4 3 3 6 2 3 7" xfId="23430"/>
    <cellStyle name="標準 2 4 3 3 6 2 3 8" xfId="23431"/>
    <cellStyle name="標準 2 4 3 3 6 2 4" xfId="23432"/>
    <cellStyle name="標準 2 4 3 3 6 2 4 2" xfId="23433"/>
    <cellStyle name="標準 2 4 3 3 6 2 4 2 2" xfId="23434"/>
    <cellStyle name="標準 2 4 3 3 6 2 4 2 2 2" xfId="23435"/>
    <cellStyle name="標準 2 4 3 3 6 2 4 2 2 3" xfId="23436"/>
    <cellStyle name="標準 2 4 3 3 6 2 4 2 3" xfId="23437"/>
    <cellStyle name="標準 2 4 3 3 6 2 4 2 3 2" xfId="23438"/>
    <cellStyle name="標準 2 4 3 3 6 2 4 2 3 3" xfId="23439"/>
    <cellStyle name="標準 2 4 3 3 6 2 4 2 4" xfId="23440"/>
    <cellStyle name="標準 2 4 3 3 6 2 4 2 5" xfId="23441"/>
    <cellStyle name="標準 2 4 3 3 6 2 4 3" xfId="23442"/>
    <cellStyle name="標準 2 4 3 3 6 2 4 3 2" xfId="23443"/>
    <cellStyle name="標準 2 4 3 3 6 2 4 3 3" xfId="23444"/>
    <cellStyle name="標準 2 4 3 3 6 2 4 4" xfId="23445"/>
    <cellStyle name="標準 2 4 3 3 6 2 4 4 2" xfId="23446"/>
    <cellStyle name="標準 2 4 3 3 6 2 4 4 3" xfId="23447"/>
    <cellStyle name="標準 2 4 3 3 6 2 4 5" xfId="23448"/>
    <cellStyle name="標準 2 4 3 3 6 2 4 6" xfId="23449"/>
    <cellStyle name="標準 2 4 3 3 6 2 5" xfId="23450"/>
    <cellStyle name="標準 2 4 3 3 6 2 5 2" xfId="23451"/>
    <cellStyle name="標準 2 4 3 3 6 2 5 2 2" xfId="23452"/>
    <cellStyle name="標準 2 4 3 3 6 2 5 2 3" xfId="23453"/>
    <cellStyle name="標準 2 4 3 3 6 2 5 3" xfId="23454"/>
    <cellStyle name="標準 2 4 3 3 6 2 5 3 2" xfId="23455"/>
    <cellStyle name="標準 2 4 3 3 6 2 5 3 3" xfId="23456"/>
    <cellStyle name="標準 2 4 3 3 6 2 5 4" xfId="23457"/>
    <cellStyle name="標準 2 4 3 3 6 2 5 5" xfId="23458"/>
    <cellStyle name="標準 2 4 3 3 6 2 6" xfId="23459"/>
    <cellStyle name="標準 2 4 3 3 6 2 7" xfId="23460"/>
    <cellStyle name="標準 2 4 3 3 6 2 7 2" xfId="23461"/>
    <cellStyle name="標準 2 4 3 3 6 2 7 3" xfId="23462"/>
    <cellStyle name="標準 2 4 3 3 6 2 8" xfId="23463"/>
    <cellStyle name="標準 2 4 3 3 6 2 8 2" xfId="23464"/>
    <cellStyle name="標準 2 4 3 3 6 2 8 3" xfId="23465"/>
    <cellStyle name="標準 2 4 3 3 6 2 9" xfId="23466"/>
    <cellStyle name="標準 2 4 3 3 6 3" xfId="23467"/>
    <cellStyle name="標準 2 4 3 3 6 3 2" xfId="23468"/>
    <cellStyle name="標準 2 4 3 3 6 3 2 2" xfId="23469"/>
    <cellStyle name="標準 2 4 3 3 6 3 2 2 2" xfId="23470"/>
    <cellStyle name="標準 2 4 3 3 6 3 2 2 2 2" xfId="23471"/>
    <cellStyle name="標準 2 4 3 3 6 3 2 2 2 3" xfId="23472"/>
    <cellStyle name="標準 2 4 3 3 6 3 2 2 3" xfId="23473"/>
    <cellStyle name="標準 2 4 3 3 6 3 2 2 3 2" xfId="23474"/>
    <cellStyle name="標準 2 4 3 3 6 3 2 2 3 3" xfId="23475"/>
    <cellStyle name="標準 2 4 3 3 6 3 2 2 4" xfId="23476"/>
    <cellStyle name="標準 2 4 3 3 6 3 2 2 5" xfId="23477"/>
    <cellStyle name="標準 2 4 3 3 6 3 2 3" xfId="23478"/>
    <cellStyle name="標準 2 4 3 3 6 3 2 3 2" xfId="23479"/>
    <cellStyle name="標準 2 4 3 3 6 3 2 3 3" xfId="23480"/>
    <cellStyle name="標準 2 4 3 3 6 3 2 4" xfId="23481"/>
    <cellStyle name="標準 2 4 3 3 6 3 2 4 2" xfId="23482"/>
    <cellStyle name="標準 2 4 3 3 6 3 2 4 3" xfId="23483"/>
    <cellStyle name="標準 2 4 3 3 6 3 2 5" xfId="23484"/>
    <cellStyle name="標準 2 4 3 3 6 3 2 6" xfId="23485"/>
    <cellStyle name="標準 2 4 3 3 6 3 3" xfId="23486"/>
    <cellStyle name="標準 2 4 3 3 6 3 3 2" xfId="23487"/>
    <cellStyle name="標準 2 4 3 3 6 3 3 2 2" xfId="23488"/>
    <cellStyle name="標準 2 4 3 3 6 3 3 2 3" xfId="23489"/>
    <cellStyle name="標準 2 4 3 3 6 3 3 3" xfId="23490"/>
    <cellStyle name="標準 2 4 3 3 6 3 3 3 2" xfId="23491"/>
    <cellStyle name="標準 2 4 3 3 6 3 3 3 3" xfId="23492"/>
    <cellStyle name="標準 2 4 3 3 6 3 3 4" xfId="23493"/>
    <cellStyle name="標準 2 4 3 3 6 3 3 5" xfId="23494"/>
    <cellStyle name="標準 2 4 3 3 6 3 4" xfId="23495"/>
    <cellStyle name="標準 2 4 3 3 6 3 5" xfId="23496"/>
    <cellStyle name="標準 2 4 3 3 6 3 5 2" xfId="23497"/>
    <cellStyle name="標準 2 4 3 3 6 3 5 3" xfId="23498"/>
    <cellStyle name="標準 2 4 3 3 6 3 6" xfId="23499"/>
    <cellStyle name="標準 2 4 3 3 6 3 6 2" xfId="23500"/>
    <cellStyle name="標準 2 4 3 3 6 3 6 3" xfId="23501"/>
    <cellStyle name="標準 2 4 3 3 6 3 7" xfId="23502"/>
    <cellStyle name="標準 2 4 3 3 6 3 8" xfId="23503"/>
    <cellStyle name="標準 2 4 3 3 6 4" xfId="23504"/>
    <cellStyle name="標準 2 4 3 3 6 4 2" xfId="23505"/>
    <cellStyle name="標準 2 4 3 3 6 4 2 2" xfId="23506"/>
    <cellStyle name="標準 2 4 3 3 6 4 2 2 2" xfId="23507"/>
    <cellStyle name="標準 2 4 3 3 6 4 2 2 2 2" xfId="23508"/>
    <cellStyle name="標準 2 4 3 3 6 4 2 2 2 3" xfId="23509"/>
    <cellStyle name="標準 2 4 3 3 6 4 2 2 3" xfId="23510"/>
    <cellStyle name="標準 2 4 3 3 6 4 2 2 3 2" xfId="23511"/>
    <cellStyle name="標準 2 4 3 3 6 4 2 2 3 3" xfId="23512"/>
    <cellStyle name="標準 2 4 3 3 6 4 2 2 4" xfId="23513"/>
    <cellStyle name="標準 2 4 3 3 6 4 2 2 5" xfId="23514"/>
    <cellStyle name="標準 2 4 3 3 6 4 2 3" xfId="23515"/>
    <cellStyle name="標準 2 4 3 3 6 4 2 3 2" xfId="23516"/>
    <cellStyle name="標準 2 4 3 3 6 4 2 3 3" xfId="23517"/>
    <cellStyle name="標準 2 4 3 3 6 4 2 4" xfId="23518"/>
    <cellStyle name="標準 2 4 3 3 6 4 2 4 2" xfId="23519"/>
    <cellStyle name="標準 2 4 3 3 6 4 2 4 3" xfId="23520"/>
    <cellStyle name="標準 2 4 3 3 6 4 2 5" xfId="23521"/>
    <cellStyle name="標準 2 4 3 3 6 4 2 6" xfId="23522"/>
    <cellStyle name="標準 2 4 3 3 6 4 3" xfId="23523"/>
    <cellStyle name="標準 2 4 3 3 6 4 3 2" xfId="23524"/>
    <cellStyle name="標準 2 4 3 3 6 4 3 2 2" xfId="23525"/>
    <cellStyle name="標準 2 4 3 3 6 4 3 2 3" xfId="23526"/>
    <cellStyle name="標準 2 4 3 3 6 4 3 3" xfId="23527"/>
    <cellStyle name="標準 2 4 3 3 6 4 3 3 2" xfId="23528"/>
    <cellStyle name="標準 2 4 3 3 6 4 3 3 3" xfId="23529"/>
    <cellStyle name="標準 2 4 3 3 6 4 3 4" xfId="23530"/>
    <cellStyle name="標準 2 4 3 3 6 4 3 5" xfId="23531"/>
    <cellStyle name="標準 2 4 3 3 6 4 4" xfId="23532"/>
    <cellStyle name="標準 2 4 3 3 6 4 5" xfId="23533"/>
    <cellStyle name="標準 2 4 3 3 6 4 5 2" xfId="23534"/>
    <cellStyle name="標準 2 4 3 3 6 4 5 3" xfId="23535"/>
    <cellStyle name="標準 2 4 3 3 6 4 6" xfId="23536"/>
    <cellStyle name="標準 2 4 3 3 6 4 6 2" xfId="23537"/>
    <cellStyle name="標準 2 4 3 3 6 4 6 3" xfId="23538"/>
    <cellStyle name="標準 2 4 3 3 6 4 7" xfId="23539"/>
    <cellStyle name="標準 2 4 3 3 6 4 8" xfId="23540"/>
    <cellStyle name="標準 2 4 3 3 6 5" xfId="23541"/>
    <cellStyle name="標準 2 4 3 3 6 5 2" xfId="23542"/>
    <cellStyle name="標準 2 4 3 3 6 5 2 2" xfId="23543"/>
    <cellStyle name="標準 2 4 3 3 6 5 2 2 2" xfId="23544"/>
    <cellStyle name="標準 2 4 3 3 6 5 2 2 3" xfId="23545"/>
    <cellStyle name="標準 2 4 3 3 6 5 2 3" xfId="23546"/>
    <cellStyle name="標準 2 4 3 3 6 5 2 3 2" xfId="23547"/>
    <cellStyle name="標準 2 4 3 3 6 5 2 3 3" xfId="23548"/>
    <cellStyle name="標準 2 4 3 3 6 5 2 4" xfId="23549"/>
    <cellStyle name="標準 2 4 3 3 6 5 2 5" xfId="23550"/>
    <cellStyle name="標準 2 4 3 3 6 5 3" xfId="23551"/>
    <cellStyle name="標準 2 4 3 3 6 5 3 2" xfId="23552"/>
    <cellStyle name="標準 2 4 3 3 6 5 3 3" xfId="23553"/>
    <cellStyle name="標準 2 4 3 3 6 5 4" xfId="23554"/>
    <cellStyle name="標準 2 4 3 3 6 5 4 2" xfId="23555"/>
    <cellStyle name="標準 2 4 3 3 6 5 4 3" xfId="23556"/>
    <cellStyle name="標準 2 4 3 3 6 5 5" xfId="23557"/>
    <cellStyle name="標準 2 4 3 3 6 5 6" xfId="23558"/>
    <cellStyle name="標準 2 4 3 3 6 6" xfId="23559"/>
    <cellStyle name="標準 2 4 3 3 6 6 2" xfId="23560"/>
    <cellStyle name="標準 2 4 3 3 6 6 2 2" xfId="23561"/>
    <cellStyle name="標準 2 4 3 3 6 6 2 3" xfId="23562"/>
    <cellStyle name="標準 2 4 3 3 6 6 3" xfId="23563"/>
    <cellStyle name="標準 2 4 3 3 6 6 3 2" xfId="23564"/>
    <cellStyle name="標準 2 4 3 3 6 6 3 3" xfId="23565"/>
    <cellStyle name="標準 2 4 3 3 6 6 4" xfId="23566"/>
    <cellStyle name="標準 2 4 3 3 6 6 5" xfId="23567"/>
    <cellStyle name="標準 2 4 3 3 6 7" xfId="23568"/>
    <cellStyle name="標準 2 4 3 3 6 8" xfId="23569"/>
    <cellStyle name="標準 2 4 3 3 6 8 2" xfId="23570"/>
    <cellStyle name="標準 2 4 3 3 6 8 3" xfId="23571"/>
    <cellStyle name="標準 2 4 3 3 6 9" xfId="23572"/>
    <cellStyle name="標準 2 4 3 3 6 9 2" xfId="23573"/>
    <cellStyle name="標準 2 4 3 3 6 9 3" xfId="23574"/>
    <cellStyle name="標準 2 4 3 3 7" xfId="23575"/>
    <cellStyle name="標準 2 4 3 3 7 10" xfId="23576"/>
    <cellStyle name="標準 2 4 3 3 7 2" xfId="23577"/>
    <cellStyle name="標準 2 4 3 3 7 2 2" xfId="23578"/>
    <cellStyle name="標準 2 4 3 3 7 2 2 2" xfId="23579"/>
    <cellStyle name="標準 2 4 3 3 7 2 2 2 2" xfId="23580"/>
    <cellStyle name="標準 2 4 3 3 7 2 2 2 2 2" xfId="23581"/>
    <cellStyle name="標準 2 4 3 3 7 2 2 2 2 3" xfId="23582"/>
    <cellStyle name="標準 2 4 3 3 7 2 2 2 3" xfId="23583"/>
    <cellStyle name="標準 2 4 3 3 7 2 2 2 3 2" xfId="23584"/>
    <cellStyle name="標準 2 4 3 3 7 2 2 2 3 3" xfId="23585"/>
    <cellStyle name="標準 2 4 3 3 7 2 2 2 4" xfId="23586"/>
    <cellStyle name="標準 2 4 3 3 7 2 2 2 5" xfId="23587"/>
    <cellStyle name="標準 2 4 3 3 7 2 2 3" xfId="23588"/>
    <cellStyle name="標準 2 4 3 3 7 2 2 3 2" xfId="23589"/>
    <cellStyle name="標準 2 4 3 3 7 2 2 3 3" xfId="23590"/>
    <cellStyle name="標準 2 4 3 3 7 2 2 4" xfId="23591"/>
    <cellStyle name="標準 2 4 3 3 7 2 2 4 2" xfId="23592"/>
    <cellStyle name="標準 2 4 3 3 7 2 2 4 3" xfId="23593"/>
    <cellStyle name="標準 2 4 3 3 7 2 2 5" xfId="23594"/>
    <cellStyle name="標準 2 4 3 3 7 2 2 6" xfId="23595"/>
    <cellStyle name="標準 2 4 3 3 7 2 3" xfId="23596"/>
    <cellStyle name="標準 2 4 3 3 7 2 3 2" xfId="23597"/>
    <cellStyle name="標準 2 4 3 3 7 2 3 2 2" xfId="23598"/>
    <cellStyle name="標準 2 4 3 3 7 2 3 2 3" xfId="23599"/>
    <cellStyle name="標準 2 4 3 3 7 2 3 3" xfId="23600"/>
    <cellStyle name="標準 2 4 3 3 7 2 3 3 2" xfId="23601"/>
    <cellStyle name="標準 2 4 3 3 7 2 3 3 3" xfId="23602"/>
    <cellStyle name="標準 2 4 3 3 7 2 3 4" xfId="23603"/>
    <cellStyle name="標準 2 4 3 3 7 2 3 5" xfId="23604"/>
    <cellStyle name="標準 2 4 3 3 7 2 4" xfId="23605"/>
    <cellStyle name="標準 2 4 3 3 7 2 5" xfId="23606"/>
    <cellStyle name="標準 2 4 3 3 7 2 5 2" xfId="23607"/>
    <cellStyle name="標準 2 4 3 3 7 2 5 3" xfId="23608"/>
    <cellStyle name="標準 2 4 3 3 7 2 6" xfId="23609"/>
    <cellStyle name="標準 2 4 3 3 7 2 6 2" xfId="23610"/>
    <cellStyle name="標準 2 4 3 3 7 2 6 3" xfId="23611"/>
    <cellStyle name="標準 2 4 3 3 7 2 7" xfId="23612"/>
    <cellStyle name="標準 2 4 3 3 7 2 8" xfId="23613"/>
    <cellStyle name="標準 2 4 3 3 7 3" xfId="23614"/>
    <cellStyle name="標準 2 4 3 3 7 3 2" xfId="23615"/>
    <cellStyle name="標準 2 4 3 3 7 3 2 2" xfId="23616"/>
    <cellStyle name="標準 2 4 3 3 7 3 2 2 2" xfId="23617"/>
    <cellStyle name="標準 2 4 3 3 7 3 2 2 2 2" xfId="23618"/>
    <cellStyle name="標準 2 4 3 3 7 3 2 2 2 3" xfId="23619"/>
    <cellStyle name="標準 2 4 3 3 7 3 2 2 3" xfId="23620"/>
    <cellStyle name="標準 2 4 3 3 7 3 2 2 3 2" xfId="23621"/>
    <cellStyle name="標準 2 4 3 3 7 3 2 2 3 3" xfId="23622"/>
    <cellStyle name="標準 2 4 3 3 7 3 2 2 4" xfId="23623"/>
    <cellStyle name="標準 2 4 3 3 7 3 2 2 5" xfId="23624"/>
    <cellStyle name="標準 2 4 3 3 7 3 2 3" xfId="23625"/>
    <cellStyle name="標準 2 4 3 3 7 3 2 3 2" xfId="23626"/>
    <cellStyle name="標準 2 4 3 3 7 3 2 3 3" xfId="23627"/>
    <cellStyle name="標準 2 4 3 3 7 3 2 4" xfId="23628"/>
    <cellStyle name="標準 2 4 3 3 7 3 2 4 2" xfId="23629"/>
    <cellStyle name="標準 2 4 3 3 7 3 2 4 3" xfId="23630"/>
    <cellStyle name="標準 2 4 3 3 7 3 2 5" xfId="23631"/>
    <cellStyle name="標準 2 4 3 3 7 3 2 6" xfId="23632"/>
    <cellStyle name="標準 2 4 3 3 7 3 3" xfId="23633"/>
    <cellStyle name="標準 2 4 3 3 7 3 3 2" xfId="23634"/>
    <cellStyle name="標準 2 4 3 3 7 3 3 2 2" xfId="23635"/>
    <cellStyle name="標準 2 4 3 3 7 3 3 2 3" xfId="23636"/>
    <cellStyle name="標準 2 4 3 3 7 3 3 3" xfId="23637"/>
    <cellStyle name="標準 2 4 3 3 7 3 3 3 2" xfId="23638"/>
    <cellStyle name="標準 2 4 3 3 7 3 3 3 3" xfId="23639"/>
    <cellStyle name="標準 2 4 3 3 7 3 3 4" xfId="23640"/>
    <cellStyle name="標準 2 4 3 3 7 3 3 5" xfId="23641"/>
    <cellStyle name="標準 2 4 3 3 7 3 4" xfId="23642"/>
    <cellStyle name="標準 2 4 3 3 7 3 5" xfId="23643"/>
    <cellStyle name="標準 2 4 3 3 7 3 5 2" xfId="23644"/>
    <cellStyle name="標準 2 4 3 3 7 3 5 3" xfId="23645"/>
    <cellStyle name="標準 2 4 3 3 7 3 6" xfId="23646"/>
    <cellStyle name="標準 2 4 3 3 7 3 6 2" xfId="23647"/>
    <cellStyle name="標準 2 4 3 3 7 3 6 3" xfId="23648"/>
    <cellStyle name="標準 2 4 3 3 7 3 7" xfId="23649"/>
    <cellStyle name="標準 2 4 3 3 7 3 8" xfId="23650"/>
    <cellStyle name="標準 2 4 3 3 7 4" xfId="23651"/>
    <cellStyle name="標準 2 4 3 3 7 4 2" xfId="23652"/>
    <cellStyle name="標準 2 4 3 3 7 4 2 2" xfId="23653"/>
    <cellStyle name="標準 2 4 3 3 7 4 2 2 2" xfId="23654"/>
    <cellStyle name="標準 2 4 3 3 7 4 2 2 3" xfId="23655"/>
    <cellStyle name="標準 2 4 3 3 7 4 2 3" xfId="23656"/>
    <cellStyle name="標準 2 4 3 3 7 4 2 3 2" xfId="23657"/>
    <cellStyle name="標準 2 4 3 3 7 4 2 3 3" xfId="23658"/>
    <cellStyle name="標準 2 4 3 3 7 4 2 4" xfId="23659"/>
    <cellStyle name="標準 2 4 3 3 7 4 2 5" xfId="23660"/>
    <cellStyle name="標準 2 4 3 3 7 4 3" xfId="23661"/>
    <cellStyle name="標準 2 4 3 3 7 4 3 2" xfId="23662"/>
    <cellStyle name="標準 2 4 3 3 7 4 3 3" xfId="23663"/>
    <cellStyle name="標準 2 4 3 3 7 4 4" xfId="23664"/>
    <cellStyle name="標準 2 4 3 3 7 4 4 2" xfId="23665"/>
    <cellStyle name="標準 2 4 3 3 7 4 4 3" xfId="23666"/>
    <cellStyle name="標準 2 4 3 3 7 4 5" xfId="23667"/>
    <cellStyle name="標準 2 4 3 3 7 4 6" xfId="23668"/>
    <cellStyle name="標準 2 4 3 3 7 5" xfId="23669"/>
    <cellStyle name="標準 2 4 3 3 7 5 2" xfId="23670"/>
    <cellStyle name="標準 2 4 3 3 7 5 2 2" xfId="23671"/>
    <cellStyle name="標準 2 4 3 3 7 5 2 3" xfId="23672"/>
    <cellStyle name="標準 2 4 3 3 7 5 3" xfId="23673"/>
    <cellStyle name="標準 2 4 3 3 7 5 3 2" xfId="23674"/>
    <cellStyle name="標準 2 4 3 3 7 5 3 3" xfId="23675"/>
    <cellStyle name="標準 2 4 3 3 7 5 4" xfId="23676"/>
    <cellStyle name="標準 2 4 3 3 7 5 5" xfId="23677"/>
    <cellStyle name="標準 2 4 3 3 7 6" xfId="23678"/>
    <cellStyle name="標準 2 4 3 3 7 7" xfId="23679"/>
    <cellStyle name="標準 2 4 3 3 7 7 2" xfId="23680"/>
    <cellStyle name="標準 2 4 3 3 7 7 3" xfId="23681"/>
    <cellStyle name="標準 2 4 3 3 7 8" xfId="23682"/>
    <cellStyle name="標準 2 4 3 3 7 8 2" xfId="23683"/>
    <cellStyle name="標準 2 4 3 3 7 8 3" xfId="23684"/>
    <cellStyle name="標準 2 4 3 3 7 9" xfId="23685"/>
    <cellStyle name="標準 2 4 3 3 8" xfId="23686"/>
    <cellStyle name="標準 2 4 3 3 8 2" xfId="23687"/>
    <cellStyle name="標準 2 4 3 3 8 2 2" xfId="23688"/>
    <cellStyle name="標準 2 4 3 3 8 2 2 2" xfId="23689"/>
    <cellStyle name="標準 2 4 3 3 8 2 2 2 2" xfId="23690"/>
    <cellStyle name="標準 2 4 3 3 8 2 2 2 2 2" xfId="23691"/>
    <cellStyle name="標準 2 4 3 3 8 2 2 2 2 3" xfId="23692"/>
    <cellStyle name="標準 2 4 3 3 8 2 2 2 3" xfId="23693"/>
    <cellStyle name="標準 2 4 3 3 8 2 2 2 3 2" xfId="23694"/>
    <cellStyle name="標準 2 4 3 3 8 2 2 2 3 3" xfId="23695"/>
    <cellStyle name="標準 2 4 3 3 8 2 2 2 4" xfId="23696"/>
    <cellStyle name="標準 2 4 3 3 8 2 2 2 5" xfId="23697"/>
    <cellStyle name="標準 2 4 3 3 8 2 2 3" xfId="23698"/>
    <cellStyle name="標準 2 4 3 3 8 2 2 3 2" xfId="23699"/>
    <cellStyle name="標準 2 4 3 3 8 2 2 3 3" xfId="23700"/>
    <cellStyle name="標準 2 4 3 3 8 2 2 4" xfId="23701"/>
    <cellStyle name="標準 2 4 3 3 8 2 2 4 2" xfId="23702"/>
    <cellStyle name="標準 2 4 3 3 8 2 2 4 3" xfId="23703"/>
    <cellStyle name="標準 2 4 3 3 8 2 2 5" xfId="23704"/>
    <cellStyle name="標準 2 4 3 3 8 2 2 6" xfId="23705"/>
    <cellStyle name="標準 2 4 3 3 8 2 3" xfId="23706"/>
    <cellStyle name="標準 2 4 3 3 8 2 3 2" xfId="23707"/>
    <cellStyle name="標準 2 4 3 3 8 2 3 2 2" xfId="23708"/>
    <cellStyle name="標準 2 4 3 3 8 2 3 2 3" xfId="23709"/>
    <cellStyle name="標準 2 4 3 3 8 2 3 3" xfId="23710"/>
    <cellStyle name="標準 2 4 3 3 8 2 3 3 2" xfId="23711"/>
    <cellStyle name="標準 2 4 3 3 8 2 3 3 3" xfId="23712"/>
    <cellStyle name="標準 2 4 3 3 8 2 3 4" xfId="23713"/>
    <cellStyle name="標準 2 4 3 3 8 2 3 5" xfId="23714"/>
    <cellStyle name="標準 2 4 3 3 8 2 4" xfId="23715"/>
    <cellStyle name="標準 2 4 3 3 8 2 5" xfId="23716"/>
    <cellStyle name="標準 2 4 3 3 8 2 5 2" xfId="23717"/>
    <cellStyle name="標準 2 4 3 3 8 2 5 3" xfId="23718"/>
    <cellStyle name="標準 2 4 3 3 8 2 6" xfId="23719"/>
    <cellStyle name="標準 2 4 3 3 8 2 6 2" xfId="23720"/>
    <cellStyle name="標準 2 4 3 3 8 2 6 3" xfId="23721"/>
    <cellStyle name="標準 2 4 3 3 8 2 7" xfId="23722"/>
    <cellStyle name="標準 2 4 3 3 8 2 8" xfId="23723"/>
    <cellStyle name="標準 2 4 3 3 8 3" xfId="23724"/>
    <cellStyle name="標準 2 4 3 3 8 3 2" xfId="23725"/>
    <cellStyle name="標準 2 4 3 3 8 3 2 2" xfId="23726"/>
    <cellStyle name="標準 2 4 3 3 8 3 2 2 2" xfId="23727"/>
    <cellStyle name="標準 2 4 3 3 8 3 2 2 3" xfId="23728"/>
    <cellStyle name="標準 2 4 3 3 8 3 2 3" xfId="23729"/>
    <cellStyle name="標準 2 4 3 3 8 3 2 3 2" xfId="23730"/>
    <cellStyle name="標準 2 4 3 3 8 3 2 3 3" xfId="23731"/>
    <cellStyle name="標準 2 4 3 3 8 3 2 4" xfId="23732"/>
    <cellStyle name="標準 2 4 3 3 8 3 2 5" xfId="23733"/>
    <cellStyle name="標準 2 4 3 3 8 3 3" xfId="23734"/>
    <cellStyle name="標準 2 4 3 3 8 3 3 2" xfId="23735"/>
    <cellStyle name="標準 2 4 3 3 8 3 3 3" xfId="23736"/>
    <cellStyle name="標準 2 4 3 3 8 3 4" xfId="23737"/>
    <cellStyle name="標準 2 4 3 3 8 3 4 2" xfId="23738"/>
    <cellStyle name="標準 2 4 3 3 8 3 4 3" xfId="23739"/>
    <cellStyle name="標準 2 4 3 3 8 3 5" xfId="23740"/>
    <cellStyle name="標準 2 4 3 3 8 3 6" xfId="23741"/>
    <cellStyle name="標準 2 4 3 3 8 4" xfId="23742"/>
    <cellStyle name="標準 2 4 3 3 8 4 2" xfId="23743"/>
    <cellStyle name="標準 2 4 3 3 8 4 2 2" xfId="23744"/>
    <cellStyle name="標準 2 4 3 3 8 4 2 3" xfId="23745"/>
    <cellStyle name="標準 2 4 3 3 8 4 3" xfId="23746"/>
    <cellStyle name="標準 2 4 3 3 8 4 3 2" xfId="23747"/>
    <cellStyle name="標準 2 4 3 3 8 4 3 3" xfId="23748"/>
    <cellStyle name="標準 2 4 3 3 8 4 4" xfId="23749"/>
    <cellStyle name="標準 2 4 3 3 8 4 5" xfId="23750"/>
    <cellStyle name="標準 2 4 3 3 8 5" xfId="23751"/>
    <cellStyle name="標準 2 4 3 3 8 6" xfId="23752"/>
    <cellStyle name="標準 2 4 3 3 8 6 2" xfId="23753"/>
    <cellStyle name="標準 2 4 3 3 8 6 3" xfId="23754"/>
    <cellStyle name="標準 2 4 3 3 8 7" xfId="23755"/>
    <cellStyle name="標準 2 4 3 3 8 7 2" xfId="23756"/>
    <cellStyle name="標準 2 4 3 3 8 7 3" xfId="23757"/>
    <cellStyle name="標準 2 4 3 3 8 8" xfId="23758"/>
    <cellStyle name="標準 2 4 3 3 8 9" xfId="23759"/>
    <cellStyle name="標準 2 4 3 3 9" xfId="23760"/>
    <cellStyle name="標準 2 4 3 3 9 2" xfId="23761"/>
    <cellStyle name="標準 2 4 3 3 9 2 2" xfId="23762"/>
    <cellStyle name="標準 2 4 3 3 9 2 2 2" xfId="23763"/>
    <cellStyle name="標準 2 4 3 3 9 2 2 2 2" xfId="23764"/>
    <cellStyle name="標準 2 4 3 3 9 2 2 2 3" xfId="23765"/>
    <cellStyle name="標準 2 4 3 3 9 2 2 3" xfId="23766"/>
    <cellStyle name="標準 2 4 3 3 9 2 2 3 2" xfId="23767"/>
    <cellStyle name="標準 2 4 3 3 9 2 2 3 3" xfId="23768"/>
    <cellStyle name="標準 2 4 3 3 9 2 2 4" xfId="23769"/>
    <cellStyle name="標準 2 4 3 3 9 2 2 5" xfId="23770"/>
    <cellStyle name="標準 2 4 3 3 9 2 3" xfId="23771"/>
    <cellStyle name="標準 2 4 3 3 9 2 3 2" xfId="23772"/>
    <cellStyle name="標準 2 4 3 3 9 2 3 3" xfId="23773"/>
    <cellStyle name="標準 2 4 3 3 9 2 4" xfId="23774"/>
    <cellStyle name="標準 2 4 3 3 9 2 4 2" xfId="23775"/>
    <cellStyle name="標準 2 4 3 3 9 2 4 3" xfId="23776"/>
    <cellStyle name="標準 2 4 3 3 9 2 5" xfId="23777"/>
    <cellStyle name="標準 2 4 3 3 9 2 6" xfId="23778"/>
    <cellStyle name="標準 2 4 3 3 9 3" xfId="23779"/>
    <cellStyle name="標準 2 4 3 3 9 3 2" xfId="23780"/>
    <cellStyle name="標準 2 4 3 3 9 3 2 2" xfId="23781"/>
    <cellStyle name="標準 2 4 3 3 9 3 2 3" xfId="23782"/>
    <cellStyle name="標準 2 4 3 3 9 3 3" xfId="23783"/>
    <cellStyle name="標準 2 4 3 3 9 3 3 2" xfId="23784"/>
    <cellStyle name="標準 2 4 3 3 9 3 3 3" xfId="23785"/>
    <cellStyle name="標準 2 4 3 3 9 3 4" xfId="23786"/>
    <cellStyle name="標準 2 4 3 3 9 3 5" xfId="23787"/>
    <cellStyle name="標準 2 4 3 3 9 4" xfId="23788"/>
    <cellStyle name="標準 2 4 3 3 9 5" xfId="23789"/>
    <cellStyle name="標準 2 4 3 3 9 5 2" xfId="23790"/>
    <cellStyle name="標準 2 4 3 3 9 5 3" xfId="23791"/>
    <cellStyle name="標準 2 4 3 3 9 6" xfId="23792"/>
    <cellStyle name="標準 2 4 3 3 9 6 2" xfId="23793"/>
    <cellStyle name="標準 2 4 3 3 9 6 3" xfId="23794"/>
    <cellStyle name="標準 2 4 3 3 9 7" xfId="23795"/>
    <cellStyle name="標準 2 4 3 3 9 8" xfId="23796"/>
    <cellStyle name="標準 2 4 3 4" xfId="23797"/>
    <cellStyle name="標準 2 4 3 4 10" xfId="23798"/>
    <cellStyle name="標準 2 4 3 4 10 2" xfId="23799"/>
    <cellStyle name="標準 2 4 3 4 10 2 2" xfId="23800"/>
    <cellStyle name="標準 2 4 3 4 10 2 3" xfId="23801"/>
    <cellStyle name="標準 2 4 3 4 10 3" xfId="23802"/>
    <cellStyle name="標準 2 4 3 4 10 3 2" xfId="23803"/>
    <cellStyle name="標準 2 4 3 4 10 3 3" xfId="23804"/>
    <cellStyle name="標準 2 4 3 4 10 4" xfId="23805"/>
    <cellStyle name="標準 2 4 3 4 10 5" xfId="23806"/>
    <cellStyle name="標準 2 4 3 4 11" xfId="23807"/>
    <cellStyle name="標準 2 4 3 4 12" xfId="23808"/>
    <cellStyle name="標準 2 4 3 4 12 2" xfId="23809"/>
    <cellStyle name="標準 2 4 3 4 12 3" xfId="23810"/>
    <cellStyle name="標準 2 4 3 4 13" xfId="23811"/>
    <cellStyle name="標準 2 4 3 4 13 2" xfId="23812"/>
    <cellStyle name="標準 2 4 3 4 13 3" xfId="23813"/>
    <cellStyle name="標準 2 4 3 4 14" xfId="23814"/>
    <cellStyle name="標準 2 4 3 4 15" xfId="23815"/>
    <cellStyle name="標準 2 4 3 4 2" xfId="23816"/>
    <cellStyle name="標準 2 4 3 4 2 10" xfId="23817"/>
    <cellStyle name="標準 2 4 3 4 2 11" xfId="23818"/>
    <cellStyle name="標準 2 4 3 4 2 11 2" xfId="23819"/>
    <cellStyle name="標準 2 4 3 4 2 11 3" xfId="23820"/>
    <cellStyle name="標準 2 4 3 4 2 12" xfId="23821"/>
    <cellStyle name="標準 2 4 3 4 2 12 2" xfId="23822"/>
    <cellStyle name="標準 2 4 3 4 2 12 3" xfId="23823"/>
    <cellStyle name="標準 2 4 3 4 2 13" xfId="23824"/>
    <cellStyle name="標準 2 4 3 4 2 14" xfId="23825"/>
    <cellStyle name="標準 2 4 3 4 2 2" xfId="23826"/>
    <cellStyle name="標準 2 4 3 4 2 2 10" xfId="23827"/>
    <cellStyle name="標準 2 4 3 4 2 2 10 2" xfId="23828"/>
    <cellStyle name="標準 2 4 3 4 2 2 10 3" xfId="23829"/>
    <cellStyle name="標準 2 4 3 4 2 2 11" xfId="23830"/>
    <cellStyle name="標準 2 4 3 4 2 2 12" xfId="23831"/>
    <cellStyle name="標準 2 4 3 4 2 2 2" xfId="23832"/>
    <cellStyle name="標準 2 4 3 4 2 2 2 10" xfId="23833"/>
    <cellStyle name="標準 2 4 3 4 2 2 2 2" xfId="23834"/>
    <cellStyle name="標準 2 4 3 4 2 2 2 2 2" xfId="23835"/>
    <cellStyle name="標準 2 4 3 4 2 2 2 2 2 2" xfId="23836"/>
    <cellStyle name="標準 2 4 3 4 2 2 2 2 2 2 2" xfId="23837"/>
    <cellStyle name="標準 2 4 3 4 2 2 2 2 2 2 2 2" xfId="23838"/>
    <cellStyle name="標準 2 4 3 4 2 2 2 2 2 2 2 3" xfId="23839"/>
    <cellStyle name="標準 2 4 3 4 2 2 2 2 2 2 3" xfId="23840"/>
    <cellStyle name="標準 2 4 3 4 2 2 2 2 2 2 3 2" xfId="23841"/>
    <cellStyle name="標準 2 4 3 4 2 2 2 2 2 2 3 3" xfId="23842"/>
    <cellStyle name="標準 2 4 3 4 2 2 2 2 2 2 4" xfId="23843"/>
    <cellStyle name="標準 2 4 3 4 2 2 2 2 2 2 5" xfId="23844"/>
    <cellStyle name="標準 2 4 3 4 2 2 2 2 2 3" xfId="23845"/>
    <cellStyle name="標準 2 4 3 4 2 2 2 2 2 3 2" xfId="23846"/>
    <cellStyle name="標準 2 4 3 4 2 2 2 2 2 3 3" xfId="23847"/>
    <cellStyle name="標準 2 4 3 4 2 2 2 2 2 4" xfId="23848"/>
    <cellStyle name="標準 2 4 3 4 2 2 2 2 2 4 2" xfId="23849"/>
    <cellStyle name="標準 2 4 3 4 2 2 2 2 2 4 3" xfId="23850"/>
    <cellStyle name="標準 2 4 3 4 2 2 2 2 2 5" xfId="23851"/>
    <cellStyle name="標準 2 4 3 4 2 2 2 2 2 6" xfId="23852"/>
    <cellStyle name="標準 2 4 3 4 2 2 2 2 3" xfId="23853"/>
    <cellStyle name="標準 2 4 3 4 2 2 2 2 3 2" xfId="23854"/>
    <cellStyle name="標準 2 4 3 4 2 2 2 2 3 2 2" xfId="23855"/>
    <cellStyle name="標準 2 4 3 4 2 2 2 2 3 2 3" xfId="23856"/>
    <cellStyle name="標準 2 4 3 4 2 2 2 2 3 3" xfId="23857"/>
    <cellStyle name="標準 2 4 3 4 2 2 2 2 3 3 2" xfId="23858"/>
    <cellStyle name="標準 2 4 3 4 2 2 2 2 3 3 3" xfId="23859"/>
    <cellStyle name="標準 2 4 3 4 2 2 2 2 3 4" xfId="23860"/>
    <cellStyle name="標準 2 4 3 4 2 2 2 2 3 5" xfId="23861"/>
    <cellStyle name="標準 2 4 3 4 2 2 2 2 4" xfId="23862"/>
    <cellStyle name="標準 2 4 3 4 2 2 2 2 5" xfId="23863"/>
    <cellStyle name="標準 2 4 3 4 2 2 2 2 5 2" xfId="23864"/>
    <cellStyle name="標準 2 4 3 4 2 2 2 2 5 3" xfId="23865"/>
    <cellStyle name="標準 2 4 3 4 2 2 2 2 6" xfId="23866"/>
    <cellStyle name="標準 2 4 3 4 2 2 2 2 6 2" xfId="23867"/>
    <cellStyle name="標準 2 4 3 4 2 2 2 2 6 3" xfId="23868"/>
    <cellStyle name="標準 2 4 3 4 2 2 2 2 7" xfId="23869"/>
    <cellStyle name="標準 2 4 3 4 2 2 2 2 8" xfId="23870"/>
    <cellStyle name="標準 2 4 3 4 2 2 2 3" xfId="23871"/>
    <cellStyle name="標準 2 4 3 4 2 2 2 3 2" xfId="23872"/>
    <cellStyle name="標準 2 4 3 4 2 2 2 3 2 2" xfId="23873"/>
    <cellStyle name="標準 2 4 3 4 2 2 2 3 2 2 2" xfId="23874"/>
    <cellStyle name="標準 2 4 3 4 2 2 2 3 2 2 2 2" xfId="23875"/>
    <cellStyle name="標準 2 4 3 4 2 2 2 3 2 2 2 3" xfId="23876"/>
    <cellStyle name="標準 2 4 3 4 2 2 2 3 2 2 3" xfId="23877"/>
    <cellStyle name="標準 2 4 3 4 2 2 2 3 2 2 3 2" xfId="23878"/>
    <cellStyle name="標準 2 4 3 4 2 2 2 3 2 2 3 3" xfId="23879"/>
    <cellStyle name="標準 2 4 3 4 2 2 2 3 2 2 4" xfId="23880"/>
    <cellStyle name="標準 2 4 3 4 2 2 2 3 2 2 5" xfId="23881"/>
    <cellStyle name="標準 2 4 3 4 2 2 2 3 2 3" xfId="23882"/>
    <cellStyle name="標準 2 4 3 4 2 2 2 3 2 3 2" xfId="23883"/>
    <cellStyle name="標準 2 4 3 4 2 2 2 3 2 3 3" xfId="23884"/>
    <cellStyle name="標準 2 4 3 4 2 2 2 3 2 4" xfId="23885"/>
    <cellStyle name="標準 2 4 3 4 2 2 2 3 2 4 2" xfId="23886"/>
    <cellStyle name="標準 2 4 3 4 2 2 2 3 2 4 3" xfId="23887"/>
    <cellStyle name="標準 2 4 3 4 2 2 2 3 2 5" xfId="23888"/>
    <cellStyle name="標準 2 4 3 4 2 2 2 3 2 6" xfId="23889"/>
    <cellStyle name="標準 2 4 3 4 2 2 2 3 3" xfId="23890"/>
    <cellStyle name="標準 2 4 3 4 2 2 2 3 3 2" xfId="23891"/>
    <cellStyle name="標準 2 4 3 4 2 2 2 3 3 2 2" xfId="23892"/>
    <cellStyle name="標準 2 4 3 4 2 2 2 3 3 2 3" xfId="23893"/>
    <cellStyle name="標準 2 4 3 4 2 2 2 3 3 3" xfId="23894"/>
    <cellStyle name="標準 2 4 3 4 2 2 2 3 3 3 2" xfId="23895"/>
    <cellStyle name="標準 2 4 3 4 2 2 2 3 3 3 3" xfId="23896"/>
    <cellStyle name="標準 2 4 3 4 2 2 2 3 3 4" xfId="23897"/>
    <cellStyle name="標準 2 4 3 4 2 2 2 3 3 5" xfId="23898"/>
    <cellStyle name="標準 2 4 3 4 2 2 2 3 4" xfId="23899"/>
    <cellStyle name="標準 2 4 3 4 2 2 2 3 5" xfId="23900"/>
    <cellStyle name="標準 2 4 3 4 2 2 2 3 5 2" xfId="23901"/>
    <cellStyle name="標準 2 4 3 4 2 2 2 3 5 3" xfId="23902"/>
    <cellStyle name="標準 2 4 3 4 2 2 2 3 6" xfId="23903"/>
    <cellStyle name="標準 2 4 3 4 2 2 2 3 6 2" xfId="23904"/>
    <cellStyle name="標準 2 4 3 4 2 2 2 3 6 3" xfId="23905"/>
    <cellStyle name="標準 2 4 3 4 2 2 2 3 7" xfId="23906"/>
    <cellStyle name="標準 2 4 3 4 2 2 2 3 8" xfId="23907"/>
    <cellStyle name="標準 2 4 3 4 2 2 2 4" xfId="23908"/>
    <cellStyle name="標準 2 4 3 4 2 2 2 4 2" xfId="23909"/>
    <cellStyle name="標準 2 4 3 4 2 2 2 4 2 2" xfId="23910"/>
    <cellStyle name="標準 2 4 3 4 2 2 2 4 2 2 2" xfId="23911"/>
    <cellStyle name="標準 2 4 3 4 2 2 2 4 2 2 3" xfId="23912"/>
    <cellStyle name="標準 2 4 3 4 2 2 2 4 2 3" xfId="23913"/>
    <cellStyle name="標準 2 4 3 4 2 2 2 4 2 3 2" xfId="23914"/>
    <cellStyle name="標準 2 4 3 4 2 2 2 4 2 3 3" xfId="23915"/>
    <cellStyle name="標準 2 4 3 4 2 2 2 4 2 4" xfId="23916"/>
    <cellStyle name="標準 2 4 3 4 2 2 2 4 2 5" xfId="23917"/>
    <cellStyle name="標準 2 4 3 4 2 2 2 4 3" xfId="23918"/>
    <cellStyle name="標準 2 4 3 4 2 2 2 4 3 2" xfId="23919"/>
    <cellStyle name="標準 2 4 3 4 2 2 2 4 3 3" xfId="23920"/>
    <cellStyle name="標準 2 4 3 4 2 2 2 4 4" xfId="23921"/>
    <cellStyle name="標準 2 4 3 4 2 2 2 4 4 2" xfId="23922"/>
    <cellStyle name="標準 2 4 3 4 2 2 2 4 4 3" xfId="23923"/>
    <cellStyle name="標準 2 4 3 4 2 2 2 4 5" xfId="23924"/>
    <cellStyle name="標準 2 4 3 4 2 2 2 4 6" xfId="23925"/>
    <cellStyle name="標準 2 4 3 4 2 2 2 5" xfId="23926"/>
    <cellStyle name="標準 2 4 3 4 2 2 2 5 2" xfId="23927"/>
    <cellStyle name="標準 2 4 3 4 2 2 2 5 2 2" xfId="23928"/>
    <cellStyle name="標準 2 4 3 4 2 2 2 5 2 3" xfId="23929"/>
    <cellStyle name="標準 2 4 3 4 2 2 2 5 3" xfId="23930"/>
    <cellStyle name="標準 2 4 3 4 2 2 2 5 3 2" xfId="23931"/>
    <cellStyle name="標準 2 4 3 4 2 2 2 5 3 3" xfId="23932"/>
    <cellStyle name="標準 2 4 3 4 2 2 2 5 4" xfId="23933"/>
    <cellStyle name="標準 2 4 3 4 2 2 2 5 5" xfId="23934"/>
    <cellStyle name="標準 2 4 3 4 2 2 2 6" xfId="23935"/>
    <cellStyle name="標準 2 4 3 4 2 2 2 7" xfId="23936"/>
    <cellStyle name="標準 2 4 3 4 2 2 2 7 2" xfId="23937"/>
    <cellStyle name="標準 2 4 3 4 2 2 2 7 3" xfId="23938"/>
    <cellStyle name="標準 2 4 3 4 2 2 2 8" xfId="23939"/>
    <cellStyle name="標準 2 4 3 4 2 2 2 8 2" xfId="23940"/>
    <cellStyle name="標準 2 4 3 4 2 2 2 8 3" xfId="23941"/>
    <cellStyle name="標準 2 4 3 4 2 2 2 9" xfId="23942"/>
    <cellStyle name="標準 2 4 3 4 2 2 3" xfId="23943"/>
    <cellStyle name="標準 2 4 3 4 2 2 3 2" xfId="23944"/>
    <cellStyle name="標準 2 4 3 4 2 2 3 2 2" xfId="23945"/>
    <cellStyle name="標準 2 4 3 4 2 2 3 2 2 2" xfId="23946"/>
    <cellStyle name="標準 2 4 3 4 2 2 3 2 2 2 2" xfId="23947"/>
    <cellStyle name="標準 2 4 3 4 2 2 3 2 2 2 2 2" xfId="23948"/>
    <cellStyle name="標準 2 4 3 4 2 2 3 2 2 2 2 3" xfId="23949"/>
    <cellStyle name="標準 2 4 3 4 2 2 3 2 2 2 3" xfId="23950"/>
    <cellStyle name="標準 2 4 3 4 2 2 3 2 2 2 3 2" xfId="23951"/>
    <cellStyle name="標準 2 4 3 4 2 2 3 2 2 2 3 3" xfId="23952"/>
    <cellStyle name="標準 2 4 3 4 2 2 3 2 2 2 4" xfId="23953"/>
    <cellStyle name="標準 2 4 3 4 2 2 3 2 2 2 5" xfId="23954"/>
    <cellStyle name="標準 2 4 3 4 2 2 3 2 2 3" xfId="23955"/>
    <cellStyle name="標準 2 4 3 4 2 2 3 2 2 3 2" xfId="23956"/>
    <cellStyle name="標準 2 4 3 4 2 2 3 2 2 3 3" xfId="23957"/>
    <cellStyle name="標準 2 4 3 4 2 2 3 2 2 4" xfId="23958"/>
    <cellStyle name="標準 2 4 3 4 2 2 3 2 2 4 2" xfId="23959"/>
    <cellStyle name="標準 2 4 3 4 2 2 3 2 2 4 3" xfId="23960"/>
    <cellStyle name="標準 2 4 3 4 2 2 3 2 2 5" xfId="23961"/>
    <cellStyle name="標準 2 4 3 4 2 2 3 2 2 6" xfId="23962"/>
    <cellStyle name="標準 2 4 3 4 2 2 3 2 3" xfId="23963"/>
    <cellStyle name="標準 2 4 3 4 2 2 3 2 3 2" xfId="23964"/>
    <cellStyle name="標準 2 4 3 4 2 2 3 2 3 2 2" xfId="23965"/>
    <cellStyle name="標準 2 4 3 4 2 2 3 2 3 2 3" xfId="23966"/>
    <cellStyle name="標準 2 4 3 4 2 2 3 2 3 3" xfId="23967"/>
    <cellStyle name="標準 2 4 3 4 2 2 3 2 3 3 2" xfId="23968"/>
    <cellStyle name="標準 2 4 3 4 2 2 3 2 3 3 3" xfId="23969"/>
    <cellStyle name="標準 2 4 3 4 2 2 3 2 3 4" xfId="23970"/>
    <cellStyle name="標準 2 4 3 4 2 2 3 2 3 5" xfId="23971"/>
    <cellStyle name="標準 2 4 3 4 2 2 3 2 4" xfId="23972"/>
    <cellStyle name="標準 2 4 3 4 2 2 3 2 5" xfId="23973"/>
    <cellStyle name="標準 2 4 3 4 2 2 3 2 5 2" xfId="23974"/>
    <cellStyle name="標準 2 4 3 4 2 2 3 2 5 3" xfId="23975"/>
    <cellStyle name="標準 2 4 3 4 2 2 3 2 6" xfId="23976"/>
    <cellStyle name="標準 2 4 3 4 2 2 3 2 6 2" xfId="23977"/>
    <cellStyle name="標準 2 4 3 4 2 2 3 2 6 3" xfId="23978"/>
    <cellStyle name="標準 2 4 3 4 2 2 3 2 7" xfId="23979"/>
    <cellStyle name="標準 2 4 3 4 2 2 3 2 8" xfId="23980"/>
    <cellStyle name="標準 2 4 3 4 2 2 3 3" xfId="23981"/>
    <cellStyle name="標準 2 4 3 4 2 2 3 3 2" xfId="23982"/>
    <cellStyle name="標準 2 4 3 4 2 2 3 3 2 2" xfId="23983"/>
    <cellStyle name="標準 2 4 3 4 2 2 3 3 2 2 2" xfId="23984"/>
    <cellStyle name="標準 2 4 3 4 2 2 3 3 2 2 3" xfId="23985"/>
    <cellStyle name="標準 2 4 3 4 2 2 3 3 2 3" xfId="23986"/>
    <cellStyle name="標準 2 4 3 4 2 2 3 3 2 3 2" xfId="23987"/>
    <cellStyle name="標準 2 4 3 4 2 2 3 3 2 3 3" xfId="23988"/>
    <cellStyle name="標準 2 4 3 4 2 2 3 3 2 4" xfId="23989"/>
    <cellStyle name="標準 2 4 3 4 2 2 3 3 2 5" xfId="23990"/>
    <cellStyle name="標準 2 4 3 4 2 2 3 3 3" xfId="23991"/>
    <cellStyle name="標準 2 4 3 4 2 2 3 3 3 2" xfId="23992"/>
    <cellStyle name="標準 2 4 3 4 2 2 3 3 3 3" xfId="23993"/>
    <cellStyle name="標準 2 4 3 4 2 2 3 3 4" xfId="23994"/>
    <cellStyle name="標準 2 4 3 4 2 2 3 3 4 2" xfId="23995"/>
    <cellStyle name="標準 2 4 3 4 2 2 3 3 4 3" xfId="23996"/>
    <cellStyle name="標準 2 4 3 4 2 2 3 3 5" xfId="23997"/>
    <cellStyle name="標準 2 4 3 4 2 2 3 3 6" xfId="23998"/>
    <cellStyle name="標準 2 4 3 4 2 2 3 4" xfId="23999"/>
    <cellStyle name="標準 2 4 3 4 2 2 3 4 2" xfId="24000"/>
    <cellStyle name="標準 2 4 3 4 2 2 3 4 2 2" xfId="24001"/>
    <cellStyle name="標準 2 4 3 4 2 2 3 4 2 3" xfId="24002"/>
    <cellStyle name="標準 2 4 3 4 2 2 3 4 3" xfId="24003"/>
    <cellStyle name="標準 2 4 3 4 2 2 3 4 3 2" xfId="24004"/>
    <cellStyle name="標準 2 4 3 4 2 2 3 4 3 3" xfId="24005"/>
    <cellStyle name="標準 2 4 3 4 2 2 3 4 4" xfId="24006"/>
    <cellStyle name="標準 2 4 3 4 2 2 3 4 5" xfId="24007"/>
    <cellStyle name="標準 2 4 3 4 2 2 3 5" xfId="24008"/>
    <cellStyle name="標準 2 4 3 4 2 2 3 6" xfId="24009"/>
    <cellStyle name="標準 2 4 3 4 2 2 3 6 2" xfId="24010"/>
    <cellStyle name="標準 2 4 3 4 2 2 3 6 3" xfId="24011"/>
    <cellStyle name="標準 2 4 3 4 2 2 3 7" xfId="24012"/>
    <cellStyle name="標準 2 4 3 4 2 2 3 7 2" xfId="24013"/>
    <cellStyle name="標準 2 4 3 4 2 2 3 7 3" xfId="24014"/>
    <cellStyle name="標準 2 4 3 4 2 2 3 8" xfId="24015"/>
    <cellStyle name="標準 2 4 3 4 2 2 3 9" xfId="24016"/>
    <cellStyle name="標準 2 4 3 4 2 2 4" xfId="24017"/>
    <cellStyle name="標準 2 4 3 4 2 2 4 2" xfId="24018"/>
    <cellStyle name="標準 2 4 3 4 2 2 4 2 2" xfId="24019"/>
    <cellStyle name="標準 2 4 3 4 2 2 4 2 2 2" xfId="24020"/>
    <cellStyle name="標準 2 4 3 4 2 2 4 2 2 2 2" xfId="24021"/>
    <cellStyle name="標準 2 4 3 4 2 2 4 2 2 2 3" xfId="24022"/>
    <cellStyle name="標準 2 4 3 4 2 2 4 2 2 3" xfId="24023"/>
    <cellStyle name="標準 2 4 3 4 2 2 4 2 2 3 2" xfId="24024"/>
    <cellStyle name="標準 2 4 3 4 2 2 4 2 2 3 3" xfId="24025"/>
    <cellStyle name="標準 2 4 3 4 2 2 4 2 2 4" xfId="24026"/>
    <cellStyle name="標準 2 4 3 4 2 2 4 2 2 5" xfId="24027"/>
    <cellStyle name="標準 2 4 3 4 2 2 4 2 3" xfId="24028"/>
    <cellStyle name="標準 2 4 3 4 2 2 4 2 3 2" xfId="24029"/>
    <cellStyle name="標準 2 4 3 4 2 2 4 2 3 3" xfId="24030"/>
    <cellStyle name="標準 2 4 3 4 2 2 4 2 4" xfId="24031"/>
    <cellStyle name="標準 2 4 3 4 2 2 4 2 4 2" xfId="24032"/>
    <cellStyle name="標準 2 4 3 4 2 2 4 2 4 3" xfId="24033"/>
    <cellStyle name="標準 2 4 3 4 2 2 4 2 5" xfId="24034"/>
    <cellStyle name="標準 2 4 3 4 2 2 4 2 6" xfId="24035"/>
    <cellStyle name="標準 2 4 3 4 2 2 4 3" xfId="24036"/>
    <cellStyle name="標準 2 4 3 4 2 2 4 3 2" xfId="24037"/>
    <cellStyle name="標準 2 4 3 4 2 2 4 3 2 2" xfId="24038"/>
    <cellStyle name="標準 2 4 3 4 2 2 4 3 2 3" xfId="24039"/>
    <cellStyle name="標準 2 4 3 4 2 2 4 3 3" xfId="24040"/>
    <cellStyle name="標準 2 4 3 4 2 2 4 3 3 2" xfId="24041"/>
    <cellStyle name="標準 2 4 3 4 2 2 4 3 3 3" xfId="24042"/>
    <cellStyle name="標準 2 4 3 4 2 2 4 3 4" xfId="24043"/>
    <cellStyle name="標準 2 4 3 4 2 2 4 3 5" xfId="24044"/>
    <cellStyle name="標準 2 4 3 4 2 2 4 4" xfId="24045"/>
    <cellStyle name="標準 2 4 3 4 2 2 4 5" xfId="24046"/>
    <cellStyle name="標準 2 4 3 4 2 2 4 5 2" xfId="24047"/>
    <cellStyle name="標準 2 4 3 4 2 2 4 5 3" xfId="24048"/>
    <cellStyle name="標準 2 4 3 4 2 2 4 6" xfId="24049"/>
    <cellStyle name="標準 2 4 3 4 2 2 4 6 2" xfId="24050"/>
    <cellStyle name="標準 2 4 3 4 2 2 4 6 3" xfId="24051"/>
    <cellStyle name="標準 2 4 3 4 2 2 4 7" xfId="24052"/>
    <cellStyle name="標準 2 4 3 4 2 2 4 8" xfId="24053"/>
    <cellStyle name="標準 2 4 3 4 2 2 5" xfId="24054"/>
    <cellStyle name="標準 2 4 3 4 2 2 5 2" xfId="24055"/>
    <cellStyle name="標準 2 4 3 4 2 2 5 2 2" xfId="24056"/>
    <cellStyle name="標準 2 4 3 4 2 2 5 2 2 2" xfId="24057"/>
    <cellStyle name="標準 2 4 3 4 2 2 5 2 2 2 2" xfId="24058"/>
    <cellStyle name="標準 2 4 3 4 2 2 5 2 2 2 3" xfId="24059"/>
    <cellStyle name="標準 2 4 3 4 2 2 5 2 2 3" xfId="24060"/>
    <cellStyle name="標準 2 4 3 4 2 2 5 2 2 3 2" xfId="24061"/>
    <cellStyle name="標準 2 4 3 4 2 2 5 2 2 3 3" xfId="24062"/>
    <cellStyle name="標準 2 4 3 4 2 2 5 2 2 4" xfId="24063"/>
    <cellStyle name="標準 2 4 3 4 2 2 5 2 2 5" xfId="24064"/>
    <cellStyle name="標準 2 4 3 4 2 2 5 2 3" xfId="24065"/>
    <cellStyle name="標準 2 4 3 4 2 2 5 2 3 2" xfId="24066"/>
    <cellStyle name="標準 2 4 3 4 2 2 5 2 3 3" xfId="24067"/>
    <cellStyle name="標準 2 4 3 4 2 2 5 2 4" xfId="24068"/>
    <cellStyle name="標準 2 4 3 4 2 2 5 2 4 2" xfId="24069"/>
    <cellStyle name="標準 2 4 3 4 2 2 5 2 4 3" xfId="24070"/>
    <cellStyle name="標準 2 4 3 4 2 2 5 2 5" xfId="24071"/>
    <cellStyle name="標準 2 4 3 4 2 2 5 2 6" xfId="24072"/>
    <cellStyle name="標準 2 4 3 4 2 2 5 3" xfId="24073"/>
    <cellStyle name="標準 2 4 3 4 2 2 5 3 2" xfId="24074"/>
    <cellStyle name="標準 2 4 3 4 2 2 5 3 2 2" xfId="24075"/>
    <cellStyle name="標準 2 4 3 4 2 2 5 3 2 3" xfId="24076"/>
    <cellStyle name="標準 2 4 3 4 2 2 5 3 3" xfId="24077"/>
    <cellStyle name="標準 2 4 3 4 2 2 5 3 3 2" xfId="24078"/>
    <cellStyle name="標準 2 4 3 4 2 2 5 3 3 3" xfId="24079"/>
    <cellStyle name="標準 2 4 3 4 2 2 5 3 4" xfId="24080"/>
    <cellStyle name="標準 2 4 3 4 2 2 5 3 5" xfId="24081"/>
    <cellStyle name="標準 2 4 3 4 2 2 5 4" xfId="24082"/>
    <cellStyle name="標準 2 4 3 4 2 2 5 5" xfId="24083"/>
    <cellStyle name="標準 2 4 3 4 2 2 5 5 2" xfId="24084"/>
    <cellStyle name="標準 2 4 3 4 2 2 5 5 3" xfId="24085"/>
    <cellStyle name="標準 2 4 3 4 2 2 5 6" xfId="24086"/>
    <cellStyle name="標準 2 4 3 4 2 2 5 6 2" xfId="24087"/>
    <cellStyle name="標準 2 4 3 4 2 2 5 6 3" xfId="24088"/>
    <cellStyle name="標準 2 4 3 4 2 2 5 7" xfId="24089"/>
    <cellStyle name="標準 2 4 3 4 2 2 5 8" xfId="24090"/>
    <cellStyle name="標準 2 4 3 4 2 2 6" xfId="24091"/>
    <cellStyle name="標準 2 4 3 4 2 2 6 2" xfId="24092"/>
    <cellStyle name="標準 2 4 3 4 2 2 6 2 2" xfId="24093"/>
    <cellStyle name="標準 2 4 3 4 2 2 6 2 2 2" xfId="24094"/>
    <cellStyle name="標準 2 4 3 4 2 2 6 2 2 3" xfId="24095"/>
    <cellStyle name="標準 2 4 3 4 2 2 6 2 3" xfId="24096"/>
    <cellStyle name="標準 2 4 3 4 2 2 6 2 3 2" xfId="24097"/>
    <cellStyle name="標準 2 4 3 4 2 2 6 2 3 3" xfId="24098"/>
    <cellStyle name="標準 2 4 3 4 2 2 6 2 4" xfId="24099"/>
    <cellStyle name="標準 2 4 3 4 2 2 6 2 5" xfId="24100"/>
    <cellStyle name="標準 2 4 3 4 2 2 6 3" xfId="24101"/>
    <cellStyle name="標準 2 4 3 4 2 2 6 3 2" xfId="24102"/>
    <cellStyle name="標準 2 4 3 4 2 2 6 3 3" xfId="24103"/>
    <cellStyle name="標準 2 4 3 4 2 2 6 4" xfId="24104"/>
    <cellStyle name="標準 2 4 3 4 2 2 6 4 2" xfId="24105"/>
    <cellStyle name="標準 2 4 3 4 2 2 6 4 3" xfId="24106"/>
    <cellStyle name="標準 2 4 3 4 2 2 6 5" xfId="24107"/>
    <cellStyle name="標準 2 4 3 4 2 2 6 6" xfId="24108"/>
    <cellStyle name="標準 2 4 3 4 2 2 7" xfId="24109"/>
    <cellStyle name="標準 2 4 3 4 2 2 7 2" xfId="24110"/>
    <cellStyle name="標準 2 4 3 4 2 2 7 2 2" xfId="24111"/>
    <cellStyle name="標準 2 4 3 4 2 2 7 2 3" xfId="24112"/>
    <cellStyle name="標準 2 4 3 4 2 2 7 3" xfId="24113"/>
    <cellStyle name="標準 2 4 3 4 2 2 7 3 2" xfId="24114"/>
    <cellStyle name="標準 2 4 3 4 2 2 7 3 3" xfId="24115"/>
    <cellStyle name="標準 2 4 3 4 2 2 7 4" xfId="24116"/>
    <cellStyle name="標準 2 4 3 4 2 2 7 5" xfId="24117"/>
    <cellStyle name="標準 2 4 3 4 2 2 8" xfId="24118"/>
    <cellStyle name="標準 2 4 3 4 2 2 9" xfId="24119"/>
    <cellStyle name="標準 2 4 3 4 2 2 9 2" xfId="24120"/>
    <cellStyle name="標準 2 4 3 4 2 2 9 3" xfId="24121"/>
    <cellStyle name="標準 2 4 3 4 2 3" xfId="24122"/>
    <cellStyle name="標準 2 4 3 4 2 3 10" xfId="24123"/>
    <cellStyle name="標準 2 4 3 4 2 3 11" xfId="24124"/>
    <cellStyle name="標準 2 4 3 4 2 3 2" xfId="24125"/>
    <cellStyle name="標準 2 4 3 4 2 3 2 10" xfId="24126"/>
    <cellStyle name="標準 2 4 3 4 2 3 2 2" xfId="24127"/>
    <cellStyle name="標準 2 4 3 4 2 3 2 2 2" xfId="24128"/>
    <cellStyle name="標準 2 4 3 4 2 3 2 2 2 2" xfId="24129"/>
    <cellStyle name="標準 2 4 3 4 2 3 2 2 2 2 2" xfId="24130"/>
    <cellStyle name="標準 2 4 3 4 2 3 2 2 2 2 2 2" xfId="24131"/>
    <cellStyle name="標準 2 4 3 4 2 3 2 2 2 2 2 3" xfId="24132"/>
    <cellStyle name="標準 2 4 3 4 2 3 2 2 2 2 3" xfId="24133"/>
    <cellStyle name="標準 2 4 3 4 2 3 2 2 2 2 3 2" xfId="24134"/>
    <cellStyle name="標準 2 4 3 4 2 3 2 2 2 2 3 3" xfId="24135"/>
    <cellStyle name="標準 2 4 3 4 2 3 2 2 2 2 4" xfId="24136"/>
    <cellStyle name="標準 2 4 3 4 2 3 2 2 2 2 5" xfId="24137"/>
    <cellStyle name="標準 2 4 3 4 2 3 2 2 2 3" xfId="24138"/>
    <cellStyle name="標準 2 4 3 4 2 3 2 2 2 3 2" xfId="24139"/>
    <cellStyle name="標準 2 4 3 4 2 3 2 2 2 3 3" xfId="24140"/>
    <cellStyle name="標準 2 4 3 4 2 3 2 2 2 4" xfId="24141"/>
    <cellStyle name="標準 2 4 3 4 2 3 2 2 2 4 2" xfId="24142"/>
    <cellStyle name="標準 2 4 3 4 2 3 2 2 2 4 3" xfId="24143"/>
    <cellStyle name="標準 2 4 3 4 2 3 2 2 2 5" xfId="24144"/>
    <cellStyle name="標準 2 4 3 4 2 3 2 2 2 6" xfId="24145"/>
    <cellStyle name="標準 2 4 3 4 2 3 2 2 3" xfId="24146"/>
    <cellStyle name="標準 2 4 3 4 2 3 2 2 3 2" xfId="24147"/>
    <cellStyle name="標準 2 4 3 4 2 3 2 2 3 2 2" xfId="24148"/>
    <cellStyle name="標準 2 4 3 4 2 3 2 2 3 2 3" xfId="24149"/>
    <cellStyle name="標準 2 4 3 4 2 3 2 2 3 3" xfId="24150"/>
    <cellStyle name="標準 2 4 3 4 2 3 2 2 3 3 2" xfId="24151"/>
    <cellStyle name="標準 2 4 3 4 2 3 2 2 3 3 3" xfId="24152"/>
    <cellStyle name="標準 2 4 3 4 2 3 2 2 3 4" xfId="24153"/>
    <cellStyle name="標準 2 4 3 4 2 3 2 2 3 5" xfId="24154"/>
    <cellStyle name="標準 2 4 3 4 2 3 2 2 4" xfId="24155"/>
    <cellStyle name="標準 2 4 3 4 2 3 2 2 5" xfId="24156"/>
    <cellStyle name="標準 2 4 3 4 2 3 2 2 5 2" xfId="24157"/>
    <cellStyle name="標準 2 4 3 4 2 3 2 2 5 3" xfId="24158"/>
    <cellStyle name="標準 2 4 3 4 2 3 2 2 6" xfId="24159"/>
    <cellStyle name="標準 2 4 3 4 2 3 2 2 6 2" xfId="24160"/>
    <cellStyle name="標準 2 4 3 4 2 3 2 2 6 3" xfId="24161"/>
    <cellStyle name="標準 2 4 3 4 2 3 2 2 7" xfId="24162"/>
    <cellStyle name="標準 2 4 3 4 2 3 2 2 8" xfId="24163"/>
    <cellStyle name="標準 2 4 3 4 2 3 2 3" xfId="24164"/>
    <cellStyle name="標準 2 4 3 4 2 3 2 3 2" xfId="24165"/>
    <cellStyle name="標準 2 4 3 4 2 3 2 3 2 2" xfId="24166"/>
    <cellStyle name="標準 2 4 3 4 2 3 2 3 2 2 2" xfId="24167"/>
    <cellStyle name="標準 2 4 3 4 2 3 2 3 2 2 2 2" xfId="24168"/>
    <cellStyle name="標準 2 4 3 4 2 3 2 3 2 2 2 3" xfId="24169"/>
    <cellStyle name="標準 2 4 3 4 2 3 2 3 2 2 3" xfId="24170"/>
    <cellStyle name="標準 2 4 3 4 2 3 2 3 2 2 3 2" xfId="24171"/>
    <cellStyle name="標準 2 4 3 4 2 3 2 3 2 2 3 3" xfId="24172"/>
    <cellStyle name="標準 2 4 3 4 2 3 2 3 2 2 4" xfId="24173"/>
    <cellStyle name="標準 2 4 3 4 2 3 2 3 2 2 5" xfId="24174"/>
    <cellStyle name="標準 2 4 3 4 2 3 2 3 2 3" xfId="24175"/>
    <cellStyle name="標準 2 4 3 4 2 3 2 3 2 3 2" xfId="24176"/>
    <cellStyle name="標準 2 4 3 4 2 3 2 3 2 3 3" xfId="24177"/>
    <cellStyle name="標準 2 4 3 4 2 3 2 3 2 4" xfId="24178"/>
    <cellStyle name="標準 2 4 3 4 2 3 2 3 2 4 2" xfId="24179"/>
    <cellStyle name="標準 2 4 3 4 2 3 2 3 2 4 3" xfId="24180"/>
    <cellStyle name="標準 2 4 3 4 2 3 2 3 2 5" xfId="24181"/>
    <cellStyle name="標準 2 4 3 4 2 3 2 3 2 6" xfId="24182"/>
    <cellStyle name="標準 2 4 3 4 2 3 2 3 3" xfId="24183"/>
    <cellStyle name="標準 2 4 3 4 2 3 2 3 3 2" xfId="24184"/>
    <cellStyle name="標準 2 4 3 4 2 3 2 3 3 2 2" xfId="24185"/>
    <cellStyle name="標準 2 4 3 4 2 3 2 3 3 2 3" xfId="24186"/>
    <cellStyle name="標準 2 4 3 4 2 3 2 3 3 3" xfId="24187"/>
    <cellStyle name="標準 2 4 3 4 2 3 2 3 3 3 2" xfId="24188"/>
    <cellStyle name="標準 2 4 3 4 2 3 2 3 3 3 3" xfId="24189"/>
    <cellStyle name="標準 2 4 3 4 2 3 2 3 3 4" xfId="24190"/>
    <cellStyle name="標準 2 4 3 4 2 3 2 3 3 5" xfId="24191"/>
    <cellStyle name="標準 2 4 3 4 2 3 2 3 4" xfId="24192"/>
    <cellStyle name="標準 2 4 3 4 2 3 2 3 5" xfId="24193"/>
    <cellStyle name="標準 2 4 3 4 2 3 2 3 5 2" xfId="24194"/>
    <cellStyle name="標準 2 4 3 4 2 3 2 3 5 3" xfId="24195"/>
    <cellStyle name="標準 2 4 3 4 2 3 2 3 6" xfId="24196"/>
    <cellStyle name="標準 2 4 3 4 2 3 2 3 6 2" xfId="24197"/>
    <cellStyle name="標準 2 4 3 4 2 3 2 3 6 3" xfId="24198"/>
    <cellStyle name="標準 2 4 3 4 2 3 2 3 7" xfId="24199"/>
    <cellStyle name="標準 2 4 3 4 2 3 2 3 8" xfId="24200"/>
    <cellStyle name="標準 2 4 3 4 2 3 2 4" xfId="24201"/>
    <cellStyle name="標準 2 4 3 4 2 3 2 4 2" xfId="24202"/>
    <cellStyle name="標準 2 4 3 4 2 3 2 4 2 2" xfId="24203"/>
    <cellStyle name="標準 2 4 3 4 2 3 2 4 2 2 2" xfId="24204"/>
    <cellStyle name="標準 2 4 3 4 2 3 2 4 2 2 3" xfId="24205"/>
    <cellStyle name="標準 2 4 3 4 2 3 2 4 2 3" xfId="24206"/>
    <cellStyle name="標準 2 4 3 4 2 3 2 4 2 3 2" xfId="24207"/>
    <cellStyle name="標準 2 4 3 4 2 3 2 4 2 3 3" xfId="24208"/>
    <cellStyle name="標準 2 4 3 4 2 3 2 4 2 4" xfId="24209"/>
    <cellStyle name="標準 2 4 3 4 2 3 2 4 2 5" xfId="24210"/>
    <cellStyle name="標準 2 4 3 4 2 3 2 4 3" xfId="24211"/>
    <cellStyle name="標準 2 4 3 4 2 3 2 4 3 2" xfId="24212"/>
    <cellStyle name="標準 2 4 3 4 2 3 2 4 3 3" xfId="24213"/>
    <cellStyle name="標準 2 4 3 4 2 3 2 4 4" xfId="24214"/>
    <cellStyle name="標準 2 4 3 4 2 3 2 4 4 2" xfId="24215"/>
    <cellStyle name="標準 2 4 3 4 2 3 2 4 4 3" xfId="24216"/>
    <cellStyle name="標準 2 4 3 4 2 3 2 4 5" xfId="24217"/>
    <cellStyle name="標準 2 4 3 4 2 3 2 4 6" xfId="24218"/>
    <cellStyle name="標準 2 4 3 4 2 3 2 5" xfId="24219"/>
    <cellStyle name="標準 2 4 3 4 2 3 2 5 2" xfId="24220"/>
    <cellStyle name="標準 2 4 3 4 2 3 2 5 2 2" xfId="24221"/>
    <cellStyle name="標準 2 4 3 4 2 3 2 5 2 3" xfId="24222"/>
    <cellStyle name="標準 2 4 3 4 2 3 2 5 3" xfId="24223"/>
    <cellStyle name="標準 2 4 3 4 2 3 2 5 3 2" xfId="24224"/>
    <cellStyle name="標準 2 4 3 4 2 3 2 5 3 3" xfId="24225"/>
    <cellStyle name="標準 2 4 3 4 2 3 2 5 4" xfId="24226"/>
    <cellStyle name="標準 2 4 3 4 2 3 2 5 5" xfId="24227"/>
    <cellStyle name="標準 2 4 3 4 2 3 2 6" xfId="24228"/>
    <cellStyle name="標準 2 4 3 4 2 3 2 7" xfId="24229"/>
    <cellStyle name="標準 2 4 3 4 2 3 2 7 2" xfId="24230"/>
    <cellStyle name="標準 2 4 3 4 2 3 2 7 3" xfId="24231"/>
    <cellStyle name="標準 2 4 3 4 2 3 2 8" xfId="24232"/>
    <cellStyle name="標準 2 4 3 4 2 3 2 8 2" xfId="24233"/>
    <cellStyle name="標準 2 4 3 4 2 3 2 8 3" xfId="24234"/>
    <cellStyle name="標準 2 4 3 4 2 3 2 9" xfId="24235"/>
    <cellStyle name="標準 2 4 3 4 2 3 3" xfId="24236"/>
    <cellStyle name="標準 2 4 3 4 2 3 3 2" xfId="24237"/>
    <cellStyle name="標準 2 4 3 4 2 3 3 2 2" xfId="24238"/>
    <cellStyle name="標準 2 4 3 4 2 3 3 2 2 2" xfId="24239"/>
    <cellStyle name="標準 2 4 3 4 2 3 3 2 2 2 2" xfId="24240"/>
    <cellStyle name="標準 2 4 3 4 2 3 3 2 2 2 3" xfId="24241"/>
    <cellStyle name="標準 2 4 3 4 2 3 3 2 2 3" xfId="24242"/>
    <cellStyle name="標準 2 4 3 4 2 3 3 2 2 3 2" xfId="24243"/>
    <cellStyle name="標準 2 4 3 4 2 3 3 2 2 3 3" xfId="24244"/>
    <cellStyle name="標準 2 4 3 4 2 3 3 2 2 4" xfId="24245"/>
    <cellStyle name="標準 2 4 3 4 2 3 3 2 2 5" xfId="24246"/>
    <cellStyle name="標準 2 4 3 4 2 3 3 2 3" xfId="24247"/>
    <cellStyle name="標準 2 4 3 4 2 3 3 2 3 2" xfId="24248"/>
    <cellStyle name="標準 2 4 3 4 2 3 3 2 3 3" xfId="24249"/>
    <cellStyle name="標準 2 4 3 4 2 3 3 2 4" xfId="24250"/>
    <cellStyle name="標準 2 4 3 4 2 3 3 2 4 2" xfId="24251"/>
    <cellStyle name="標準 2 4 3 4 2 3 3 2 4 3" xfId="24252"/>
    <cellStyle name="標準 2 4 3 4 2 3 3 2 5" xfId="24253"/>
    <cellStyle name="標準 2 4 3 4 2 3 3 2 6" xfId="24254"/>
    <cellStyle name="標準 2 4 3 4 2 3 3 3" xfId="24255"/>
    <cellStyle name="標準 2 4 3 4 2 3 3 3 2" xfId="24256"/>
    <cellStyle name="標準 2 4 3 4 2 3 3 3 2 2" xfId="24257"/>
    <cellStyle name="標準 2 4 3 4 2 3 3 3 2 3" xfId="24258"/>
    <cellStyle name="標準 2 4 3 4 2 3 3 3 3" xfId="24259"/>
    <cellStyle name="標準 2 4 3 4 2 3 3 3 3 2" xfId="24260"/>
    <cellStyle name="標準 2 4 3 4 2 3 3 3 3 3" xfId="24261"/>
    <cellStyle name="標準 2 4 3 4 2 3 3 3 4" xfId="24262"/>
    <cellStyle name="標準 2 4 3 4 2 3 3 3 5" xfId="24263"/>
    <cellStyle name="標準 2 4 3 4 2 3 3 4" xfId="24264"/>
    <cellStyle name="標準 2 4 3 4 2 3 3 5" xfId="24265"/>
    <cellStyle name="標準 2 4 3 4 2 3 3 5 2" xfId="24266"/>
    <cellStyle name="標準 2 4 3 4 2 3 3 5 3" xfId="24267"/>
    <cellStyle name="標準 2 4 3 4 2 3 3 6" xfId="24268"/>
    <cellStyle name="標準 2 4 3 4 2 3 3 6 2" xfId="24269"/>
    <cellStyle name="標準 2 4 3 4 2 3 3 6 3" xfId="24270"/>
    <cellStyle name="標準 2 4 3 4 2 3 3 7" xfId="24271"/>
    <cellStyle name="標準 2 4 3 4 2 3 3 8" xfId="24272"/>
    <cellStyle name="標準 2 4 3 4 2 3 4" xfId="24273"/>
    <cellStyle name="標準 2 4 3 4 2 3 4 2" xfId="24274"/>
    <cellStyle name="標準 2 4 3 4 2 3 4 2 2" xfId="24275"/>
    <cellStyle name="標準 2 4 3 4 2 3 4 2 2 2" xfId="24276"/>
    <cellStyle name="標準 2 4 3 4 2 3 4 2 2 2 2" xfId="24277"/>
    <cellStyle name="標準 2 4 3 4 2 3 4 2 2 2 3" xfId="24278"/>
    <cellStyle name="標準 2 4 3 4 2 3 4 2 2 3" xfId="24279"/>
    <cellStyle name="標準 2 4 3 4 2 3 4 2 2 3 2" xfId="24280"/>
    <cellStyle name="標準 2 4 3 4 2 3 4 2 2 3 3" xfId="24281"/>
    <cellStyle name="標準 2 4 3 4 2 3 4 2 2 4" xfId="24282"/>
    <cellStyle name="標準 2 4 3 4 2 3 4 2 2 5" xfId="24283"/>
    <cellStyle name="標準 2 4 3 4 2 3 4 2 3" xfId="24284"/>
    <cellStyle name="標準 2 4 3 4 2 3 4 2 3 2" xfId="24285"/>
    <cellStyle name="標準 2 4 3 4 2 3 4 2 3 3" xfId="24286"/>
    <cellStyle name="標準 2 4 3 4 2 3 4 2 4" xfId="24287"/>
    <cellStyle name="標準 2 4 3 4 2 3 4 2 4 2" xfId="24288"/>
    <cellStyle name="標準 2 4 3 4 2 3 4 2 4 3" xfId="24289"/>
    <cellStyle name="標準 2 4 3 4 2 3 4 2 5" xfId="24290"/>
    <cellStyle name="標準 2 4 3 4 2 3 4 2 6" xfId="24291"/>
    <cellStyle name="標準 2 4 3 4 2 3 4 3" xfId="24292"/>
    <cellStyle name="標準 2 4 3 4 2 3 4 3 2" xfId="24293"/>
    <cellStyle name="標準 2 4 3 4 2 3 4 3 2 2" xfId="24294"/>
    <cellStyle name="標準 2 4 3 4 2 3 4 3 2 3" xfId="24295"/>
    <cellStyle name="標準 2 4 3 4 2 3 4 3 3" xfId="24296"/>
    <cellStyle name="標準 2 4 3 4 2 3 4 3 3 2" xfId="24297"/>
    <cellStyle name="標準 2 4 3 4 2 3 4 3 3 3" xfId="24298"/>
    <cellStyle name="標準 2 4 3 4 2 3 4 3 4" xfId="24299"/>
    <cellStyle name="標準 2 4 3 4 2 3 4 3 5" xfId="24300"/>
    <cellStyle name="標準 2 4 3 4 2 3 4 4" xfId="24301"/>
    <cellStyle name="標準 2 4 3 4 2 3 4 5" xfId="24302"/>
    <cellStyle name="標準 2 4 3 4 2 3 4 5 2" xfId="24303"/>
    <cellStyle name="標準 2 4 3 4 2 3 4 5 3" xfId="24304"/>
    <cellStyle name="標準 2 4 3 4 2 3 4 6" xfId="24305"/>
    <cellStyle name="標準 2 4 3 4 2 3 4 6 2" xfId="24306"/>
    <cellStyle name="標準 2 4 3 4 2 3 4 6 3" xfId="24307"/>
    <cellStyle name="標準 2 4 3 4 2 3 4 7" xfId="24308"/>
    <cellStyle name="標準 2 4 3 4 2 3 4 8" xfId="24309"/>
    <cellStyle name="標準 2 4 3 4 2 3 5" xfId="24310"/>
    <cellStyle name="標準 2 4 3 4 2 3 5 2" xfId="24311"/>
    <cellStyle name="標準 2 4 3 4 2 3 5 2 2" xfId="24312"/>
    <cellStyle name="標準 2 4 3 4 2 3 5 2 2 2" xfId="24313"/>
    <cellStyle name="標準 2 4 3 4 2 3 5 2 2 3" xfId="24314"/>
    <cellStyle name="標準 2 4 3 4 2 3 5 2 3" xfId="24315"/>
    <cellStyle name="標準 2 4 3 4 2 3 5 2 3 2" xfId="24316"/>
    <cellStyle name="標準 2 4 3 4 2 3 5 2 3 3" xfId="24317"/>
    <cellStyle name="標準 2 4 3 4 2 3 5 2 4" xfId="24318"/>
    <cellStyle name="標準 2 4 3 4 2 3 5 2 5" xfId="24319"/>
    <cellStyle name="標準 2 4 3 4 2 3 5 3" xfId="24320"/>
    <cellStyle name="標準 2 4 3 4 2 3 5 3 2" xfId="24321"/>
    <cellStyle name="標準 2 4 3 4 2 3 5 3 3" xfId="24322"/>
    <cellStyle name="標準 2 4 3 4 2 3 5 4" xfId="24323"/>
    <cellStyle name="標準 2 4 3 4 2 3 5 4 2" xfId="24324"/>
    <cellStyle name="標準 2 4 3 4 2 3 5 4 3" xfId="24325"/>
    <cellStyle name="標準 2 4 3 4 2 3 5 5" xfId="24326"/>
    <cellStyle name="標準 2 4 3 4 2 3 5 6" xfId="24327"/>
    <cellStyle name="標準 2 4 3 4 2 3 6" xfId="24328"/>
    <cellStyle name="標準 2 4 3 4 2 3 6 2" xfId="24329"/>
    <cellStyle name="標準 2 4 3 4 2 3 6 2 2" xfId="24330"/>
    <cellStyle name="標準 2 4 3 4 2 3 6 2 3" xfId="24331"/>
    <cellStyle name="標準 2 4 3 4 2 3 6 3" xfId="24332"/>
    <cellStyle name="標準 2 4 3 4 2 3 6 3 2" xfId="24333"/>
    <cellStyle name="標準 2 4 3 4 2 3 6 3 3" xfId="24334"/>
    <cellStyle name="標準 2 4 3 4 2 3 6 4" xfId="24335"/>
    <cellStyle name="標準 2 4 3 4 2 3 6 5" xfId="24336"/>
    <cellStyle name="標準 2 4 3 4 2 3 7" xfId="24337"/>
    <cellStyle name="標準 2 4 3 4 2 3 8" xfId="24338"/>
    <cellStyle name="標準 2 4 3 4 2 3 8 2" xfId="24339"/>
    <cellStyle name="標準 2 4 3 4 2 3 8 3" xfId="24340"/>
    <cellStyle name="標準 2 4 3 4 2 3 9" xfId="24341"/>
    <cellStyle name="標準 2 4 3 4 2 3 9 2" xfId="24342"/>
    <cellStyle name="標準 2 4 3 4 2 3 9 3" xfId="24343"/>
    <cellStyle name="標準 2 4 3 4 2 4" xfId="24344"/>
    <cellStyle name="標準 2 4 3 4 2 4 10" xfId="24345"/>
    <cellStyle name="標準 2 4 3 4 2 4 2" xfId="24346"/>
    <cellStyle name="標準 2 4 3 4 2 4 2 2" xfId="24347"/>
    <cellStyle name="標準 2 4 3 4 2 4 2 2 2" xfId="24348"/>
    <cellStyle name="標準 2 4 3 4 2 4 2 2 2 2" xfId="24349"/>
    <cellStyle name="標準 2 4 3 4 2 4 2 2 2 2 2" xfId="24350"/>
    <cellStyle name="標準 2 4 3 4 2 4 2 2 2 2 3" xfId="24351"/>
    <cellStyle name="標準 2 4 3 4 2 4 2 2 2 3" xfId="24352"/>
    <cellStyle name="標準 2 4 3 4 2 4 2 2 2 3 2" xfId="24353"/>
    <cellStyle name="標準 2 4 3 4 2 4 2 2 2 3 3" xfId="24354"/>
    <cellStyle name="標準 2 4 3 4 2 4 2 2 2 4" xfId="24355"/>
    <cellStyle name="標準 2 4 3 4 2 4 2 2 2 5" xfId="24356"/>
    <cellStyle name="標準 2 4 3 4 2 4 2 2 3" xfId="24357"/>
    <cellStyle name="標準 2 4 3 4 2 4 2 2 3 2" xfId="24358"/>
    <cellStyle name="標準 2 4 3 4 2 4 2 2 3 3" xfId="24359"/>
    <cellStyle name="標準 2 4 3 4 2 4 2 2 4" xfId="24360"/>
    <cellStyle name="標準 2 4 3 4 2 4 2 2 4 2" xfId="24361"/>
    <cellStyle name="標準 2 4 3 4 2 4 2 2 4 3" xfId="24362"/>
    <cellStyle name="標準 2 4 3 4 2 4 2 2 5" xfId="24363"/>
    <cellStyle name="標準 2 4 3 4 2 4 2 2 6" xfId="24364"/>
    <cellStyle name="標準 2 4 3 4 2 4 2 3" xfId="24365"/>
    <cellStyle name="標準 2 4 3 4 2 4 2 3 2" xfId="24366"/>
    <cellStyle name="標準 2 4 3 4 2 4 2 3 2 2" xfId="24367"/>
    <cellStyle name="標準 2 4 3 4 2 4 2 3 2 3" xfId="24368"/>
    <cellStyle name="標準 2 4 3 4 2 4 2 3 3" xfId="24369"/>
    <cellStyle name="標準 2 4 3 4 2 4 2 3 3 2" xfId="24370"/>
    <cellStyle name="標準 2 4 3 4 2 4 2 3 3 3" xfId="24371"/>
    <cellStyle name="標準 2 4 3 4 2 4 2 3 4" xfId="24372"/>
    <cellStyle name="標準 2 4 3 4 2 4 2 3 5" xfId="24373"/>
    <cellStyle name="標準 2 4 3 4 2 4 2 4" xfId="24374"/>
    <cellStyle name="標準 2 4 3 4 2 4 2 5" xfId="24375"/>
    <cellStyle name="標準 2 4 3 4 2 4 2 5 2" xfId="24376"/>
    <cellStyle name="標準 2 4 3 4 2 4 2 5 3" xfId="24377"/>
    <cellStyle name="標準 2 4 3 4 2 4 2 6" xfId="24378"/>
    <cellStyle name="標準 2 4 3 4 2 4 2 6 2" xfId="24379"/>
    <cellStyle name="標準 2 4 3 4 2 4 2 6 3" xfId="24380"/>
    <cellStyle name="標準 2 4 3 4 2 4 2 7" xfId="24381"/>
    <cellStyle name="標準 2 4 3 4 2 4 2 8" xfId="24382"/>
    <cellStyle name="標準 2 4 3 4 2 4 3" xfId="24383"/>
    <cellStyle name="標準 2 4 3 4 2 4 3 2" xfId="24384"/>
    <cellStyle name="標準 2 4 3 4 2 4 3 2 2" xfId="24385"/>
    <cellStyle name="標準 2 4 3 4 2 4 3 2 2 2" xfId="24386"/>
    <cellStyle name="標準 2 4 3 4 2 4 3 2 2 2 2" xfId="24387"/>
    <cellStyle name="標準 2 4 3 4 2 4 3 2 2 2 3" xfId="24388"/>
    <cellStyle name="標準 2 4 3 4 2 4 3 2 2 3" xfId="24389"/>
    <cellStyle name="標準 2 4 3 4 2 4 3 2 2 3 2" xfId="24390"/>
    <cellStyle name="標準 2 4 3 4 2 4 3 2 2 3 3" xfId="24391"/>
    <cellStyle name="標準 2 4 3 4 2 4 3 2 2 4" xfId="24392"/>
    <cellStyle name="標準 2 4 3 4 2 4 3 2 2 5" xfId="24393"/>
    <cellStyle name="標準 2 4 3 4 2 4 3 2 3" xfId="24394"/>
    <cellStyle name="標準 2 4 3 4 2 4 3 2 3 2" xfId="24395"/>
    <cellStyle name="標準 2 4 3 4 2 4 3 2 3 3" xfId="24396"/>
    <cellStyle name="標準 2 4 3 4 2 4 3 2 4" xfId="24397"/>
    <cellStyle name="標準 2 4 3 4 2 4 3 2 4 2" xfId="24398"/>
    <cellStyle name="標準 2 4 3 4 2 4 3 2 4 3" xfId="24399"/>
    <cellStyle name="標準 2 4 3 4 2 4 3 2 5" xfId="24400"/>
    <cellStyle name="標準 2 4 3 4 2 4 3 2 6" xfId="24401"/>
    <cellStyle name="標準 2 4 3 4 2 4 3 3" xfId="24402"/>
    <cellStyle name="標準 2 4 3 4 2 4 3 3 2" xfId="24403"/>
    <cellStyle name="標準 2 4 3 4 2 4 3 3 2 2" xfId="24404"/>
    <cellStyle name="標準 2 4 3 4 2 4 3 3 2 3" xfId="24405"/>
    <cellStyle name="標準 2 4 3 4 2 4 3 3 3" xfId="24406"/>
    <cellStyle name="標準 2 4 3 4 2 4 3 3 3 2" xfId="24407"/>
    <cellStyle name="標準 2 4 3 4 2 4 3 3 3 3" xfId="24408"/>
    <cellStyle name="標準 2 4 3 4 2 4 3 3 4" xfId="24409"/>
    <cellStyle name="標準 2 4 3 4 2 4 3 3 5" xfId="24410"/>
    <cellStyle name="標準 2 4 3 4 2 4 3 4" xfId="24411"/>
    <cellStyle name="標準 2 4 3 4 2 4 3 5" xfId="24412"/>
    <cellStyle name="標準 2 4 3 4 2 4 3 5 2" xfId="24413"/>
    <cellStyle name="標準 2 4 3 4 2 4 3 5 3" xfId="24414"/>
    <cellStyle name="標準 2 4 3 4 2 4 3 6" xfId="24415"/>
    <cellStyle name="標準 2 4 3 4 2 4 3 6 2" xfId="24416"/>
    <cellStyle name="標準 2 4 3 4 2 4 3 6 3" xfId="24417"/>
    <cellStyle name="標準 2 4 3 4 2 4 3 7" xfId="24418"/>
    <cellStyle name="標準 2 4 3 4 2 4 3 8" xfId="24419"/>
    <cellStyle name="標準 2 4 3 4 2 4 4" xfId="24420"/>
    <cellStyle name="標準 2 4 3 4 2 4 4 2" xfId="24421"/>
    <cellStyle name="標準 2 4 3 4 2 4 4 2 2" xfId="24422"/>
    <cellStyle name="標準 2 4 3 4 2 4 4 2 2 2" xfId="24423"/>
    <cellStyle name="標準 2 4 3 4 2 4 4 2 2 3" xfId="24424"/>
    <cellStyle name="標準 2 4 3 4 2 4 4 2 3" xfId="24425"/>
    <cellStyle name="標準 2 4 3 4 2 4 4 2 3 2" xfId="24426"/>
    <cellStyle name="標準 2 4 3 4 2 4 4 2 3 3" xfId="24427"/>
    <cellStyle name="標準 2 4 3 4 2 4 4 2 4" xfId="24428"/>
    <cellStyle name="標準 2 4 3 4 2 4 4 2 5" xfId="24429"/>
    <cellStyle name="標準 2 4 3 4 2 4 4 3" xfId="24430"/>
    <cellStyle name="標準 2 4 3 4 2 4 4 3 2" xfId="24431"/>
    <cellStyle name="標準 2 4 3 4 2 4 4 3 3" xfId="24432"/>
    <cellStyle name="標準 2 4 3 4 2 4 4 4" xfId="24433"/>
    <cellStyle name="標準 2 4 3 4 2 4 4 4 2" xfId="24434"/>
    <cellStyle name="標準 2 4 3 4 2 4 4 4 3" xfId="24435"/>
    <cellStyle name="標準 2 4 3 4 2 4 4 5" xfId="24436"/>
    <cellStyle name="標準 2 4 3 4 2 4 4 6" xfId="24437"/>
    <cellStyle name="標準 2 4 3 4 2 4 5" xfId="24438"/>
    <cellStyle name="標準 2 4 3 4 2 4 5 2" xfId="24439"/>
    <cellStyle name="標準 2 4 3 4 2 4 5 2 2" xfId="24440"/>
    <cellStyle name="標準 2 4 3 4 2 4 5 2 3" xfId="24441"/>
    <cellStyle name="標準 2 4 3 4 2 4 5 3" xfId="24442"/>
    <cellStyle name="標準 2 4 3 4 2 4 5 3 2" xfId="24443"/>
    <cellStyle name="標準 2 4 3 4 2 4 5 3 3" xfId="24444"/>
    <cellStyle name="標準 2 4 3 4 2 4 5 4" xfId="24445"/>
    <cellStyle name="標準 2 4 3 4 2 4 5 5" xfId="24446"/>
    <cellStyle name="標準 2 4 3 4 2 4 6" xfId="24447"/>
    <cellStyle name="標準 2 4 3 4 2 4 7" xfId="24448"/>
    <cellStyle name="標準 2 4 3 4 2 4 7 2" xfId="24449"/>
    <cellStyle name="標準 2 4 3 4 2 4 7 3" xfId="24450"/>
    <cellStyle name="標準 2 4 3 4 2 4 8" xfId="24451"/>
    <cellStyle name="標準 2 4 3 4 2 4 8 2" xfId="24452"/>
    <cellStyle name="標準 2 4 3 4 2 4 8 3" xfId="24453"/>
    <cellStyle name="標準 2 4 3 4 2 4 9" xfId="24454"/>
    <cellStyle name="標準 2 4 3 4 2 5" xfId="24455"/>
    <cellStyle name="標準 2 4 3 4 2 5 2" xfId="24456"/>
    <cellStyle name="標準 2 4 3 4 2 5 2 2" xfId="24457"/>
    <cellStyle name="標準 2 4 3 4 2 5 2 2 2" xfId="24458"/>
    <cellStyle name="標準 2 4 3 4 2 5 2 2 2 2" xfId="24459"/>
    <cellStyle name="標準 2 4 3 4 2 5 2 2 2 2 2" xfId="24460"/>
    <cellStyle name="標準 2 4 3 4 2 5 2 2 2 2 3" xfId="24461"/>
    <cellStyle name="標準 2 4 3 4 2 5 2 2 2 3" xfId="24462"/>
    <cellStyle name="標準 2 4 3 4 2 5 2 2 2 3 2" xfId="24463"/>
    <cellStyle name="標準 2 4 3 4 2 5 2 2 2 3 3" xfId="24464"/>
    <cellStyle name="標準 2 4 3 4 2 5 2 2 2 4" xfId="24465"/>
    <cellStyle name="標準 2 4 3 4 2 5 2 2 2 5" xfId="24466"/>
    <cellStyle name="標準 2 4 3 4 2 5 2 2 3" xfId="24467"/>
    <cellStyle name="標準 2 4 3 4 2 5 2 2 3 2" xfId="24468"/>
    <cellStyle name="標準 2 4 3 4 2 5 2 2 3 3" xfId="24469"/>
    <cellStyle name="標準 2 4 3 4 2 5 2 2 4" xfId="24470"/>
    <cellStyle name="標準 2 4 3 4 2 5 2 2 4 2" xfId="24471"/>
    <cellStyle name="標準 2 4 3 4 2 5 2 2 4 3" xfId="24472"/>
    <cellStyle name="標準 2 4 3 4 2 5 2 2 5" xfId="24473"/>
    <cellStyle name="標準 2 4 3 4 2 5 2 2 6" xfId="24474"/>
    <cellStyle name="標準 2 4 3 4 2 5 2 3" xfId="24475"/>
    <cellStyle name="標準 2 4 3 4 2 5 2 3 2" xfId="24476"/>
    <cellStyle name="標準 2 4 3 4 2 5 2 3 2 2" xfId="24477"/>
    <cellStyle name="標準 2 4 3 4 2 5 2 3 2 3" xfId="24478"/>
    <cellStyle name="標準 2 4 3 4 2 5 2 3 3" xfId="24479"/>
    <cellStyle name="標準 2 4 3 4 2 5 2 3 3 2" xfId="24480"/>
    <cellStyle name="標準 2 4 3 4 2 5 2 3 3 3" xfId="24481"/>
    <cellStyle name="標準 2 4 3 4 2 5 2 3 4" xfId="24482"/>
    <cellStyle name="標準 2 4 3 4 2 5 2 3 5" xfId="24483"/>
    <cellStyle name="標準 2 4 3 4 2 5 2 4" xfId="24484"/>
    <cellStyle name="標準 2 4 3 4 2 5 2 5" xfId="24485"/>
    <cellStyle name="標準 2 4 3 4 2 5 2 5 2" xfId="24486"/>
    <cellStyle name="標準 2 4 3 4 2 5 2 5 3" xfId="24487"/>
    <cellStyle name="標準 2 4 3 4 2 5 2 6" xfId="24488"/>
    <cellStyle name="標準 2 4 3 4 2 5 2 6 2" xfId="24489"/>
    <cellStyle name="標準 2 4 3 4 2 5 2 6 3" xfId="24490"/>
    <cellStyle name="標準 2 4 3 4 2 5 2 7" xfId="24491"/>
    <cellStyle name="標準 2 4 3 4 2 5 2 8" xfId="24492"/>
    <cellStyle name="標準 2 4 3 4 2 5 3" xfId="24493"/>
    <cellStyle name="標準 2 4 3 4 2 5 3 2" xfId="24494"/>
    <cellStyle name="標準 2 4 3 4 2 5 3 2 2" xfId="24495"/>
    <cellStyle name="標準 2 4 3 4 2 5 3 2 2 2" xfId="24496"/>
    <cellStyle name="標準 2 4 3 4 2 5 3 2 2 3" xfId="24497"/>
    <cellStyle name="標準 2 4 3 4 2 5 3 2 3" xfId="24498"/>
    <cellStyle name="標準 2 4 3 4 2 5 3 2 3 2" xfId="24499"/>
    <cellStyle name="標準 2 4 3 4 2 5 3 2 3 3" xfId="24500"/>
    <cellStyle name="標準 2 4 3 4 2 5 3 2 4" xfId="24501"/>
    <cellStyle name="標準 2 4 3 4 2 5 3 2 5" xfId="24502"/>
    <cellStyle name="標準 2 4 3 4 2 5 3 3" xfId="24503"/>
    <cellStyle name="標準 2 4 3 4 2 5 3 3 2" xfId="24504"/>
    <cellStyle name="標準 2 4 3 4 2 5 3 3 3" xfId="24505"/>
    <cellStyle name="標準 2 4 3 4 2 5 3 4" xfId="24506"/>
    <cellStyle name="標準 2 4 3 4 2 5 3 4 2" xfId="24507"/>
    <cellStyle name="標準 2 4 3 4 2 5 3 4 3" xfId="24508"/>
    <cellStyle name="標準 2 4 3 4 2 5 3 5" xfId="24509"/>
    <cellStyle name="標準 2 4 3 4 2 5 3 6" xfId="24510"/>
    <cellStyle name="標準 2 4 3 4 2 5 4" xfId="24511"/>
    <cellStyle name="標準 2 4 3 4 2 5 4 2" xfId="24512"/>
    <cellStyle name="標準 2 4 3 4 2 5 4 2 2" xfId="24513"/>
    <cellStyle name="標準 2 4 3 4 2 5 4 2 3" xfId="24514"/>
    <cellStyle name="標準 2 4 3 4 2 5 4 3" xfId="24515"/>
    <cellStyle name="標準 2 4 3 4 2 5 4 3 2" xfId="24516"/>
    <cellStyle name="標準 2 4 3 4 2 5 4 3 3" xfId="24517"/>
    <cellStyle name="標準 2 4 3 4 2 5 4 4" xfId="24518"/>
    <cellStyle name="標準 2 4 3 4 2 5 4 5" xfId="24519"/>
    <cellStyle name="標準 2 4 3 4 2 5 5" xfId="24520"/>
    <cellStyle name="標準 2 4 3 4 2 5 6" xfId="24521"/>
    <cellStyle name="標準 2 4 3 4 2 5 6 2" xfId="24522"/>
    <cellStyle name="標準 2 4 3 4 2 5 6 3" xfId="24523"/>
    <cellStyle name="標準 2 4 3 4 2 5 7" xfId="24524"/>
    <cellStyle name="標準 2 4 3 4 2 5 7 2" xfId="24525"/>
    <cellStyle name="標準 2 4 3 4 2 5 7 3" xfId="24526"/>
    <cellStyle name="標準 2 4 3 4 2 5 8" xfId="24527"/>
    <cellStyle name="標準 2 4 3 4 2 5 9" xfId="24528"/>
    <cellStyle name="標準 2 4 3 4 2 6" xfId="24529"/>
    <cellStyle name="標準 2 4 3 4 2 6 2" xfId="24530"/>
    <cellStyle name="標準 2 4 3 4 2 6 2 2" xfId="24531"/>
    <cellStyle name="標準 2 4 3 4 2 6 2 2 2" xfId="24532"/>
    <cellStyle name="標準 2 4 3 4 2 6 2 2 2 2" xfId="24533"/>
    <cellStyle name="標準 2 4 3 4 2 6 2 2 2 3" xfId="24534"/>
    <cellStyle name="標準 2 4 3 4 2 6 2 2 3" xfId="24535"/>
    <cellStyle name="標準 2 4 3 4 2 6 2 2 3 2" xfId="24536"/>
    <cellStyle name="標準 2 4 3 4 2 6 2 2 3 3" xfId="24537"/>
    <cellStyle name="標準 2 4 3 4 2 6 2 2 4" xfId="24538"/>
    <cellStyle name="標準 2 4 3 4 2 6 2 2 5" xfId="24539"/>
    <cellStyle name="標準 2 4 3 4 2 6 2 3" xfId="24540"/>
    <cellStyle name="標準 2 4 3 4 2 6 2 3 2" xfId="24541"/>
    <cellStyle name="標準 2 4 3 4 2 6 2 3 3" xfId="24542"/>
    <cellStyle name="標準 2 4 3 4 2 6 2 4" xfId="24543"/>
    <cellStyle name="標準 2 4 3 4 2 6 2 4 2" xfId="24544"/>
    <cellStyle name="標準 2 4 3 4 2 6 2 4 3" xfId="24545"/>
    <cellStyle name="標準 2 4 3 4 2 6 2 5" xfId="24546"/>
    <cellStyle name="標準 2 4 3 4 2 6 2 6" xfId="24547"/>
    <cellStyle name="標準 2 4 3 4 2 6 3" xfId="24548"/>
    <cellStyle name="標準 2 4 3 4 2 6 3 2" xfId="24549"/>
    <cellStyle name="標準 2 4 3 4 2 6 3 2 2" xfId="24550"/>
    <cellStyle name="標準 2 4 3 4 2 6 3 2 3" xfId="24551"/>
    <cellStyle name="標準 2 4 3 4 2 6 3 3" xfId="24552"/>
    <cellStyle name="標準 2 4 3 4 2 6 3 3 2" xfId="24553"/>
    <cellStyle name="標準 2 4 3 4 2 6 3 3 3" xfId="24554"/>
    <cellStyle name="標準 2 4 3 4 2 6 3 4" xfId="24555"/>
    <cellStyle name="標準 2 4 3 4 2 6 3 5" xfId="24556"/>
    <cellStyle name="標準 2 4 3 4 2 6 4" xfId="24557"/>
    <cellStyle name="標準 2 4 3 4 2 6 5" xfId="24558"/>
    <cellStyle name="標準 2 4 3 4 2 6 5 2" xfId="24559"/>
    <cellStyle name="標準 2 4 3 4 2 6 5 3" xfId="24560"/>
    <cellStyle name="標準 2 4 3 4 2 6 6" xfId="24561"/>
    <cellStyle name="標準 2 4 3 4 2 6 6 2" xfId="24562"/>
    <cellStyle name="標準 2 4 3 4 2 6 6 3" xfId="24563"/>
    <cellStyle name="標準 2 4 3 4 2 6 7" xfId="24564"/>
    <cellStyle name="標準 2 4 3 4 2 6 8" xfId="24565"/>
    <cellStyle name="標準 2 4 3 4 2 7" xfId="24566"/>
    <cellStyle name="標準 2 4 3 4 2 7 2" xfId="24567"/>
    <cellStyle name="標準 2 4 3 4 2 7 2 2" xfId="24568"/>
    <cellStyle name="標準 2 4 3 4 2 7 2 2 2" xfId="24569"/>
    <cellStyle name="標準 2 4 3 4 2 7 2 2 2 2" xfId="24570"/>
    <cellStyle name="標準 2 4 3 4 2 7 2 2 2 3" xfId="24571"/>
    <cellStyle name="標準 2 4 3 4 2 7 2 2 3" xfId="24572"/>
    <cellStyle name="標準 2 4 3 4 2 7 2 2 3 2" xfId="24573"/>
    <cellStyle name="標準 2 4 3 4 2 7 2 2 3 3" xfId="24574"/>
    <cellStyle name="標準 2 4 3 4 2 7 2 2 4" xfId="24575"/>
    <cellStyle name="標準 2 4 3 4 2 7 2 2 5" xfId="24576"/>
    <cellStyle name="標準 2 4 3 4 2 7 2 3" xfId="24577"/>
    <cellStyle name="標準 2 4 3 4 2 7 2 3 2" xfId="24578"/>
    <cellStyle name="標準 2 4 3 4 2 7 2 3 3" xfId="24579"/>
    <cellStyle name="標準 2 4 3 4 2 7 2 4" xfId="24580"/>
    <cellStyle name="標準 2 4 3 4 2 7 2 4 2" xfId="24581"/>
    <cellStyle name="標準 2 4 3 4 2 7 2 4 3" xfId="24582"/>
    <cellStyle name="標準 2 4 3 4 2 7 2 5" xfId="24583"/>
    <cellStyle name="標準 2 4 3 4 2 7 2 6" xfId="24584"/>
    <cellStyle name="標準 2 4 3 4 2 7 3" xfId="24585"/>
    <cellStyle name="標準 2 4 3 4 2 7 3 2" xfId="24586"/>
    <cellStyle name="標準 2 4 3 4 2 7 3 2 2" xfId="24587"/>
    <cellStyle name="標準 2 4 3 4 2 7 3 2 3" xfId="24588"/>
    <cellStyle name="標準 2 4 3 4 2 7 3 3" xfId="24589"/>
    <cellStyle name="標準 2 4 3 4 2 7 3 3 2" xfId="24590"/>
    <cellStyle name="標準 2 4 3 4 2 7 3 3 3" xfId="24591"/>
    <cellStyle name="標準 2 4 3 4 2 7 3 4" xfId="24592"/>
    <cellStyle name="標準 2 4 3 4 2 7 3 5" xfId="24593"/>
    <cellStyle name="標準 2 4 3 4 2 7 4" xfId="24594"/>
    <cellStyle name="標準 2 4 3 4 2 7 5" xfId="24595"/>
    <cellStyle name="標準 2 4 3 4 2 7 5 2" xfId="24596"/>
    <cellStyle name="標準 2 4 3 4 2 7 5 3" xfId="24597"/>
    <cellStyle name="標準 2 4 3 4 2 7 6" xfId="24598"/>
    <cellStyle name="標準 2 4 3 4 2 7 6 2" xfId="24599"/>
    <cellStyle name="標準 2 4 3 4 2 7 6 3" xfId="24600"/>
    <cellStyle name="標準 2 4 3 4 2 7 7" xfId="24601"/>
    <cellStyle name="標準 2 4 3 4 2 7 8" xfId="24602"/>
    <cellStyle name="標準 2 4 3 4 2 8" xfId="24603"/>
    <cellStyle name="標準 2 4 3 4 2 8 2" xfId="24604"/>
    <cellStyle name="標準 2 4 3 4 2 8 2 2" xfId="24605"/>
    <cellStyle name="標準 2 4 3 4 2 8 2 2 2" xfId="24606"/>
    <cellStyle name="標準 2 4 3 4 2 8 2 2 3" xfId="24607"/>
    <cellStyle name="標準 2 4 3 4 2 8 2 3" xfId="24608"/>
    <cellStyle name="標準 2 4 3 4 2 8 2 3 2" xfId="24609"/>
    <cellStyle name="標準 2 4 3 4 2 8 2 3 3" xfId="24610"/>
    <cellStyle name="標準 2 4 3 4 2 8 2 4" xfId="24611"/>
    <cellStyle name="標準 2 4 3 4 2 8 2 5" xfId="24612"/>
    <cellStyle name="標準 2 4 3 4 2 8 3" xfId="24613"/>
    <cellStyle name="標準 2 4 3 4 2 8 3 2" xfId="24614"/>
    <cellStyle name="標準 2 4 3 4 2 8 3 3" xfId="24615"/>
    <cellStyle name="標準 2 4 3 4 2 8 4" xfId="24616"/>
    <cellStyle name="標準 2 4 3 4 2 8 4 2" xfId="24617"/>
    <cellStyle name="標準 2 4 3 4 2 8 4 3" xfId="24618"/>
    <cellStyle name="標準 2 4 3 4 2 8 5" xfId="24619"/>
    <cellStyle name="標準 2 4 3 4 2 8 6" xfId="24620"/>
    <cellStyle name="標準 2 4 3 4 2 9" xfId="24621"/>
    <cellStyle name="標準 2 4 3 4 2 9 2" xfId="24622"/>
    <cellStyle name="標準 2 4 3 4 2 9 2 2" xfId="24623"/>
    <cellStyle name="標準 2 4 3 4 2 9 2 3" xfId="24624"/>
    <cellStyle name="標準 2 4 3 4 2 9 3" xfId="24625"/>
    <cellStyle name="標準 2 4 3 4 2 9 3 2" xfId="24626"/>
    <cellStyle name="標準 2 4 3 4 2 9 3 3" xfId="24627"/>
    <cellStyle name="標準 2 4 3 4 2 9 4" xfId="24628"/>
    <cellStyle name="標準 2 4 3 4 2 9 5" xfId="24629"/>
    <cellStyle name="標準 2 4 3 4 3" xfId="24630"/>
    <cellStyle name="標準 2 4 3 4 3 10" xfId="24631"/>
    <cellStyle name="標準 2 4 3 4 3 10 2" xfId="24632"/>
    <cellStyle name="標準 2 4 3 4 3 10 3" xfId="24633"/>
    <cellStyle name="標準 2 4 3 4 3 11" xfId="24634"/>
    <cellStyle name="標準 2 4 3 4 3 12" xfId="24635"/>
    <cellStyle name="標準 2 4 3 4 3 2" xfId="24636"/>
    <cellStyle name="標準 2 4 3 4 3 2 10" xfId="24637"/>
    <cellStyle name="標準 2 4 3 4 3 2 2" xfId="24638"/>
    <cellStyle name="標準 2 4 3 4 3 2 2 2" xfId="24639"/>
    <cellStyle name="標準 2 4 3 4 3 2 2 2 2" xfId="24640"/>
    <cellStyle name="標準 2 4 3 4 3 2 2 2 2 2" xfId="24641"/>
    <cellStyle name="標準 2 4 3 4 3 2 2 2 2 2 2" xfId="24642"/>
    <cellStyle name="標準 2 4 3 4 3 2 2 2 2 2 3" xfId="24643"/>
    <cellStyle name="標準 2 4 3 4 3 2 2 2 2 3" xfId="24644"/>
    <cellStyle name="標準 2 4 3 4 3 2 2 2 2 3 2" xfId="24645"/>
    <cellStyle name="標準 2 4 3 4 3 2 2 2 2 3 3" xfId="24646"/>
    <cellStyle name="標準 2 4 3 4 3 2 2 2 2 4" xfId="24647"/>
    <cellStyle name="標準 2 4 3 4 3 2 2 2 2 5" xfId="24648"/>
    <cellStyle name="標準 2 4 3 4 3 2 2 2 3" xfId="24649"/>
    <cellStyle name="標準 2 4 3 4 3 2 2 2 3 2" xfId="24650"/>
    <cellStyle name="標準 2 4 3 4 3 2 2 2 3 3" xfId="24651"/>
    <cellStyle name="標準 2 4 3 4 3 2 2 2 4" xfId="24652"/>
    <cellStyle name="標準 2 4 3 4 3 2 2 2 4 2" xfId="24653"/>
    <cellStyle name="標準 2 4 3 4 3 2 2 2 4 3" xfId="24654"/>
    <cellStyle name="標準 2 4 3 4 3 2 2 2 5" xfId="24655"/>
    <cellStyle name="標準 2 4 3 4 3 2 2 2 6" xfId="24656"/>
    <cellStyle name="標準 2 4 3 4 3 2 2 3" xfId="24657"/>
    <cellStyle name="標準 2 4 3 4 3 2 2 3 2" xfId="24658"/>
    <cellStyle name="標準 2 4 3 4 3 2 2 3 2 2" xfId="24659"/>
    <cellStyle name="標準 2 4 3 4 3 2 2 3 2 3" xfId="24660"/>
    <cellStyle name="標準 2 4 3 4 3 2 2 3 3" xfId="24661"/>
    <cellStyle name="標準 2 4 3 4 3 2 2 3 3 2" xfId="24662"/>
    <cellStyle name="標準 2 4 3 4 3 2 2 3 3 3" xfId="24663"/>
    <cellStyle name="標準 2 4 3 4 3 2 2 3 4" xfId="24664"/>
    <cellStyle name="標準 2 4 3 4 3 2 2 3 5" xfId="24665"/>
    <cellStyle name="標準 2 4 3 4 3 2 2 4" xfId="24666"/>
    <cellStyle name="標準 2 4 3 4 3 2 2 5" xfId="24667"/>
    <cellStyle name="標準 2 4 3 4 3 2 2 5 2" xfId="24668"/>
    <cellStyle name="標準 2 4 3 4 3 2 2 5 3" xfId="24669"/>
    <cellStyle name="標準 2 4 3 4 3 2 2 6" xfId="24670"/>
    <cellStyle name="標準 2 4 3 4 3 2 2 6 2" xfId="24671"/>
    <cellStyle name="標準 2 4 3 4 3 2 2 6 3" xfId="24672"/>
    <cellStyle name="標準 2 4 3 4 3 2 2 7" xfId="24673"/>
    <cellStyle name="標準 2 4 3 4 3 2 2 8" xfId="24674"/>
    <cellStyle name="標準 2 4 3 4 3 2 3" xfId="24675"/>
    <cellStyle name="標準 2 4 3 4 3 2 3 2" xfId="24676"/>
    <cellStyle name="標準 2 4 3 4 3 2 3 2 2" xfId="24677"/>
    <cellStyle name="標準 2 4 3 4 3 2 3 2 2 2" xfId="24678"/>
    <cellStyle name="標準 2 4 3 4 3 2 3 2 2 2 2" xfId="24679"/>
    <cellStyle name="標準 2 4 3 4 3 2 3 2 2 2 3" xfId="24680"/>
    <cellStyle name="標準 2 4 3 4 3 2 3 2 2 3" xfId="24681"/>
    <cellStyle name="標準 2 4 3 4 3 2 3 2 2 3 2" xfId="24682"/>
    <cellStyle name="標準 2 4 3 4 3 2 3 2 2 3 3" xfId="24683"/>
    <cellStyle name="標準 2 4 3 4 3 2 3 2 2 4" xfId="24684"/>
    <cellStyle name="標準 2 4 3 4 3 2 3 2 2 5" xfId="24685"/>
    <cellStyle name="標準 2 4 3 4 3 2 3 2 3" xfId="24686"/>
    <cellStyle name="標準 2 4 3 4 3 2 3 2 3 2" xfId="24687"/>
    <cellStyle name="標準 2 4 3 4 3 2 3 2 3 3" xfId="24688"/>
    <cellStyle name="標準 2 4 3 4 3 2 3 2 4" xfId="24689"/>
    <cellStyle name="標準 2 4 3 4 3 2 3 2 4 2" xfId="24690"/>
    <cellStyle name="標準 2 4 3 4 3 2 3 2 4 3" xfId="24691"/>
    <cellStyle name="標準 2 4 3 4 3 2 3 2 5" xfId="24692"/>
    <cellStyle name="標準 2 4 3 4 3 2 3 2 6" xfId="24693"/>
    <cellStyle name="標準 2 4 3 4 3 2 3 3" xfId="24694"/>
    <cellStyle name="標準 2 4 3 4 3 2 3 3 2" xfId="24695"/>
    <cellStyle name="標準 2 4 3 4 3 2 3 3 2 2" xfId="24696"/>
    <cellStyle name="標準 2 4 3 4 3 2 3 3 2 3" xfId="24697"/>
    <cellStyle name="標準 2 4 3 4 3 2 3 3 3" xfId="24698"/>
    <cellStyle name="標準 2 4 3 4 3 2 3 3 3 2" xfId="24699"/>
    <cellStyle name="標準 2 4 3 4 3 2 3 3 3 3" xfId="24700"/>
    <cellStyle name="標準 2 4 3 4 3 2 3 3 4" xfId="24701"/>
    <cellStyle name="標準 2 4 3 4 3 2 3 3 5" xfId="24702"/>
    <cellStyle name="標準 2 4 3 4 3 2 3 4" xfId="24703"/>
    <cellStyle name="標準 2 4 3 4 3 2 3 5" xfId="24704"/>
    <cellStyle name="標準 2 4 3 4 3 2 3 5 2" xfId="24705"/>
    <cellStyle name="標準 2 4 3 4 3 2 3 5 3" xfId="24706"/>
    <cellStyle name="標準 2 4 3 4 3 2 3 6" xfId="24707"/>
    <cellStyle name="標準 2 4 3 4 3 2 3 6 2" xfId="24708"/>
    <cellStyle name="標準 2 4 3 4 3 2 3 6 3" xfId="24709"/>
    <cellStyle name="標準 2 4 3 4 3 2 3 7" xfId="24710"/>
    <cellStyle name="標準 2 4 3 4 3 2 3 8" xfId="24711"/>
    <cellStyle name="標準 2 4 3 4 3 2 4" xfId="24712"/>
    <cellStyle name="標準 2 4 3 4 3 2 4 2" xfId="24713"/>
    <cellStyle name="標準 2 4 3 4 3 2 4 2 2" xfId="24714"/>
    <cellStyle name="標準 2 4 3 4 3 2 4 2 2 2" xfId="24715"/>
    <cellStyle name="標準 2 4 3 4 3 2 4 2 2 3" xfId="24716"/>
    <cellStyle name="標準 2 4 3 4 3 2 4 2 3" xfId="24717"/>
    <cellStyle name="標準 2 4 3 4 3 2 4 2 3 2" xfId="24718"/>
    <cellStyle name="標準 2 4 3 4 3 2 4 2 3 3" xfId="24719"/>
    <cellStyle name="標準 2 4 3 4 3 2 4 2 4" xfId="24720"/>
    <cellStyle name="標準 2 4 3 4 3 2 4 2 5" xfId="24721"/>
    <cellStyle name="標準 2 4 3 4 3 2 4 3" xfId="24722"/>
    <cellStyle name="標準 2 4 3 4 3 2 4 3 2" xfId="24723"/>
    <cellStyle name="標準 2 4 3 4 3 2 4 3 3" xfId="24724"/>
    <cellStyle name="標準 2 4 3 4 3 2 4 4" xfId="24725"/>
    <cellStyle name="標準 2 4 3 4 3 2 4 4 2" xfId="24726"/>
    <cellStyle name="標準 2 4 3 4 3 2 4 4 3" xfId="24727"/>
    <cellStyle name="標準 2 4 3 4 3 2 4 5" xfId="24728"/>
    <cellStyle name="標準 2 4 3 4 3 2 4 6" xfId="24729"/>
    <cellStyle name="標準 2 4 3 4 3 2 5" xfId="24730"/>
    <cellStyle name="標準 2 4 3 4 3 2 5 2" xfId="24731"/>
    <cellStyle name="標準 2 4 3 4 3 2 5 2 2" xfId="24732"/>
    <cellStyle name="標準 2 4 3 4 3 2 5 2 3" xfId="24733"/>
    <cellStyle name="標準 2 4 3 4 3 2 5 3" xfId="24734"/>
    <cellStyle name="標準 2 4 3 4 3 2 5 3 2" xfId="24735"/>
    <cellStyle name="標準 2 4 3 4 3 2 5 3 3" xfId="24736"/>
    <cellStyle name="標準 2 4 3 4 3 2 5 4" xfId="24737"/>
    <cellStyle name="標準 2 4 3 4 3 2 5 5" xfId="24738"/>
    <cellStyle name="標準 2 4 3 4 3 2 6" xfId="24739"/>
    <cellStyle name="標準 2 4 3 4 3 2 7" xfId="24740"/>
    <cellStyle name="標準 2 4 3 4 3 2 7 2" xfId="24741"/>
    <cellStyle name="標準 2 4 3 4 3 2 7 3" xfId="24742"/>
    <cellStyle name="標準 2 4 3 4 3 2 8" xfId="24743"/>
    <cellStyle name="標準 2 4 3 4 3 2 8 2" xfId="24744"/>
    <cellStyle name="標準 2 4 3 4 3 2 8 3" xfId="24745"/>
    <cellStyle name="標準 2 4 3 4 3 2 9" xfId="24746"/>
    <cellStyle name="標準 2 4 3 4 3 3" xfId="24747"/>
    <cellStyle name="標準 2 4 3 4 3 3 2" xfId="24748"/>
    <cellStyle name="標準 2 4 3 4 3 3 2 2" xfId="24749"/>
    <cellStyle name="標準 2 4 3 4 3 3 2 2 2" xfId="24750"/>
    <cellStyle name="標準 2 4 3 4 3 3 2 2 2 2" xfId="24751"/>
    <cellStyle name="標準 2 4 3 4 3 3 2 2 2 2 2" xfId="24752"/>
    <cellStyle name="標準 2 4 3 4 3 3 2 2 2 2 3" xfId="24753"/>
    <cellStyle name="標準 2 4 3 4 3 3 2 2 2 3" xfId="24754"/>
    <cellStyle name="標準 2 4 3 4 3 3 2 2 2 3 2" xfId="24755"/>
    <cellStyle name="標準 2 4 3 4 3 3 2 2 2 3 3" xfId="24756"/>
    <cellStyle name="標準 2 4 3 4 3 3 2 2 2 4" xfId="24757"/>
    <cellStyle name="標準 2 4 3 4 3 3 2 2 2 5" xfId="24758"/>
    <cellStyle name="標準 2 4 3 4 3 3 2 2 3" xfId="24759"/>
    <cellStyle name="標準 2 4 3 4 3 3 2 2 3 2" xfId="24760"/>
    <cellStyle name="標準 2 4 3 4 3 3 2 2 3 3" xfId="24761"/>
    <cellStyle name="標準 2 4 3 4 3 3 2 2 4" xfId="24762"/>
    <cellStyle name="標準 2 4 3 4 3 3 2 2 4 2" xfId="24763"/>
    <cellStyle name="標準 2 4 3 4 3 3 2 2 4 3" xfId="24764"/>
    <cellStyle name="標準 2 4 3 4 3 3 2 2 5" xfId="24765"/>
    <cellStyle name="標準 2 4 3 4 3 3 2 2 6" xfId="24766"/>
    <cellStyle name="標準 2 4 3 4 3 3 2 3" xfId="24767"/>
    <cellStyle name="標準 2 4 3 4 3 3 2 3 2" xfId="24768"/>
    <cellStyle name="標準 2 4 3 4 3 3 2 3 2 2" xfId="24769"/>
    <cellStyle name="標準 2 4 3 4 3 3 2 3 2 3" xfId="24770"/>
    <cellStyle name="標準 2 4 3 4 3 3 2 3 3" xfId="24771"/>
    <cellStyle name="標準 2 4 3 4 3 3 2 3 3 2" xfId="24772"/>
    <cellStyle name="標準 2 4 3 4 3 3 2 3 3 3" xfId="24773"/>
    <cellStyle name="標準 2 4 3 4 3 3 2 3 4" xfId="24774"/>
    <cellStyle name="標準 2 4 3 4 3 3 2 3 5" xfId="24775"/>
    <cellStyle name="標準 2 4 3 4 3 3 2 4" xfId="24776"/>
    <cellStyle name="標準 2 4 3 4 3 3 2 5" xfId="24777"/>
    <cellStyle name="標準 2 4 3 4 3 3 2 5 2" xfId="24778"/>
    <cellStyle name="標準 2 4 3 4 3 3 2 5 3" xfId="24779"/>
    <cellStyle name="標準 2 4 3 4 3 3 2 6" xfId="24780"/>
    <cellStyle name="標準 2 4 3 4 3 3 2 6 2" xfId="24781"/>
    <cellStyle name="標準 2 4 3 4 3 3 2 6 3" xfId="24782"/>
    <cellStyle name="標準 2 4 3 4 3 3 2 7" xfId="24783"/>
    <cellStyle name="標準 2 4 3 4 3 3 2 8" xfId="24784"/>
    <cellStyle name="標準 2 4 3 4 3 3 3" xfId="24785"/>
    <cellStyle name="標準 2 4 3 4 3 3 3 2" xfId="24786"/>
    <cellStyle name="標準 2 4 3 4 3 3 3 2 2" xfId="24787"/>
    <cellStyle name="標準 2 4 3 4 3 3 3 2 2 2" xfId="24788"/>
    <cellStyle name="標準 2 4 3 4 3 3 3 2 2 3" xfId="24789"/>
    <cellStyle name="標準 2 4 3 4 3 3 3 2 3" xfId="24790"/>
    <cellStyle name="標準 2 4 3 4 3 3 3 2 3 2" xfId="24791"/>
    <cellStyle name="標準 2 4 3 4 3 3 3 2 3 3" xfId="24792"/>
    <cellStyle name="標準 2 4 3 4 3 3 3 2 4" xfId="24793"/>
    <cellStyle name="標準 2 4 3 4 3 3 3 2 5" xfId="24794"/>
    <cellStyle name="標準 2 4 3 4 3 3 3 3" xfId="24795"/>
    <cellStyle name="標準 2 4 3 4 3 3 3 3 2" xfId="24796"/>
    <cellStyle name="標準 2 4 3 4 3 3 3 3 3" xfId="24797"/>
    <cellStyle name="標準 2 4 3 4 3 3 3 4" xfId="24798"/>
    <cellStyle name="標準 2 4 3 4 3 3 3 4 2" xfId="24799"/>
    <cellStyle name="標準 2 4 3 4 3 3 3 4 3" xfId="24800"/>
    <cellStyle name="標準 2 4 3 4 3 3 3 5" xfId="24801"/>
    <cellStyle name="標準 2 4 3 4 3 3 3 6" xfId="24802"/>
    <cellStyle name="標準 2 4 3 4 3 3 4" xfId="24803"/>
    <cellStyle name="標準 2 4 3 4 3 3 4 2" xfId="24804"/>
    <cellStyle name="標準 2 4 3 4 3 3 4 2 2" xfId="24805"/>
    <cellStyle name="標準 2 4 3 4 3 3 4 2 3" xfId="24806"/>
    <cellStyle name="標準 2 4 3 4 3 3 4 3" xfId="24807"/>
    <cellStyle name="標準 2 4 3 4 3 3 4 3 2" xfId="24808"/>
    <cellStyle name="標準 2 4 3 4 3 3 4 3 3" xfId="24809"/>
    <cellStyle name="標準 2 4 3 4 3 3 4 4" xfId="24810"/>
    <cellStyle name="標準 2 4 3 4 3 3 4 5" xfId="24811"/>
    <cellStyle name="標準 2 4 3 4 3 3 5" xfId="24812"/>
    <cellStyle name="標準 2 4 3 4 3 3 6" xfId="24813"/>
    <cellStyle name="標準 2 4 3 4 3 3 6 2" xfId="24814"/>
    <cellStyle name="標準 2 4 3 4 3 3 6 3" xfId="24815"/>
    <cellStyle name="標準 2 4 3 4 3 3 7" xfId="24816"/>
    <cellStyle name="標準 2 4 3 4 3 3 7 2" xfId="24817"/>
    <cellStyle name="標準 2 4 3 4 3 3 7 3" xfId="24818"/>
    <cellStyle name="標準 2 4 3 4 3 3 8" xfId="24819"/>
    <cellStyle name="標準 2 4 3 4 3 3 9" xfId="24820"/>
    <cellStyle name="標準 2 4 3 4 3 4" xfId="24821"/>
    <cellStyle name="標準 2 4 3 4 3 4 2" xfId="24822"/>
    <cellStyle name="標準 2 4 3 4 3 4 2 2" xfId="24823"/>
    <cellStyle name="標準 2 4 3 4 3 4 2 2 2" xfId="24824"/>
    <cellStyle name="標準 2 4 3 4 3 4 2 2 2 2" xfId="24825"/>
    <cellStyle name="標準 2 4 3 4 3 4 2 2 2 3" xfId="24826"/>
    <cellStyle name="標準 2 4 3 4 3 4 2 2 3" xfId="24827"/>
    <cellStyle name="標準 2 4 3 4 3 4 2 2 3 2" xfId="24828"/>
    <cellStyle name="標準 2 4 3 4 3 4 2 2 3 3" xfId="24829"/>
    <cellStyle name="標準 2 4 3 4 3 4 2 2 4" xfId="24830"/>
    <cellStyle name="標準 2 4 3 4 3 4 2 2 5" xfId="24831"/>
    <cellStyle name="標準 2 4 3 4 3 4 2 3" xfId="24832"/>
    <cellStyle name="標準 2 4 3 4 3 4 2 3 2" xfId="24833"/>
    <cellStyle name="標準 2 4 3 4 3 4 2 3 3" xfId="24834"/>
    <cellStyle name="標準 2 4 3 4 3 4 2 4" xfId="24835"/>
    <cellStyle name="標準 2 4 3 4 3 4 2 4 2" xfId="24836"/>
    <cellStyle name="標準 2 4 3 4 3 4 2 4 3" xfId="24837"/>
    <cellStyle name="標準 2 4 3 4 3 4 2 5" xfId="24838"/>
    <cellStyle name="標準 2 4 3 4 3 4 2 6" xfId="24839"/>
    <cellStyle name="標準 2 4 3 4 3 4 3" xfId="24840"/>
    <cellStyle name="標準 2 4 3 4 3 4 3 2" xfId="24841"/>
    <cellStyle name="標準 2 4 3 4 3 4 3 2 2" xfId="24842"/>
    <cellStyle name="標準 2 4 3 4 3 4 3 2 3" xfId="24843"/>
    <cellStyle name="標準 2 4 3 4 3 4 3 3" xfId="24844"/>
    <cellStyle name="標準 2 4 3 4 3 4 3 3 2" xfId="24845"/>
    <cellStyle name="標準 2 4 3 4 3 4 3 3 3" xfId="24846"/>
    <cellStyle name="標準 2 4 3 4 3 4 3 4" xfId="24847"/>
    <cellStyle name="標準 2 4 3 4 3 4 3 5" xfId="24848"/>
    <cellStyle name="標準 2 4 3 4 3 4 4" xfId="24849"/>
    <cellStyle name="標準 2 4 3 4 3 4 5" xfId="24850"/>
    <cellStyle name="標準 2 4 3 4 3 4 5 2" xfId="24851"/>
    <cellStyle name="標準 2 4 3 4 3 4 5 3" xfId="24852"/>
    <cellStyle name="標準 2 4 3 4 3 4 6" xfId="24853"/>
    <cellStyle name="標準 2 4 3 4 3 4 6 2" xfId="24854"/>
    <cellStyle name="標準 2 4 3 4 3 4 6 3" xfId="24855"/>
    <cellStyle name="標準 2 4 3 4 3 4 7" xfId="24856"/>
    <cellStyle name="標準 2 4 3 4 3 4 8" xfId="24857"/>
    <cellStyle name="標準 2 4 3 4 3 5" xfId="24858"/>
    <cellStyle name="標準 2 4 3 4 3 5 2" xfId="24859"/>
    <cellStyle name="標準 2 4 3 4 3 5 2 2" xfId="24860"/>
    <cellStyle name="標準 2 4 3 4 3 5 2 2 2" xfId="24861"/>
    <cellStyle name="標準 2 4 3 4 3 5 2 2 2 2" xfId="24862"/>
    <cellStyle name="標準 2 4 3 4 3 5 2 2 2 3" xfId="24863"/>
    <cellStyle name="標準 2 4 3 4 3 5 2 2 3" xfId="24864"/>
    <cellStyle name="標準 2 4 3 4 3 5 2 2 3 2" xfId="24865"/>
    <cellStyle name="標準 2 4 3 4 3 5 2 2 3 3" xfId="24866"/>
    <cellStyle name="標準 2 4 3 4 3 5 2 2 4" xfId="24867"/>
    <cellStyle name="標準 2 4 3 4 3 5 2 2 5" xfId="24868"/>
    <cellStyle name="標準 2 4 3 4 3 5 2 3" xfId="24869"/>
    <cellStyle name="標準 2 4 3 4 3 5 2 3 2" xfId="24870"/>
    <cellStyle name="標準 2 4 3 4 3 5 2 3 3" xfId="24871"/>
    <cellStyle name="標準 2 4 3 4 3 5 2 4" xfId="24872"/>
    <cellStyle name="標準 2 4 3 4 3 5 2 4 2" xfId="24873"/>
    <cellStyle name="標準 2 4 3 4 3 5 2 4 3" xfId="24874"/>
    <cellStyle name="標準 2 4 3 4 3 5 2 5" xfId="24875"/>
    <cellStyle name="標準 2 4 3 4 3 5 2 6" xfId="24876"/>
    <cellStyle name="標準 2 4 3 4 3 5 3" xfId="24877"/>
    <cellStyle name="標準 2 4 3 4 3 5 3 2" xfId="24878"/>
    <cellStyle name="標準 2 4 3 4 3 5 3 2 2" xfId="24879"/>
    <cellStyle name="標準 2 4 3 4 3 5 3 2 3" xfId="24880"/>
    <cellStyle name="標準 2 4 3 4 3 5 3 3" xfId="24881"/>
    <cellStyle name="標準 2 4 3 4 3 5 3 3 2" xfId="24882"/>
    <cellStyle name="標準 2 4 3 4 3 5 3 3 3" xfId="24883"/>
    <cellStyle name="標準 2 4 3 4 3 5 3 4" xfId="24884"/>
    <cellStyle name="標準 2 4 3 4 3 5 3 5" xfId="24885"/>
    <cellStyle name="標準 2 4 3 4 3 5 4" xfId="24886"/>
    <cellStyle name="標準 2 4 3 4 3 5 5" xfId="24887"/>
    <cellStyle name="標準 2 4 3 4 3 5 5 2" xfId="24888"/>
    <cellStyle name="標準 2 4 3 4 3 5 5 3" xfId="24889"/>
    <cellStyle name="標準 2 4 3 4 3 5 6" xfId="24890"/>
    <cellStyle name="標準 2 4 3 4 3 5 6 2" xfId="24891"/>
    <cellStyle name="標準 2 4 3 4 3 5 6 3" xfId="24892"/>
    <cellStyle name="標準 2 4 3 4 3 5 7" xfId="24893"/>
    <cellStyle name="標準 2 4 3 4 3 5 8" xfId="24894"/>
    <cellStyle name="標準 2 4 3 4 3 6" xfId="24895"/>
    <cellStyle name="標準 2 4 3 4 3 6 2" xfId="24896"/>
    <cellStyle name="標準 2 4 3 4 3 6 2 2" xfId="24897"/>
    <cellStyle name="標準 2 4 3 4 3 6 2 2 2" xfId="24898"/>
    <cellStyle name="標準 2 4 3 4 3 6 2 2 3" xfId="24899"/>
    <cellStyle name="標準 2 4 3 4 3 6 2 3" xfId="24900"/>
    <cellStyle name="標準 2 4 3 4 3 6 2 3 2" xfId="24901"/>
    <cellStyle name="標準 2 4 3 4 3 6 2 3 3" xfId="24902"/>
    <cellStyle name="標準 2 4 3 4 3 6 2 4" xfId="24903"/>
    <cellStyle name="標準 2 4 3 4 3 6 2 5" xfId="24904"/>
    <cellStyle name="標準 2 4 3 4 3 6 3" xfId="24905"/>
    <cellStyle name="標準 2 4 3 4 3 6 3 2" xfId="24906"/>
    <cellStyle name="標準 2 4 3 4 3 6 3 3" xfId="24907"/>
    <cellStyle name="標準 2 4 3 4 3 6 4" xfId="24908"/>
    <cellStyle name="標準 2 4 3 4 3 6 4 2" xfId="24909"/>
    <cellStyle name="標準 2 4 3 4 3 6 4 3" xfId="24910"/>
    <cellStyle name="標準 2 4 3 4 3 6 5" xfId="24911"/>
    <cellStyle name="標準 2 4 3 4 3 6 6" xfId="24912"/>
    <cellStyle name="標準 2 4 3 4 3 7" xfId="24913"/>
    <cellStyle name="標準 2 4 3 4 3 7 2" xfId="24914"/>
    <cellStyle name="標準 2 4 3 4 3 7 2 2" xfId="24915"/>
    <cellStyle name="標準 2 4 3 4 3 7 2 3" xfId="24916"/>
    <cellStyle name="標準 2 4 3 4 3 7 3" xfId="24917"/>
    <cellStyle name="標準 2 4 3 4 3 7 3 2" xfId="24918"/>
    <cellStyle name="標準 2 4 3 4 3 7 3 3" xfId="24919"/>
    <cellStyle name="標準 2 4 3 4 3 7 4" xfId="24920"/>
    <cellStyle name="標準 2 4 3 4 3 7 5" xfId="24921"/>
    <cellStyle name="標準 2 4 3 4 3 8" xfId="24922"/>
    <cellStyle name="標準 2 4 3 4 3 9" xfId="24923"/>
    <cellStyle name="標準 2 4 3 4 3 9 2" xfId="24924"/>
    <cellStyle name="標準 2 4 3 4 3 9 3" xfId="24925"/>
    <cellStyle name="標準 2 4 3 4 4" xfId="24926"/>
    <cellStyle name="標準 2 4 3 4 4 10" xfId="24927"/>
    <cellStyle name="標準 2 4 3 4 4 11" xfId="24928"/>
    <cellStyle name="標準 2 4 3 4 4 2" xfId="24929"/>
    <cellStyle name="標準 2 4 3 4 4 2 10" xfId="24930"/>
    <cellStyle name="標準 2 4 3 4 4 2 2" xfId="24931"/>
    <cellStyle name="標準 2 4 3 4 4 2 2 2" xfId="24932"/>
    <cellStyle name="標準 2 4 3 4 4 2 2 2 2" xfId="24933"/>
    <cellStyle name="標準 2 4 3 4 4 2 2 2 2 2" xfId="24934"/>
    <cellStyle name="標準 2 4 3 4 4 2 2 2 2 2 2" xfId="24935"/>
    <cellStyle name="標準 2 4 3 4 4 2 2 2 2 2 3" xfId="24936"/>
    <cellStyle name="標準 2 4 3 4 4 2 2 2 2 3" xfId="24937"/>
    <cellStyle name="標準 2 4 3 4 4 2 2 2 2 3 2" xfId="24938"/>
    <cellStyle name="標準 2 4 3 4 4 2 2 2 2 3 3" xfId="24939"/>
    <cellStyle name="標準 2 4 3 4 4 2 2 2 2 4" xfId="24940"/>
    <cellStyle name="標準 2 4 3 4 4 2 2 2 2 5" xfId="24941"/>
    <cellStyle name="標準 2 4 3 4 4 2 2 2 3" xfId="24942"/>
    <cellStyle name="標準 2 4 3 4 4 2 2 2 3 2" xfId="24943"/>
    <cellStyle name="標準 2 4 3 4 4 2 2 2 3 3" xfId="24944"/>
    <cellStyle name="標準 2 4 3 4 4 2 2 2 4" xfId="24945"/>
    <cellStyle name="標準 2 4 3 4 4 2 2 2 4 2" xfId="24946"/>
    <cellStyle name="標準 2 4 3 4 4 2 2 2 4 3" xfId="24947"/>
    <cellStyle name="標準 2 4 3 4 4 2 2 2 5" xfId="24948"/>
    <cellStyle name="標準 2 4 3 4 4 2 2 2 6" xfId="24949"/>
    <cellStyle name="標準 2 4 3 4 4 2 2 3" xfId="24950"/>
    <cellStyle name="標準 2 4 3 4 4 2 2 3 2" xfId="24951"/>
    <cellStyle name="標準 2 4 3 4 4 2 2 3 2 2" xfId="24952"/>
    <cellStyle name="標準 2 4 3 4 4 2 2 3 2 3" xfId="24953"/>
    <cellStyle name="標準 2 4 3 4 4 2 2 3 3" xfId="24954"/>
    <cellStyle name="標準 2 4 3 4 4 2 2 3 3 2" xfId="24955"/>
    <cellStyle name="標準 2 4 3 4 4 2 2 3 3 3" xfId="24956"/>
    <cellStyle name="標準 2 4 3 4 4 2 2 3 4" xfId="24957"/>
    <cellStyle name="標準 2 4 3 4 4 2 2 3 5" xfId="24958"/>
    <cellStyle name="標準 2 4 3 4 4 2 2 4" xfId="24959"/>
    <cellStyle name="標準 2 4 3 4 4 2 2 5" xfId="24960"/>
    <cellStyle name="標準 2 4 3 4 4 2 2 5 2" xfId="24961"/>
    <cellStyle name="標準 2 4 3 4 4 2 2 5 3" xfId="24962"/>
    <cellStyle name="標準 2 4 3 4 4 2 2 6" xfId="24963"/>
    <cellStyle name="標準 2 4 3 4 4 2 2 6 2" xfId="24964"/>
    <cellStyle name="標準 2 4 3 4 4 2 2 6 3" xfId="24965"/>
    <cellStyle name="標準 2 4 3 4 4 2 2 7" xfId="24966"/>
    <cellStyle name="標準 2 4 3 4 4 2 2 8" xfId="24967"/>
    <cellStyle name="標準 2 4 3 4 4 2 3" xfId="24968"/>
    <cellStyle name="標準 2 4 3 4 4 2 3 2" xfId="24969"/>
    <cellStyle name="標準 2 4 3 4 4 2 3 2 2" xfId="24970"/>
    <cellStyle name="標準 2 4 3 4 4 2 3 2 2 2" xfId="24971"/>
    <cellStyle name="標準 2 4 3 4 4 2 3 2 2 2 2" xfId="24972"/>
    <cellStyle name="標準 2 4 3 4 4 2 3 2 2 2 3" xfId="24973"/>
    <cellStyle name="標準 2 4 3 4 4 2 3 2 2 3" xfId="24974"/>
    <cellStyle name="標準 2 4 3 4 4 2 3 2 2 3 2" xfId="24975"/>
    <cellStyle name="標準 2 4 3 4 4 2 3 2 2 3 3" xfId="24976"/>
    <cellStyle name="標準 2 4 3 4 4 2 3 2 2 4" xfId="24977"/>
    <cellStyle name="標準 2 4 3 4 4 2 3 2 2 5" xfId="24978"/>
    <cellStyle name="標準 2 4 3 4 4 2 3 2 3" xfId="24979"/>
    <cellStyle name="標準 2 4 3 4 4 2 3 2 3 2" xfId="24980"/>
    <cellStyle name="標準 2 4 3 4 4 2 3 2 3 3" xfId="24981"/>
    <cellStyle name="標準 2 4 3 4 4 2 3 2 4" xfId="24982"/>
    <cellStyle name="標準 2 4 3 4 4 2 3 2 4 2" xfId="24983"/>
    <cellStyle name="標準 2 4 3 4 4 2 3 2 4 3" xfId="24984"/>
    <cellStyle name="標準 2 4 3 4 4 2 3 2 5" xfId="24985"/>
    <cellStyle name="標準 2 4 3 4 4 2 3 2 6" xfId="24986"/>
    <cellStyle name="標準 2 4 3 4 4 2 3 3" xfId="24987"/>
    <cellStyle name="標準 2 4 3 4 4 2 3 3 2" xfId="24988"/>
    <cellStyle name="標準 2 4 3 4 4 2 3 3 2 2" xfId="24989"/>
    <cellStyle name="標準 2 4 3 4 4 2 3 3 2 3" xfId="24990"/>
    <cellStyle name="標準 2 4 3 4 4 2 3 3 3" xfId="24991"/>
    <cellStyle name="標準 2 4 3 4 4 2 3 3 3 2" xfId="24992"/>
    <cellStyle name="標準 2 4 3 4 4 2 3 3 3 3" xfId="24993"/>
    <cellStyle name="標準 2 4 3 4 4 2 3 3 4" xfId="24994"/>
    <cellStyle name="標準 2 4 3 4 4 2 3 3 5" xfId="24995"/>
    <cellStyle name="標準 2 4 3 4 4 2 3 4" xfId="24996"/>
    <cellStyle name="標準 2 4 3 4 4 2 3 5" xfId="24997"/>
    <cellStyle name="標準 2 4 3 4 4 2 3 5 2" xfId="24998"/>
    <cellStyle name="標準 2 4 3 4 4 2 3 5 3" xfId="24999"/>
    <cellStyle name="標準 2 4 3 4 4 2 3 6" xfId="25000"/>
    <cellStyle name="標準 2 4 3 4 4 2 3 6 2" xfId="25001"/>
    <cellStyle name="標準 2 4 3 4 4 2 3 6 3" xfId="25002"/>
    <cellStyle name="標準 2 4 3 4 4 2 3 7" xfId="25003"/>
    <cellStyle name="標準 2 4 3 4 4 2 3 8" xfId="25004"/>
    <cellStyle name="標準 2 4 3 4 4 2 4" xfId="25005"/>
    <cellStyle name="標準 2 4 3 4 4 2 4 2" xfId="25006"/>
    <cellStyle name="標準 2 4 3 4 4 2 4 2 2" xfId="25007"/>
    <cellStyle name="標準 2 4 3 4 4 2 4 2 2 2" xfId="25008"/>
    <cellStyle name="標準 2 4 3 4 4 2 4 2 2 3" xfId="25009"/>
    <cellStyle name="標準 2 4 3 4 4 2 4 2 3" xfId="25010"/>
    <cellStyle name="標準 2 4 3 4 4 2 4 2 3 2" xfId="25011"/>
    <cellStyle name="標準 2 4 3 4 4 2 4 2 3 3" xfId="25012"/>
    <cellStyle name="標準 2 4 3 4 4 2 4 2 4" xfId="25013"/>
    <cellStyle name="標準 2 4 3 4 4 2 4 2 5" xfId="25014"/>
    <cellStyle name="標準 2 4 3 4 4 2 4 3" xfId="25015"/>
    <cellStyle name="標準 2 4 3 4 4 2 4 3 2" xfId="25016"/>
    <cellStyle name="標準 2 4 3 4 4 2 4 3 3" xfId="25017"/>
    <cellStyle name="標準 2 4 3 4 4 2 4 4" xfId="25018"/>
    <cellStyle name="標準 2 4 3 4 4 2 4 4 2" xfId="25019"/>
    <cellStyle name="標準 2 4 3 4 4 2 4 4 3" xfId="25020"/>
    <cellStyle name="標準 2 4 3 4 4 2 4 5" xfId="25021"/>
    <cellStyle name="標準 2 4 3 4 4 2 4 6" xfId="25022"/>
    <cellStyle name="標準 2 4 3 4 4 2 5" xfId="25023"/>
    <cellStyle name="標準 2 4 3 4 4 2 5 2" xfId="25024"/>
    <cellStyle name="標準 2 4 3 4 4 2 5 2 2" xfId="25025"/>
    <cellStyle name="標準 2 4 3 4 4 2 5 2 3" xfId="25026"/>
    <cellStyle name="標準 2 4 3 4 4 2 5 3" xfId="25027"/>
    <cellStyle name="標準 2 4 3 4 4 2 5 3 2" xfId="25028"/>
    <cellStyle name="標準 2 4 3 4 4 2 5 3 3" xfId="25029"/>
    <cellStyle name="標準 2 4 3 4 4 2 5 4" xfId="25030"/>
    <cellStyle name="標準 2 4 3 4 4 2 5 5" xfId="25031"/>
    <cellStyle name="標準 2 4 3 4 4 2 6" xfId="25032"/>
    <cellStyle name="標準 2 4 3 4 4 2 7" xfId="25033"/>
    <cellStyle name="標準 2 4 3 4 4 2 7 2" xfId="25034"/>
    <cellStyle name="標準 2 4 3 4 4 2 7 3" xfId="25035"/>
    <cellStyle name="標準 2 4 3 4 4 2 8" xfId="25036"/>
    <cellStyle name="標準 2 4 3 4 4 2 8 2" xfId="25037"/>
    <cellStyle name="標準 2 4 3 4 4 2 8 3" xfId="25038"/>
    <cellStyle name="標準 2 4 3 4 4 2 9" xfId="25039"/>
    <cellStyle name="標準 2 4 3 4 4 3" xfId="25040"/>
    <cellStyle name="標準 2 4 3 4 4 3 2" xfId="25041"/>
    <cellStyle name="標準 2 4 3 4 4 3 2 2" xfId="25042"/>
    <cellStyle name="標準 2 4 3 4 4 3 2 2 2" xfId="25043"/>
    <cellStyle name="標準 2 4 3 4 4 3 2 2 2 2" xfId="25044"/>
    <cellStyle name="標準 2 4 3 4 4 3 2 2 2 3" xfId="25045"/>
    <cellStyle name="標準 2 4 3 4 4 3 2 2 3" xfId="25046"/>
    <cellStyle name="標準 2 4 3 4 4 3 2 2 3 2" xfId="25047"/>
    <cellStyle name="標準 2 4 3 4 4 3 2 2 3 3" xfId="25048"/>
    <cellStyle name="標準 2 4 3 4 4 3 2 2 4" xfId="25049"/>
    <cellStyle name="標準 2 4 3 4 4 3 2 2 5" xfId="25050"/>
    <cellStyle name="標準 2 4 3 4 4 3 2 3" xfId="25051"/>
    <cellStyle name="標準 2 4 3 4 4 3 2 3 2" xfId="25052"/>
    <cellStyle name="標準 2 4 3 4 4 3 2 3 3" xfId="25053"/>
    <cellStyle name="標準 2 4 3 4 4 3 2 4" xfId="25054"/>
    <cellStyle name="標準 2 4 3 4 4 3 2 4 2" xfId="25055"/>
    <cellStyle name="標準 2 4 3 4 4 3 2 4 3" xfId="25056"/>
    <cellStyle name="標準 2 4 3 4 4 3 2 5" xfId="25057"/>
    <cellStyle name="標準 2 4 3 4 4 3 2 6" xfId="25058"/>
    <cellStyle name="標準 2 4 3 4 4 3 3" xfId="25059"/>
    <cellStyle name="標準 2 4 3 4 4 3 3 2" xfId="25060"/>
    <cellStyle name="標準 2 4 3 4 4 3 3 2 2" xfId="25061"/>
    <cellStyle name="標準 2 4 3 4 4 3 3 2 3" xfId="25062"/>
    <cellStyle name="標準 2 4 3 4 4 3 3 3" xfId="25063"/>
    <cellStyle name="標準 2 4 3 4 4 3 3 3 2" xfId="25064"/>
    <cellStyle name="標準 2 4 3 4 4 3 3 3 3" xfId="25065"/>
    <cellStyle name="標準 2 4 3 4 4 3 3 4" xfId="25066"/>
    <cellStyle name="標準 2 4 3 4 4 3 3 5" xfId="25067"/>
    <cellStyle name="標準 2 4 3 4 4 3 4" xfId="25068"/>
    <cellStyle name="標準 2 4 3 4 4 3 5" xfId="25069"/>
    <cellStyle name="標準 2 4 3 4 4 3 5 2" xfId="25070"/>
    <cellStyle name="標準 2 4 3 4 4 3 5 3" xfId="25071"/>
    <cellStyle name="標準 2 4 3 4 4 3 6" xfId="25072"/>
    <cellStyle name="標準 2 4 3 4 4 3 6 2" xfId="25073"/>
    <cellStyle name="標準 2 4 3 4 4 3 6 3" xfId="25074"/>
    <cellStyle name="標準 2 4 3 4 4 3 7" xfId="25075"/>
    <cellStyle name="標準 2 4 3 4 4 3 8" xfId="25076"/>
    <cellStyle name="標準 2 4 3 4 4 4" xfId="25077"/>
    <cellStyle name="標準 2 4 3 4 4 4 2" xfId="25078"/>
    <cellStyle name="標準 2 4 3 4 4 4 2 2" xfId="25079"/>
    <cellStyle name="標準 2 4 3 4 4 4 2 2 2" xfId="25080"/>
    <cellStyle name="標準 2 4 3 4 4 4 2 2 2 2" xfId="25081"/>
    <cellStyle name="標準 2 4 3 4 4 4 2 2 2 3" xfId="25082"/>
    <cellStyle name="標準 2 4 3 4 4 4 2 2 3" xfId="25083"/>
    <cellStyle name="標準 2 4 3 4 4 4 2 2 3 2" xfId="25084"/>
    <cellStyle name="標準 2 4 3 4 4 4 2 2 3 3" xfId="25085"/>
    <cellStyle name="標準 2 4 3 4 4 4 2 2 4" xfId="25086"/>
    <cellStyle name="標準 2 4 3 4 4 4 2 2 5" xfId="25087"/>
    <cellStyle name="標準 2 4 3 4 4 4 2 3" xfId="25088"/>
    <cellStyle name="標準 2 4 3 4 4 4 2 3 2" xfId="25089"/>
    <cellStyle name="標準 2 4 3 4 4 4 2 3 3" xfId="25090"/>
    <cellStyle name="標準 2 4 3 4 4 4 2 4" xfId="25091"/>
    <cellStyle name="標準 2 4 3 4 4 4 2 4 2" xfId="25092"/>
    <cellStyle name="標準 2 4 3 4 4 4 2 4 3" xfId="25093"/>
    <cellStyle name="標準 2 4 3 4 4 4 2 5" xfId="25094"/>
    <cellStyle name="標準 2 4 3 4 4 4 2 6" xfId="25095"/>
    <cellStyle name="標準 2 4 3 4 4 4 3" xfId="25096"/>
    <cellStyle name="標準 2 4 3 4 4 4 3 2" xfId="25097"/>
    <cellStyle name="標準 2 4 3 4 4 4 3 2 2" xfId="25098"/>
    <cellStyle name="標準 2 4 3 4 4 4 3 2 3" xfId="25099"/>
    <cellStyle name="標準 2 4 3 4 4 4 3 3" xfId="25100"/>
    <cellStyle name="標準 2 4 3 4 4 4 3 3 2" xfId="25101"/>
    <cellStyle name="標準 2 4 3 4 4 4 3 3 3" xfId="25102"/>
    <cellStyle name="標準 2 4 3 4 4 4 3 4" xfId="25103"/>
    <cellStyle name="標準 2 4 3 4 4 4 3 5" xfId="25104"/>
    <cellStyle name="標準 2 4 3 4 4 4 4" xfId="25105"/>
    <cellStyle name="標準 2 4 3 4 4 4 5" xfId="25106"/>
    <cellStyle name="標準 2 4 3 4 4 4 5 2" xfId="25107"/>
    <cellStyle name="標準 2 4 3 4 4 4 5 3" xfId="25108"/>
    <cellStyle name="標準 2 4 3 4 4 4 6" xfId="25109"/>
    <cellStyle name="標準 2 4 3 4 4 4 6 2" xfId="25110"/>
    <cellStyle name="標準 2 4 3 4 4 4 6 3" xfId="25111"/>
    <cellStyle name="標準 2 4 3 4 4 4 7" xfId="25112"/>
    <cellStyle name="標準 2 4 3 4 4 4 8" xfId="25113"/>
    <cellStyle name="標準 2 4 3 4 4 5" xfId="25114"/>
    <cellStyle name="標準 2 4 3 4 4 5 2" xfId="25115"/>
    <cellStyle name="標準 2 4 3 4 4 5 2 2" xfId="25116"/>
    <cellStyle name="標準 2 4 3 4 4 5 2 2 2" xfId="25117"/>
    <cellStyle name="標準 2 4 3 4 4 5 2 2 3" xfId="25118"/>
    <cellStyle name="標準 2 4 3 4 4 5 2 3" xfId="25119"/>
    <cellStyle name="標準 2 4 3 4 4 5 2 3 2" xfId="25120"/>
    <cellStyle name="標準 2 4 3 4 4 5 2 3 3" xfId="25121"/>
    <cellStyle name="標準 2 4 3 4 4 5 2 4" xfId="25122"/>
    <cellStyle name="標準 2 4 3 4 4 5 2 5" xfId="25123"/>
    <cellStyle name="標準 2 4 3 4 4 5 3" xfId="25124"/>
    <cellStyle name="標準 2 4 3 4 4 5 3 2" xfId="25125"/>
    <cellStyle name="標準 2 4 3 4 4 5 3 3" xfId="25126"/>
    <cellStyle name="標準 2 4 3 4 4 5 4" xfId="25127"/>
    <cellStyle name="標準 2 4 3 4 4 5 4 2" xfId="25128"/>
    <cellStyle name="標準 2 4 3 4 4 5 4 3" xfId="25129"/>
    <cellStyle name="標準 2 4 3 4 4 5 5" xfId="25130"/>
    <cellStyle name="標準 2 4 3 4 4 5 6" xfId="25131"/>
    <cellStyle name="標準 2 4 3 4 4 6" xfId="25132"/>
    <cellStyle name="標準 2 4 3 4 4 6 2" xfId="25133"/>
    <cellStyle name="標準 2 4 3 4 4 6 2 2" xfId="25134"/>
    <cellStyle name="標準 2 4 3 4 4 6 2 3" xfId="25135"/>
    <cellStyle name="標準 2 4 3 4 4 6 3" xfId="25136"/>
    <cellStyle name="標準 2 4 3 4 4 6 3 2" xfId="25137"/>
    <cellStyle name="標準 2 4 3 4 4 6 3 3" xfId="25138"/>
    <cellStyle name="標準 2 4 3 4 4 6 4" xfId="25139"/>
    <cellStyle name="標準 2 4 3 4 4 6 5" xfId="25140"/>
    <cellStyle name="標準 2 4 3 4 4 7" xfId="25141"/>
    <cellStyle name="標準 2 4 3 4 4 8" xfId="25142"/>
    <cellStyle name="標準 2 4 3 4 4 8 2" xfId="25143"/>
    <cellStyle name="標準 2 4 3 4 4 8 3" xfId="25144"/>
    <cellStyle name="標準 2 4 3 4 4 9" xfId="25145"/>
    <cellStyle name="標準 2 4 3 4 4 9 2" xfId="25146"/>
    <cellStyle name="標準 2 4 3 4 4 9 3" xfId="25147"/>
    <cellStyle name="標準 2 4 3 4 5" xfId="25148"/>
    <cellStyle name="標準 2 4 3 4 5 10" xfId="25149"/>
    <cellStyle name="標準 2 4 3 4 5 2" xfId="25150"/>
    <cellStyle name="標準 2 4 3 4 5 2 2" xfId="25151"/>
    <cellStyle name="標準 2 4 3 4 5 2 2 2" xfId="25152"/>
    <cellStyle name="標準 2 4 3 4 5 2 2 2 2" xfId="25153"/>
    <cellStyle name="標準 2 4 3 4 5 2 2 2 2 2" xfId="25154"/>
    <cellStyle name="標準 2 4 3 4 5 2 2 2 2 3" xfId="25155"/>
    <cellStyle name="標準 2 4 3 4 5 2 2 2 3" xfId="25156"/>
    <cellStyle name="標準 2 4 3 4 5 2 2 2 3 2" xfId="25157"/>
    <cellStyle name="標準 2 4 3 4 5 2 2 2 3 3" xfId="25158"/>
    <cellStyle name="標準 2 4 3 4 5 2 2 2 4" xfId="25159"/>
    <cellStyle name="標準 2 4 3 4 5 2 2 2 5" xfId="25160"/>
    <cellStyle name="標準 2 4 3 4 5 2 2 3" xfId="25161"/>
    <cellStyle name="標準 2 4 3 4 5 2 2 3 2" xfId="25162"/>
    <cellStyle name="標準 2 4 3 4 5 2 2 3 3" xfId="25163"/>
    <cellStyle name="標準 2 4 3 4 5 2 2 4" xfId="25164"/>
    <cellStyle name="標準 2 4 3 4 5 2 2 4 2" xfId="25165"/>
    <cellStyle name="標準 2 4 3 4 5 2 2 4 3" xfId="25166"/>
    <cellStyle name="標準 2 4 3 4 5 2 2 5" xfId="25167"/>
    <cellStyle name="標準 2 4 3 4 5 2 2 6" xfId="25168"/>
    <cellStyle name="標準 2 4 3 4 5 2 3" xfId="25169"/>
    <cellStyle name="標準 2 4 3 4 5 2 3 2" xfId="25170"/>
    <cellStyle name="標準 2 4 3 4 5 2 3 2 2" xfId="25171"/>
    <cellStyle name="標準 2 4 3 4 5 2 3 2 3" xfId="25172"/>
    <cellStyle name="標準 2 4 3 4 5 2 3 3" xfId="25173"/>
    <cellStyle name="標準 2 4 3 4 5 2 3 3 2" xfId="25174"/>
    <cellStyle name="標準 2 4 3 4 5 2 3 3 3" xfId="25175"/>
    <cellStyle name="標準 2 4 3 4 5 2 3 4" xfId="25176"/>
    <cellStyle name="標準 2 4 3 4 5 2 3 5" xfId="25177"/>
    <cellStyle name="標準 2 4 3 4 5 2 4" xfId="25178"/>
    <cellStyle name="標準 2 4 3 4 5 2 5" xfId="25179"/>
    <cellStyle name="標準 2 4 3 4 5 2 5 2" xfId="25180"/>
    <cellStyle name="標準 2 4 3 4 5 2 5 3" xfId="25181"/>
    <cellStyle name="標準 2 4 3 4 5 2 6" xfId="25182"/>
    <cellStyle name="標準 2 4 3 4 5 2 6 2" xfId="25183"/>
    <cellStyle name="標準 2 4 3 4 5 2 6 3" xfId="25184"/>
    <cellStyle name="標準 2 4 3 4 5 2 7" xfId="25185"/>
    <cellStyle name="標準 2 4 3 4 5 2 8" xfId="25186"/>
    <cellStyle name="標準 2 4 3 4 5 3" xfId="25187"/>
    <cellStyle name="標準 2 4 3 4 5 3 2" xfId="25188"/>
    <cellStyle name="標準 2 4 3 4 5 3 2 2" xfId="25189"/>
    <cellStyle name="標準 2 4 3 4 5 3 2 2 2" xfId="25190"/>
    <cellStyle name="標準 2 4 3 4 5 3 2 2 2 2" xfId="25191"/>
    <cellStyle name="標準 2 4 3 4 5 3 2 2 2 3" xfId="25192"/>
    <cellStyle name="標準 2 4 3 4 5 3 2 2 3" xfId="25193"/>
    <cellStyle name="標準 2 4 3 4 5 3 2 2 3 2" xfId="25194"/>
    <cellStyle name="標準 2 4 3 4 5 3 2 2 3 3" xfId="25195"/>
    <cellStyle name="標準 2 4 3 4 5 3 2 2 4" xfId="25196"/>
    <cellStyle name="標準 2 4 3 4 5 3 2 2 5" xfId="25197"/>
    <cellStyle name="標準 2 4 3 4 5 3 2 3" xfId="25198"/>
    <cellStyle name="標準 2 4 3 4 5 3 2 3 2" xfId="25199"/>
    <cellStyle name="標準 2 4 3 4 5 3 2 3 3" xfId="25200"/>
    <cellStyle name="標準 2 4 3 4 5 3 2 4" xfId="25201"/>
    <cellStyle name="標準 2 4 3 4 5 3 2 4 2" xfId="25202"/>
    <cellStyle name="標準 2 4 3 4 5 3 2 4 3" xfId="25203"/>
    <cellStyle name="標準 2 4 3 4 5 3 2 5" xfId="25204"/>
    <cellStyle name="標準 2 4 3 4 5 3 2 6" xfId="25205"/>
    <cellStyle name="標準 2 4 3 4 5 3 3" xfId="25206"/>
    <cellStyle name="標準 2 4 3 4 5 3 3 2" xfId="25207"/>
    <cellStyle name="標準 2 4 3 4 5 3 3 2 2" xfId="25208"/>
    <cellStyle name="標準 2 4 3 4 5 3 3 2 3" xfId="25209"/>
    <cellStyle name="標準 2 4 3 4 5 3 3 3" xfId="25210"/>
    <cellStyle name="標準 2 4 3 4 5 3 3 3 2" xfId="25211"/>
    <cellStyle name="標準 2 4 3 4 5 3 3 3 3" xfId="25212"/>
    <cellStyle name="標準 2 4 3 4 5 3 3 4" xfId="25213"/>
    <cellStyle name="標準 2 4 3 4 5 3 3 5" xfId="25214"/>
    <cellStyle name="標準 2 4 3 4 5 3 4" xfId="25215"/>
    <cellStyle name="標準 2 4 3 4 5 3 5" xfId="25216"/>
    <cellStyle name="標準 2 4 3 4 5 3 5 2" xfId="25217"/>
    <cellStyle name="標準 2 4 3 4 5 3 5 3" xfId="25218"/>
    <cellStyle name="標準 2 4 3 4 5 3 6" xfId="25219"/>
    <cellStyle name="標準 2 4 3 4 5 3 6 2" xfId="25220"/>
    <cellStyle name="標準 2 4 3 4 5 3 6 3" xfId="25221"/>
    <cellStyle name="標準 2 4 3 4 5 3 7" xfId="25222"/>
    <cellStyle name="標準 2 4 3 4 5 3 8" xfId="25223"/>
    <cellStyle name="標準 2 4 3 4 5 4" xfId="25224"/>
    <cellStyle name="標準 2 4 3 4 5 4 2" xfId="25225"/>
    <cellStyle name="標準 2 4 3 4 5 4 2 2" xfId="25226"/>
    <cellStyle name="標準 2 4 3 4 5 4 2 2 2" xfId="25227"/>
    <cellStyle name="標準 2 4 3 4 5 4 2 2 3" xfId="25228"/>
    <cellStyle name="標準 2 4 3 4 5 4 2 3" xfId="25229"/>
    <cellStyle name="標準 2 4 3 4 5 4 2 3 2" xfId="25230"/>
    <cellStyle name="標準 2 4 3 4 5 4 2 3 3" xfId="25231"/>
    <cellStyle name="標準 2 4 3 4 5 4 2 4" xfId="25232"/>
    <cellStyle name="標準 2 4 3 4 5 4 2 5" xfId="25233"/>
    <cellStyle name="標準 2 4 3 4 5 4 3" xfId="25234"/>
    <cellStyle name="標準 2 4 3 4 5 4 3 2" xfId="25235"/>
    <cellStyle name="標準 2 4 3 4 5 4 3 3" xfId="25236"/>
    <cellStyle name="標準 2 4 3 4 5 4 4" xfId="25237"/>
    <cellStyle name="標準 2 4 3 4 5 4 4 2" xfId="25238"/>
    <cellStyle name="標準 2 4 3 4 5 4 4 3" xfId="25239"/>
    <cellStyle name="標準 2 4 3 4 5 4 5" xfId="25240"/>
    <cellStyle name="標準 2 4 3 4 5 4 6" xfId="25241"/>
    <cellStyle name="標準 2 4 3 4 5 5" xfId="25242"/>
    <cellStyle name="標準 2 4 3 4 5 5 2" xfId="25243"/>
    <cellStyle name="標準 2 4 3 4 5 5 2 2" xfId="25244"/>
    <cellStyle name="標準 2 4 3 4 5 5 2 3" xfId="25245"/>
    <cellStyle name="標準 2 4 3 4 5 5 3" xfId="25246"/>
    <cellStyle name="標準 2 4 3 4 5 5 3 2" xfId="25247"/>
    <cellStyle name="標準 2 4 3 4 5 5 3 3" xfId="25248"/>
    <cellStyle name="標準 2 4 3 4 5 5 4" xfId="25249"/>
    <cellStyle name="標準 2 4 3 4 5 5 5" xfId="25250"/>
    <cellStyle name="標準 2 4 3 4 5 6" xfId="25251"/>
    <cellStyle name="標準 2 4 3 4 5 7" xfId="25252"/>
    <cellStyle name="標準 2 4 3 4 5 7 2" xfId="25253"/>
    <cellStyle name="標準 2 4 3 4 5 7 3" xfId="25254"/>
    <cellStyle name="標準 2 4 3 4 5 8" xfId="25255"/>
    <cellStyle name="標準 2 4 3 4 5 8 2" xfId="25256"/>
    <cellStyle name="標準 2 4 3 4 5 8 3" xfId="25257"/>
    <cellStyle name="標準 2 4 3 4 5 9" xfId="25258"/>
    <cellStyle name="標準 2 4 3 4 6" xfId="25259"/>
    <cellStyle name="標準 2 4 3 4 6 2" xfId="25260"/>
    <cellStyle name="標準 2 4 3 4 6 2 2" xfId="25261"/>
    <cellStyle name="標準 2 4 3 4 6 2 2 2" xfId="25262"/>
    <cellStyle name="標準 2 4 3 4 6 2 2 2 2" xfId="25263"/>
    <cellStyle name="標準 2 4 3 4 6 2 2 2 2 2" xfId="25264"/>
    <cellStyle name="標準 2 4 3 4 6 2 2 2 2 3" xfId="25265"/>
    <cellStyle name="標準 2 4 3 4 6 2 2 2 3" xfId="25266"/>
    <cellStyle name="標準 2 4 3 4 6 2 2 2 3 2" xfId="25267"/>
    <cellStyle name="標準 2 4 3 4 6 2 2 2 3 3" xfId="25268"/>
    <cellStyle name="標準 2 4 3 4 6 2 2 2 4" xfId="25269"/>
    <cellStyle name="標準 2 4 3 4 6 2 2 2 5" xfId="25270"/>
    <cellStyle name="標準 2 4 3 4 6 2 2 3" xfId="25271"/>
    <cellStyle name="標準 2 4 3 4 6 2 2 3 2" xfId="25272"/>
    <cellStyle name="標準 2 4 3 4 6 2 2 3 3" xfId="25273"/>
    <cellStyle name="標準 2 4 3 4 6 2 2 4" xfId="25274"/>
    <cellStyle name="標準 2 4 3 4 6 2 2 4 2" xfId="25275"/>
    <cellStyle name="標準 2 4 3 4 6 2 2 4 3" xfId="25276"/>
    <cellStyle name="標準 2 4 3 4 6 2 2 5" xfId="25277"/>
    <cellStyle name="標準 2 4 3 4 6 2 2 6" xfId="25278"/>
    <cellStyle name="標準 2 4 3 4 6 2 3" xfId="25279"/>
    <cellStyle name="標準 2 4 3 4 6 2 3 2" xfId="25280"/>
    <cellStyle name="標準 2 4 3 4 6 2 3 2 2" xfId="25281"/>
    <cellStyle name="標準 2 4 3 4 6 2 3 2 3" xfId="25282"/>
    <cellStyle name="標準 2 4 3 4 6 2 3 3" xfId="25283"/>
    <cellStyle name="標準 2 4 3 4 6 2 3 3 2" xfId="25284"/>
    <cellStyle name="標準 2 4 3 4 6 2 3 3 3" xfId="25285"/>
    <cellStyle name="標準 2 4 3 4 6 2 3 4" xfId="25286"/>
    <cellStyle name="標準 2 4 3 4 6 2 3 5" xfId="25287"/>
    <cellStyle name="標準 2 4 3 4 6 2 4" xfId="25288"/>
    <cellStyle name="標準 2 4 3 4 6 2 5" xfId="25289"/>
    <cellStyle name="標準 2 4 3 4 6 2 5 2" xfId="25290"/>
    <cellStyle name="標準 2 4 3 4 6 2 5 3" xfId="25291"/>
    <cellStyle name="標準 2 4 3 4 6 2 6" xfId="25292"/>
    <cellStyle name="標準 2 4 3 4 6 2 6 2" xfId="25293"/>
    <cellStyle name="標準 2 4 3 4 6 2 6 3" xfId="25294"/>
    <cellStyle name="標準 2 4 3 4 6 2 7" xfId="25295"/>
    <cellStyle name="標準 2 4 3 4 6 2 8" xfId="25296"/>
    <cellStyle name="標準 2 4 3 4 6 3" xfId="25297"/>
    <cellStyle name="標準 2 4 3 4 6 3 2" xfId="25298"/>
    <cellStyle name="標準 2 4 3 4 6 3 2 2" xfId="25299"/>
    <cellStyle name="標準 2 4 3 4 6 3 2 2 2" xfId="25300"/>
    <cellStyle name="標準 2 4 3 4 6 3 2 2 3" xfId="25301"/>
    <cellStyle name="標準 2 4 3 4 6 3 2 3" xfId="25302"/>
    <cellStyle name="標準 2 4 3 4 6 3 2 3 2" xfId="25303"/>
    <cellStyle name="標準 2 4 3 4 6 3 2 3 3" xfId="25304"/>
    <cellStyle name="標準 2 4 3 4 6 3 2 4" xfId="25305"/>
    <cellStyle name="標準 2 4 3 4 6 3 2 5" xfId="25306"/>
    <cellStyle name="標準 2 4 3 4 6 3 3" xfId="25307"/>
    <cellStyle name="標準 2 4 3 4 6 3 3 2" xfId="25308"/>
    <cellStyle name="標準 2 4 3 4 6 3 3 3" xfId="25309"/>
    <cellStyle name="標準 2 4 3 4 6 3 4" xfId="25310"/>
    <cellStyle name="標準 2 4 3 4 6 3 4 2" xfId="25311"/>
    <cellStyle name="標準 2 4 3 4 6 3 4 3" xfId="25312"/>
    <cellStyle name="標準 2 4 3 4 6 3 5" xfId="25313"/>
    <cellStyle name="標準 2 4 3 4 6 3 6" xfId="25314"/>
    <cellStyle name="標準 2 4 3 4 6 4" xfId="25315"/>
    <cellStyle name="標準 2 4 3 4 6 4 2" xfId="25316"/>
    <cellStyle name="標準 2 4 3 4 6 4 2 2" xfId="25317"/>
    <cellStyle name="標準 2 4 3 4 6 4 2 3" xfId="25318"/>
    <cellStyle name="標準 2 4 3 4 6 4 3" xfId="25319"/>
    <cellStyle name="標準 2 4 3 4 6 4 3 2" xfId="25320"/>
    <cellStyle name="標準 2 4 3 4 6 4 3 3" xfId="25321"/>
    <cellStyle name="標準 2 4 3 4 6 4 4" xfId="25322"/>
    <cellStyle name="標準 2 4 3 4 6 4 5" xfId="25323"/>
    <cellStyle name="標準 2 4 3 4 6 5" xfId="25324"/>
    <cellStyle name="標準 2 4 3 4 6 6" xfId="25325"/>
    <cellStyle name="標準 2 4 3 4 6 6 2" xfId="25326"/>
    <cellStyle name="標準 2 4 3 4 6 6 3" xfId="25327"/>
    <cellStyle name="標準 2 4 3 4 6 7" xfId="25328"/>
    <cellStyle name="標準 2 4 3 4 6 7 2" xfId="25329"/>
    <cellStyle name="標準 2 4 3 4 6 7 3" xfId="25330"/>
    <cellStyle name="標準 2 4 3 4 6 8" xfId="25331"/>
    <cellStyle name="標準 2 4 3 4 6 9" xfId="25332"/>
    <cellStyle name="標準 2 4 3 4 7" xfId="25333"/>
    <cellStyle name="標準 2 4 3 4 7 2" xfId="25334"/>
    <cellStyle name="標準 2 4 3 4 7 2 2" xfId="25335"/>
    <cellStyle name="標準 2 4 3 4 7 2 2 2" xfId="25336"/>
    <cellStyle name="標準 2 4 3 4 7 2 2 2 2" xfId="25337"/>
    <cellStyle name="標準 2 4 3 4 7 2 2 2 3" xfId="25338"/>
    <cellStyle name="標準 2 4 3 4 7 2 2 3" xfId="25339"/>
    <cellStyle name="標準 2 4 3 4 7 2 2 3 2" xfId="25340"/>
    <cellStyle name="標準 2 4 3 4 7 2 2 3 3" xfId="25341"/>
    <cellStyle name="標準 2 4 3 4 7 2 2 4" xfId="25342"/>
    <cellStyle name="標準 2 4 3 4 7 2 2 5" xfId="25343"/>
    <cellStyle name="標準 2 4 3 4 7 2 3" xfId="25344"/>
    <cellStyle name="標準 2 4 3 4 7 2 3 2" xfId="25345"/>
    <cellStyle name="標準 2 4 3 4 7 2 3 3" xfId="25346"/>
    <cellStyle name="標準 2 4 3 4 7 2 4" xfId="25347"/>
    <cellStyle name="標準 2 4 3 4 7 2 4 2" xfId="25348"/>
    <cellStyle name="標準 2 4 3 4 7 2 4 3" xfId="25349"/>
    <cellStyle name="標準 2 4 3 4 7 2 5" xfId="25350"/>
    <cellStyle name="標準 2 4 3 4 7 2 6" xfId="25351"/>
    <cellStyle name="標準 2 4 3 4 7 3" xfId="25352"/>
    <cellStyle name="標準 2 4 3 4 7 3 2" xfId="25353"/>
    <cellStyle name="標準 2 4 3 4 7 3 2 2" xfId="25354"/>
    <cellStyle name="標準 2 4 3 4 7 3 2 3" xfId="25355"/>
    <cellStyle name="標準 2 4 3 4 7 3 3" xfId="25356"/>
    <cellStyle name="標準 2 4 3 4 7 3 3 2" xfId="25357"/>
    <cellStyle name="標準 2 4 3 4 7 3 3 3" xfId="25358"/>
    <cellStyle name="標準 2 4 3 4 7 3 4" xfId="25359"/>
    <cellStyle name="標準 2 4 3 4 7 3 5" xfId="25360"/>
    <cellStyle name="標準 2 4 3 4 7 4" xfId="25361"/>
    <cellStyle name="標準 2 4 3 4 7 5" xfId="25362"/>
    <cellStyle name="標準 2 4 3 4 7 5 2" xfId="25363"/>
    <cellStyle name="標準 2 4 3 4 7 5 3" xfId="25364"/>
    <cellStyle name="標準 2 4 3 4 7 6" xfId="25365"/>
    <cellStyle name="標準 2 4 3 4 7 6 2" xfId="25366"/>
    <cellStyle name="標準 2 4 3 4 7 6 3" xfId="25367"/>
    <cellStyle name="標準 2 4 3 4 7 7" xfId="25368"/>
    <cellStyle name="標準 2 4 3 4 7 8" xfId="25369"/>
    <cellStyle name="標準 2 4 3 4 8" xfId="25370"/>
    <cellStyle name="標準 2 4 3 4 8 2" xfId="25371"/>
    <cellStyle name="標準 2 4 3 4 8 2 2" xfId="25372"/>
    <cellStyle name="標準 2 4 3 4 8 2 2 2" xfId="25373"/>
    <cellStyle name="標準 2 4 3 4 8 2 2 2 2" xfId="25374"/>
    <cellStyle name="標準 2 4 3 4 8 2 2 2 3" xfId="25375"/>
    <cellStyle name="標準 2 4 3 4 8 2 2 3" xfId="25376"/>
    <cellStyle name="標準 2 4 3 4 8 2 2 3 2" xfId="25377"/>
    <cellStyle name="標準 2 4 3 4 8 2 2 3 3" xfId="25378"/>
    <cellStyle name="標準 2 4 3 4 8 2 2 4" xfId="25379"/>
    <cellStyle name="標準 2 4 3 4 8 2 2 5" xfId="25380"/>
    <cellStyle name="標準 2 4 3 4 8 2 3" xfId="25381"/>
    <cellStyle name="標準 2 4 3 4 8 2 3 2" xfId="25382"/>
    <cellStyle name="標準 2 4 3 4 8 2 3 3" xfId="25383"/>
    <cellStyle name="標準 2 4 3 4 8 2 4" xfId="25384"/>
    <cellStyle name="標準 2 4 3 4 8 2 4 2" xfId="25385"/>
    <cellStyle name="標準 2 4 3 4 8 2 4 3" xfId="25386"/>
    <cellStyle name="標準 2 4 3 4 8 2 5" xfId="25387"/>
    <cellStyle name="標準 2 4 3 4 8 2 6" xfId="25388"/>
    <cellStyle name="標準 2 4 3 4 8 3" xfId="25389"/>
    <cellStyle name="標準 2 4 3 4 8 3 2" xfId="25390"/>
    <cellStyle name="標準 2 4 3 4 8 3 2 2" xfId="25391"/>
    <cellStyle name="標準 2 4 3 4 8 3 2 3" xfId="25392"/>
    <cellStyle name="標準 2 4 3 4 8 3 3" xfId="25393"/>
    <cellStyle name="標準 2 4 3 4 8 3 3 2" xfId="25394"/>
    <cellStyle name="標準 2 4 3 4 8 3 3 3" xfId="25395"/>
    <cellStyle name="標準 2 4 3 4 8 3 4" xfId="25396"/>
    <cellStyle name="標準 2 4 3 4 8 3 5" xfId="25397"/>
    <cellStyle name="標準 2 4 3 4 8 4" xfId="25398"/>
    <cellStyle name="標準 2 4 3 4 8 5" xfId="25399"/>
    <cellStyle name="標準 2 4 3 4 8 5 2" xfId="25400"/>
    <cellStyle name="標準 2 4 3 4 8 5 3" xfId="25401"/>
    <cellStyle name="標準 2 4 3 4 8 6" xfId="25402"/>
    <cellStyle name="標準 2 4 3 4 8 6 2" xfId="25403"/>
    <cellStyle name="標準 2 4 3 4 8 6 3" xfId="25404"/>
    <cellStyle name="標準 2 4 3 4 8 7" xfId="25405"/>
    <cellStyle name="標準 2 4 3 4 8 8" xfId="25406"/>
    <cellStyle name="標準 2 4 3 4 9" xfId="25407"/>
    <cellStyle name="標準 2 4 3 4 9 2" xfId="25408"/>
    <cellStyle name="標準 2 4 3 4 9 2 2" xfId="25409"/>
    <cellStyle name="標準 2 4 3 4 9 2 2 2" xfId="25410"/>
    <cellStyle name="標準 2 4 3 4 9 2 2 3" xfId="25411"/>
    <cellStyle name="標準 2 4 3 4 9 2 3" xfId="25412"/>
    <cellStyle name="標準 2 4 3 4 9 2 3 2" xfId="25413"/>
    <cellStyle name="標準 2 4 3 4 9 2 3 3" xfId="25414"/>
    <cellStyle name="標準 2 4 3 4 9 2 4" xfId="25415"/>
    <cellStyle name="標準 2 4 3 4 9 2 5" xfId="25416"/>
    <cellStyle name="標準 2 4 3 4 9 3" xfId="25417"/>
    <cellStyle name="標準 2 4 3 4 9 3 2" xfId="25418"/>
    <cellStyle name="標準 2 4 3 4 9 3 3" xfId="25419"/>
    <cellStyle name="標準 2 4 3 4 9 4" xfId="25420"/>
    <cellStyle name="標準 2 4 3 4 9 4 2" xfId="25421"/>
    <cellStyle name="標準 2 4 3 4 9 4 3" xfId="25422"/>
    <cellStyle name="標準 2 4 3 4 9 5" xfId="25423"/>
    <cellStyle name="標準 2 4 3 4 9 6" xfId="25424"/>
    <cellStyle name="標準 2 4 3 5" xfId="25425"/>
    <cellStyle name="標準 2 4 3 5 10" xfId="25426"/>
    <cellStyle name="標準 2 4 3 5 11" xfId="25427"/>
    <cellStyle name="標準 2 4 3 5 11 2" xfId="25428"/>
    <cellStyle name="標準 2 4 3 5 11 3" xfId="25429"/>
    <cellStyle name="標準 2 4 3 5 12" xfId="25430"/>
    <cellStyle name="標準 2 4 3 5 12 2" xfId="25431"/>
    <cellStyle name="標準 2 4 3 5 12 3" xfId="25432"/>
    <cellStyle name="標準 2 4 3 5 13" xfId="25433"/>
    <cellStyle name="標準 2 4 3 5 14" xfId="25434"/>
    <cellStyle name="標準 2 4 3 5 2" xfId="25435"/>
    <cellStyle name="標準 2 4 3 5 2 10" xfId="25436"/>
    <cellStyle name="標準 2 4 3 5 2 10 2" xfId="25437"/>
    <cellStyle name="標準 2 4 3 5 2 10 3" xfId="25438"/>
    <cellStyle name="標準 2 4 3 5 2 11" xfId="25439"/>
    <cellStyle name="標準 2 4 3 5 2 12" xfId="25440"/>
    <cellStyle name="標準 2 4 3 5 2 2" xfId="25441"/>
    <cellStyle name="標準 2 4 3 5 2 2 10" xfId="25442"/>
    <cellStyle name="標準 2 4 3 5 2 2 2" xfId="25443"/>
    <cellStyle name="標準 2 4 3 5 2 2 2 2" xfId="25444"/>
    <cellStyle name="標準 2 4 3 5 2 2 2 2 2" xfId="25445"/>
    <cellStyle name="標準 2 4 3 5 2 2 2 2 2 2" xfId="25446"/>
    <cellStyle name="標準 2 4 3 5 2 2 2 2 2 2 2" xfId="25447"/>
    <cellStyle name="標準 2 4 3 5 2 2 2 2 2 2 3" xfId="25448"/>
    <cellStyle name="標準 2 4 3 5 2 2 2 2 2 3" xfId="25449"/>
    <cellStyle name="標準 2 4 3 5 2 2 2 2 2 3 2" xfId="25450"/>
    <cellStyle name="標準 2 4 3 5 2 2 2 2 2 3 3" xfId="25451"/>
    <cellStyle name="標準 2 4 3 5 2 2 2 2 2 4" xfId="25452"/>
    <cellStyle name="標準 2 4 3 5 2 2 2 2 2 5" xfId="25453"/>
    <cellStyle name="標準 2 4 3 5 2 2 2 2 3" xfId="25454"/>
    <cellStyle name="標準 2 4 3 5 2 2 2 2 3 2" xfId="25455"/>
    <cellStyle name="標準 2 4 3 5 2 2 2 2 3 3" xfId="25456"/>
    <cellStyle name="標準 2 4 3 5 2 2 2 2 4" xfId="25457"/>
    <cellStyle name="標準 2 4 3 5 2 2 2 2 4 2" xfId="25458"/>
    <cellStyle name="標準 2 4 3 5 2 2 2 2 4 3" xfId="25459"/>
    <cellStyle name="標準 2 4 3 5 2 2 2 2 5" xfId="25460"/>
    <cellStyle name="標準 2 4 3 5 2 2 2 2 6" xfId="25461"/>
    <cellStyle name="標準 2 4 3 5 2 2 2 3" xfId="25462"/>
    <cellStyle name="標準 2 4 3 5 2 2 2 3 2" xfId="25463"/>
    <cellStyle name="標準 2 4 3 5 2 2 2 3 2 2" xfId="25464"/>
    <cellStyle name="標準 2 4 3 5 2 2 2 3 2 3" xfId="25465"/>
    <cellStyle name="標準 2 4 3 5 2 2 2 3 3" xfId="25466"/>
    <cellStyle name="標準 2 4 3 5 2 2 2 3 3 2" xfId="25467"/>
    <cellStyle name="標準 2 4 3 5 2 2 2 3 3 3" xfId="25468"/>
    <cellStyle name="標準 2 4 3 5 2 2 2 3 4" xfId="25469"/>
    <cellStyle name="標準 2 4 3 5 2 2 2 3 5" xfId="25470"/>
    <cellStyle name="標準 2 4 3 5 2 2 2 4" xfId="25471"/>
    <cellStyle name="標準 2 4 3 5 2 2 2 5" xfId="25472"/>
    <cellStyle name="標準 2 4 3 5 2 2 2 5 2" xfId="25473"/>
    <cellStyle name="標準 2 4 3 5 2 2 2 5 3" xfId="25474"/>
    <cellStyle name="標準 2 4 3 5 2 2 2 6" xfId="25475"/>
    <cellStyle name="標準 2 4 3 5 2 2 2 6 2" xfId="25476"/>
    <cellStyle name="標準 2 4 3 5 2 2 2 6 3" xfId="25477"/>
    <cellStyle name="標準 2 4 3 5 2 2 2 7" xfId="25478"/>
    <cellStyle name="標準 2 4 3 5 2 2 2 8" xfId="25479"/>
    <cellStyle name="標準 2 4 3 5 2 2 3" xfId="25480"/>
    <cellStyle name="標準 2 4 3 5 2 2 3 2" xfId="25481"/>
    <cellStyle name="標準 2 4 3 5 2 2 3 2 2" xfId="25482"/>
    <cellStyle name="標準 2 4 3 5 2 2 3 2 2 2" xfId="25483"/>
    <cellStyle name="標準 2 4 3 5 2 2 3 2 2 2 2" xfId="25484"/>
    <cellStyle name="標準 2 4 3 5 2 2 3 2 2 2 3" xfId="25485"/>
    <cellStyle name="標準 2 4 3 5 2 2 3 2 2 3" xfId="25486"/>
    <cellStyle name="標準 2 4 3 5 2 2 3 2 2 3 2" xfId="25487"/>
    <cellStyle name="標準 2 4 3 5 2 2 3 2 2 3 3" xfId="25488"/>
    <cellStyle name="標準 2 4 3 5 2 2 3 2 2 4" xfId="25489"/>
    <cellStyle name="標準 2 4 3 5 2 2 3 2 2 5" xfId="25490"/>
    <cellStyle name="標準 2 4 3 5 2 2 3 2 3" xfId="25491"/>
    <cellStyle name="標準 2 4 3 5 2 2 3 2 3 2" xfId="25492"/>
    <cellStyle name="標準 2 4 3 5 2 2 3 2 3 3" xfId="25493"/>
    <cellStyle name="標準 2 4 3 5 2 2 3 2 4" xfId="25494"/>
    <cellStyle name="標準 2 4 3 5 2 2 3 2 4 2" xfId="25495"/>
    <cellStyle name="標準 2 4 3 5 2 2 3 2 4 3" xfId="25496"/>
    <cellStyle name="標準 2 4 3 5 2 2 3 2 5" xfId="25497"/>
    <cellStyle name="標準 2 4 3 5 2 2 3 2 6" xfId="25498"/>
    <cellStyle name="標準 2 4 3 5 2 2 3 3" xfId="25499"/>
    <cellStyle name="標準 2 4 3 5 2 2 3 3 2" xfId="25500"/>
    <cellStyle name="標準 2 4 3 5 2 2 3 3 2 2" xfId="25501"/>
    <cellStyle name="標準 2 4 3 5 2 2 3 3 2 3" xfId="25502"/>
    <cellStyle name="標準 2 4 3 5 2 2 3 3 3" xfId="25503"/>
    <cellStyle name="標準 2 4 3 5 2 2 3 3 3 2" xfId="25504"/>
    <cellStyle name="標準 2 4 3 5 2 2 3 3 3 3" xfId="25505"/>
    <cellStyle name="標準 2 4 3 5 2 2 3 3 4" xfId="25506"/>
    <cellStyle name="標準 2 4 3 5 2 2 3 3 5" xfId="25507"/>
    <cellStyle name="標準 2 4 3 5 2 2 3 4" xfId="25508"/>
    <cellStyle name="標準 2 4 3 5 2 2 3 5" xfId="25509"/>
    <cellStyle name="標準 2 4 3 5 2 2 3 5 2" xfId="25510"/>
    <cellStyle name="標準 2 4 3 5 2 2 3 5 3" xfId="25511"/>
    <cellStyle name="標準 2 4 3 5 2 2 3 6" xfId="25512"/>
    <cellStyle name="標準 2 4 3 5 2 2 3 6 2" xfId="25513"/>
    <cellStyle name="標準 2 4 3 5 2 2 3 6 3" xfId="25514"/>
    <cellStyle name="標準 2 4 3 5 2 2 3 7" xfId="25515"/>
    <cellStyle name="標準 2 4 3 5 2 2 3 8" xfId="25516"/>
    <cellStyle name="標準 2 4 3 5 2 2 4" xfId="25517"/>
    <cellStyle name="標準 2 4 3 5 2 2 4 2" xfId="25518"/>
    <cellStyle name="標準 2 4 3 5 2 2 4 2 2" xfId="25519"/>
    <cellStyle name="標準 2 4 3 5 2 2 4 2 2 2" xfId="25520"/>
    <cellStyle name="標準 2 4 3 5 2 2 4 2 2 3" xfId="25521"/>
    <cellStyle name="標準 2 4 3 5 2 2 4 2 3" xfId="25522"/>
    <cellStyle name="標準 2 4 3 5 2 2 4 2 3 2" xfId="25523"/>
    <cellStyle name="標準 2 4 3 5 2 2 4 2 3 3" xfId="25524"/>
    <cellStyle name="標準 2 4 3 5 2 2 4 2 4" xfId="25525"/>
    <cellStyle name="標準 2 4 3 5 2 2 4 2 5" xfId="25526"/>
    <cellStyle name="標準 2 4 3 5 2 2 4 3" xfId="25527"/>
    <cellStyle name="標準 2 4 3 5 2 2 4 3 2" xfId="25528"/>
    <cellStyle name="標準 2 4 3 5 2 2 4 3 3" xfId="25529"/>
    <cellStyle name="標準 2 4 3 5 2 2 4 4" xfId="25530"/>
    <cellStyle name="標準 2 4 3 5 2 2 4 4 2" xfId="25531"/>
    <cellStyle name="標準 2 4 3 5 2 2 4 4 3" xfId="25532"/>
    <cellStyle name="標準 2 4 3 5 2 2 4 5" xfId="25533"/>
    <cellStyle name="標準 2 4 3 5 2 2 4 6" xfId="25534"/>
    <cellStyle name="標準 2 4 3 5 2 2 5" xfId="25535"/>
    <cellStyle name="標準 2 4 3 5 2 2 5 2" xfId="25536"/>
    <cellStyle name="標準 2 4 3 5 2 2 5 2 2" xfId="25537"/>
    <cellStyle name="標準 2 4 3 5 2 2 5 2 3" xfId="25538"/>
    <cellStyle name="標準 2 4 3 5 2 2 5 3" xfId="25539"/>
    <cellStyle name="標準 2 4 3 5 2 2 5 3 2" xfId="25540"/>
    <cellStyle name="標準 2 4 3 5 2 2 5 3 3" xfId="25541"/>
    <cellStyle name="標準 2 4 3 5 2 2 5 4" xfId="25542"/>
    <cellStyle name="標準 2 4 3 5 2 2 5 5" xfId="25543"/>
    <cellStyle name="標準 2 4 3 5 2 2 6" xfId="25544"/>
    <cellStyle name="標準 2 4 3 5 2 2 7" xfId="25545"/>
    <cellStyle name="標準 2 4 3 5 2 2 7 2" xfId="25546"/>
    <cellStyle name="標準 2 4 3 5 2 2 7 3" xfId="25547"/>
    <cellStyle name="標準 2 4 3 5 2 2 8" xfId="25548"/>
    <cellStyle name="標準 2 4 3 5 2 2 8 2" xfId="25549"/>
    <cellStyle name="標準 2 4 3 5 2 2 8 3" xfId="25550"/>
    <cellStyle name="標準 2 4 3 5 2 2 9" xfId="25551"/>
    <cellStyle name="標準 2 4 3 5 2 3" xfId="25552"/>
    <cellStyle name="標準 2 4 3 5 2 3 2" xfId="25553"/>
    <cellStyle name="標準 2 4 3 5 2 3 2 2" xfId="25554"/>
    <cellStyle name="標準 2 4 3 5 2 3 2 2 2" xfId="25555"/>
    <cellStyle name="標準 2 4 3 5 2 3 2 2 2 2" xfId="25556"/>
    <cellStyle name="標準 2 4 3 5 2 3 2 2 2 2 2" xfId="25557"/>
    <cellStyle name="標準 2 4 3 5 2 3 2 2 2 2 3" xfId="25558"/>
    <cellStyle name="標準 2 4 3 5 2 3 2 2 2 3" xfId="25559"/>
    <cellStyle name="標準 2 4 3 5 2 3 2 2 2 3 2" xfId="25560"/>
    <cellStyle name="標準 2 4 3 5 2 3 2 2 2 3 3" xfId="25561"/>
    <cellStyle name="標準 2 4 3 5 2 3 2 2 2 4" xfId="25562"/>
    <cellStyle name="標準 2 4 3 5 2 3 2 2 2 5" xfId="25563"/>
    <cellStyle name="標準 2 4 3 5 2 3 2 2 3" xfId="25564"/>
    <cellStyle name="標準 2 4 3 5 2 3 2 2 3 2" xfId="25565"/>
    <cellStyle name="標準 2 4 3 5 2 3 2 2 3 3" xfId="25566"/>
    <cellStyle name="標準 2 4 3 5 2 3 2 2 4" xfId="25567"/>
    <cellStyle name="標準 2 4 3 5 2 3 2 2 4 2" xfId="25568"/>
    <cellStyle name="標準 2 4 3 5 2 3 2 2 4 3" xfId="25569"/>
    <cellStyle name="標準 2 4 3 5 2 3 2 2 5" xfId="25570"/>
    <cellStyle name="標準 2 4 3 5 2 3 2 2 6" xfId="25571"/>
    <cellStyle name="標準 2 4 3 5 2 3 2 3" xfId="25572"/>
    <cellStyle name="標準 2 4 3 5 2 3 2 3 2" xfId="25573"/>
    <cellStyle name="標準 2 4 3 5 2 3 2 3 2 2" xfId="25574"/>
    <cellStyle name="標準 2 4 3 5 2 3 2 3 2 3" xfId="25575"/>
    <cellStyle name="標準 2 4 3 5 2 3 2 3 3" xfId="25576"/>
    <cellStyle name="標準 2 4 3 5 2 3 2 3 3 2" xfId="25577"/>
    <cellStyle name="標準 2 4 3 5 2 3 2 3 3 3" xfId="25578"/>
    <cellStyle name="標準 2 4 3 5 2 3 2 3 4" xfId="25579"/>
    <cellStyle name="標準 2 4 3 5 2 3 2 3 5" xfId="25580"/>
    <cellStyle name="標準 2 4 3 5 2 3 2 4" xfId="25581"/>
    <cellStyle name="標準 2 4 3 5 2 3 2 5" xfId="25582"/>
    <cellStyle name="標準 2 4 3 5 2 3 2 5 2" xfId="25583"/>
    <cellStyle name="標準 2 4 3 5 2 3 2 5 3" xfId="25584"/>
    <cellStyle name="標準 2 4 3 5 2 3 2 6" xfId="25585"/>
    <cellStyle name="標準 2 4 3 5 2 3 2 6 2" xfId="25586"/>
    <cellStyle name="標準 2 4 3 5 2 3 2 6 3" xfId="25587"/>
    <cellStyle name="標準 2 4 3 5 2 3 2 7" xfId="25588"/>
    <cellStyle name="標準 2 4 3 5 2 3 2 8" xfId="25589"/>
    <cellStyle name="標準 2 4 3 5 2 3 3" xfId="25590"/>
    <cellStyle name="標準 2 4 3 5 2 3 3 2" xfId="25591"/>
    <cellStyle name="標準 2 4 3 5 2 3 3 2 2" xfId="25592"/>
    <cellStyle name="標準 2 4 3 5 2 3 3 2 2 2" xfId="25593"/>
    <cellStyle name="標準 2 4 3 5 2 3 3 2 2 3" xfId="25594"/>
    <cellStyle name="標準 2 4 3 5 2 3 3 2 3" xfId="25595"/>
    <cellStyle name="標準 2 4 3 5 2 3 3 2 3 2" xfId="25596"/>
    <cellStyle name="標準 2 4 3 5 2 3 3 2 3 3" xfId="25597"/>
    <cellStyle name="標準 2 4 3 5 2 3 3 2 4" xfId="25598"/>
    <cellStyle name="標準 2 4 3 5 2 3 3 2 5" xfId="25599"/>
    <cellStyle name="標準 2 4 3 5 2 3 3 3" xfId="25600"/>
    <cellStyle name="標準 2 4 3 5 2 3 3 3 2" xfId="25601"/>
    <cellStyle name="標準 2 4 3 5 2 3 3 3 3" xfId="25602"/>
    <cellStyle name="標準 2 4 3 5 2 3 3 4" xfId="25603"/>
    <cellStyle name="標準 2 4 3 5 2 3 3 4 2" xfId="25604"/>
    <cellStyle name="標準 2 4 3 5 2 3 3 4 3" xfId="25605"/>
    <cellStyle name="標準 2 4 3 5 2 3 3 5" xfId="25606"/>
    <cellStyle name="標準 2 4 3 5 2 3 3 6" xfId="25607"/>
    <cellStyle name="標準 2 4 3 5 2 3 4" xfId="25608"/>
    <cellStyle name="標準 2 4 3 5 2 3 4 2" xfId="25609"/>
    <cellStyle name="標準 2 4 3 5 2 3 4 2 2" xfId="25610"/>
    <cellStyle name="標準 2 4 3 5 2 3 4 2 3" xfId="25611"/>
    <cellStyle name="標準 2 4 3 5 2 3 4 3" xfId="25612"/>
    <cellStyle name="標準 2 4 3 5 2 3 4 3 2" xfId="25613"/>
    <cellStyle name="標準 2 4 3 5 2 3 4 3 3" xfId="25614"/>
    <cellStyle name="標準 2 4 3 5 2 3 4 4" xfId="25615"/>
    <cellStyle name="標準 2 4 3 5 2 3 4 5" xfId="25616"/>
    <cellStyle name="標準 2 4 3 5 2 3 5" xfId="25617"/>
    <cellStyle name="標準 2 4 3 5 2 3 6" xfId="25618"/>
    <cellStyle name="標準 2 4 3 5 2 3 6 2" xfId="25619"/>
    <cellStyle name="標準 2 4 3 5 2 3 6 3" xfId="25620"/>
    <cellStyle name="標準 2 4 3 5 2 3 7" xfId="25621"/>
    <cellStyle name="標準 2 4 3 5 2 3 7 2" xfId="25622"/>
    <cellStyle name="標準 2 4 3 5 2 3 7 3" xfId="25623"/>
    <cellStyle name="標準 2 4 3 5 2 3 8" xfId="25624"/>
    <cellStyle name="標準 2 4 3 5 2 3 9" xfId="25625"/>
    <cellStyle name="標準 2 4 3 5 2 4" xfId="25626"/>
    <cellStyle name="標準 2 4 3 5 2 4 2" xfId="25627"/>
    <cellStyle name="標準 2 4 3 5 2 4 2 2" xfId="25628"/>
    <cellStyle name="標準 2 4 3 5 2 4 2 2 2" xfId="25629"/>
    <cellStyle name="標準 2 4 3 5 2 4 2 2 2 2" xfId="25630"/>
    <cellStyle name="標準 2 4 3 5 2 4 2 2 2 3" xfId="25631"/>
    <cellStyle name="標準 2 4 3 5 2 4 2 2 3" xfId="25632"/>
    <cellStyle name="標準 2 4 3 5 2 4 2 2 3 2" xfId="25633"/>
    <cellStyle name="標準 2 4 3 5 2 4 2 2 3 3" xfId="25634"/>
    <cellStyle name="標準 2 4 3 5 2 4 2 2 4" xfId="25635"/>
    <cellStyle name="標準 2 4 3 5 2 4 2 2 5" xfId="25636"/>
    <cellStyle name="標準 2 4 3 5 2 4 2 3" xfId="25637"/>
    <cellStyle name="標準 2 4 3 5 2 4 2 3 2" xfId="25638"/>
    <cellStyle name="標準 2 4 3 5 2 4 2 3 3" xfId="25639"/>
    <cellStyle name="標準 2 4 3 5 2 4 2 4" xfId="25640"/>
    <cellStyle name="標準 2 4 3 5 2 4 2 4 2" xfId="25641"/>
    <cellStyle name="標準 2 4 3 5 2 4 2 4 3" xfId="25642"/>
    <cellStyle name="標準 2 4 3 5 2 4 2 5" xfId="25643"/>
    <cellStyle name="標準 2 4 3 5 2 4 2 6" xfId="25644"/>
    <cellStyle name="標準 2 4 3 5 2 4 3" xfId="25645"/>
    <cellStyle name="標準 2 4 3 5 2 4 3 2" xfId="25646"/>
    <cellStyle name="標準 2 4 3 5 2 4 3 2 2" xfId="25647"/>
    <cellStyle name="標準 2 4 3 5 2 4 3 2 3" xfId="25648"/>
    <cellStyle name="標準 2 4 3 5 2 4 3 3" xfId="25649"/>
    <cellStyle name="標準 2 4 3 5 2 4 3 3 2" xfId="25650"/>
    <cellStyle name="標準 2 4 3 5 2 4 3 3 3" xfId="25651"/>
    <cellStyle name="標準 2 4 3 5 2 4 3 4" xfId="25652"/>
    <cellStyle name="標準 2 4 3 5 2 4 3 5" xfId="25653"/>
    <cellStyle name="標準 2 4 3 5 2 4 4" xfId="25654"/>
    <cellStyle name="標準 2 4 3 5 2 4 5" xfId="25655"/>
    <cellStyle name="標準 2 4 3 5 2 4 5 2" xfId="25656"/>
    <cellStyle name="標準 2 4 3 5 2 4 5 3" xfId="25657"/>
    <cellStyle name="標準 2 4 3 5 2 4 6" xfId="25658"/>
    <cellStyle name="標準 2 4 3 5 2 4 6 2" xfId="25659"/>
    <cellStyle name="標準 2 4 3 5 2 4 6 3" xfId="25660"/>
    <cellStyle name="標準 2 4 3 5 2 4 7" xfId="25661"/>
    <cellStyle name="標準 2 4 3 5 2 4 8" xfId="25662"/>
    <cellStyle name="標準 2 4 3 5 2 5" xfId="25663"/>
    <cellStyle name="標準 2 4 3 5 2 5 2" xfId="25664"/>
    <cellStyle name="標準 2 4 3 5 2 5 2 2" xfId="25665"/>
    <cellStyle name="標準 2 4 3 5 2 5 2 2 2" xfId="25666"/>
    <cellStyle name="標準 2 4 3 5 2 5 2 2 2 2" xfId="25667"/>
    <cellStyle name="標準 2 4 3 5 2 5 2 2 2 3" xfId="25668"/>
    <cellStyle name="標準 2 4 3 5 2 5 2 2 3" xfId="25669"/>
    <cellStyle name="標準 2 4 3 5 2 5 2 2 3 2" xfId="25670"/>
    <cellStyle name="標準 2 4 3 5 2 5 2 2 3 3" xfId="25671"/>
    <cellStyle name="標準 2 4 3 5 2 5 2 2 4" xfId="25672"/>
    <cellStyle name="標準 2 4 3 5 2 5 2 2 5" xfId="25673"/>
    <cellStyle name="標準 2 4 3 5 2 5 2 3" xfId="25674"/>
    <cellStyle name="標準 2 4 3 5 2 5 2 3 2" xfId="25675"/>
    <cellStyle name="標準 2 4 3 5 2 5 2 3 3" xfId="25676"/>
    <cellStyle name="標準 2 4 3 5 2 5 2 4" xfId="25677"/>
    <cellStyle name="標準 2 4 3 5 2 5 2 4 2" xfId="25678"/>
    <cellStyle name="標準 2 4 3 5 2 5 2 4 3" xfId="25679"/>
    <cellStyle name="標準 2 4 3 5 2 5 2 5" xfId="25680"/>
    <cellStyle name="標準 2 4 3 5 2 5 2 6" xfId="25681"/>
    <cellStyle name="標準 2 4 3 5 2 5 3" xfId="25682"/>
    <cellStyle name="標準 2 4 3 5 2 5 3 2" xfId="25683"/>
    <cellStyle name="標準 2 4 3 5 2 5 3 2 2" xfId="25684"/>
    <cellStyle name="標準 2 4 3 5 2 5 3 2 3" xfId="25685"/>
    <cellStyle name="標準 2 4 3 5 2 5 3 3" xfId="25686"/>
    <cellStyle name="標準 2 4 3 5 2 5 3 3 2" xfId="25687"/>
    <cellStyle name="標準 2 4 3 5 2 5 3 3 3" xfId="25688"/>
    <cellStyle name="標準 2 4 3 5 2 5 3 4" xfId="25689"/>
    <cellStyle name="標準 2 4 3 5 2 5 3 5" xfId="25690"/>
    <cellStyle name="標準 2 4 3 5 2 5 4" xfId="25691"/>
    <cellStyle name="標準 2 4 3 5 2 5 5" xfId="25692"/>
    <cellStyle name="標準 2 4 3 5 2 5 5 2" xfId="25693"/>
    <cellStyle name="標準 2 4 3 5 2 5 5 3" xfId="25694"/>
    <cellStyle name="標準 2 4 3 5 2 5 6" xfId="25695"/>
    <cellStyle name="標準 2 4 3 5 2 5 6 2" xfId="25696"/>
    <cellStyle name="標準 2 4 3 5 2 5 6 3" xfId="25697"/>
    <cellStyle name="標準 2 4 3 5 2 5 7" xfId="25698"/>
    <cellStyle name="標準 2 4 3 5 2 5 8" xfId="25699"/>
    <cellStyle name="標準 2 4 3 5 2 6" xfId="25700"/>
    <cellStyle name="標準 2 4 3 5 2 6 2" xfId="25701"/>
    <cellStyle name="標準 2 4 3 5 2 6 2 2" xfId="25702"/>
    <cellStyle name="標準 2 4 3 5 2 6 2 2 2" xfId="25703"/>
    <cellStyle name="標準 2 4 3 5 2 6 2 2 3" xfId="25704"/>
    <cellStyle name="標準 2 4 3 5 2 6 2 3" xfId="25705"/>
    <cellStyle name="標準 2 4 3 5 2 6 2 3 2" xfId="25706"/>
    <cellStyle name="標準 2 4 3 5 2 6 2 3 3" xfId="25707"/>
    <cellStyle name="標準 2 4 3 5 2 6 2 4" xfId="25708"/>
    <cellStyle name="標準 2 4 3 5 2 6 2 5" xfId="25709"/>
    <cellStyle name="標準 2 4 3 5 2 6 3" xfId="25710"/>
    <cellStyle name="標準 2 4 3 5 2 6 3 2" xfId="25711"/>
    <cellStyle name="標準 2 4 3 5 2 6 3 3" xfId="25712"/>
    <cellStyle name="標準 2 4 3 5 2 6 4" xfId="25713"/>
    <cellStyle name="標準 2 4 3 5 2 6 4 2" xfId="25714"/>
    <cellStyle name="標準 2 4 3 5 2 6 4 3" xfId="25715"/>
    <cellStyle name="標準 2 4 3 5 2 6 5" xfId="25716"/>
    <cellStyle name="標準 2 4 3 5 2 6 6" xfId="25717"/>
    <cellStyle name="標準 2 4 3 5 2 7" xfId="25718"/>
    <cellStyle name="標準 2 4 3 5 2 7 2" xfId="25719"/>
    <cellStyle name="標準 2 4 3 5 2 7 2 2" xfId="25720"/>
    <cellStyle name="標準 2 4 3 5 2 7 2 3" xfId="25721"/>
    <cellStyle name="標準 2 4 3 5 2 7 3" xfId="25722"/>
    <cellStyle name="標準 2 4 3 5 2 7 3 2" xfId="25723"/>
    <cellStyle name="標準 2 4 3 5 2 7 3 3" xfId="25724"/>
    <cellStyle name="標準 2 4 3 5 2 7 4" xfId="25725"/>
    <cellStyle name="標準 2 4 3 5 2 7 5" xfId="25726"/>
    <cellStyle name="標準 2 4 3 5 2 8" xfId="25727"/>
    <cellStyle name="標準 2 4 3 5 2 9" xfId="25728"/>
    <cellStyle name="標準 2 4 3 5 2 9 2" xfId="25729"/>
    <cellStyle name="標準 2 4 3 5 2 9 3" xfId="25730"/>
    <cellStyle name="標準 2 4 3 5 3" xfId="25731"/>
    <cellStyle name="標準 2 4 3 5 3 10" xfId="25732"/>
    <cellStyle name="標準 2 4 3 5 3 11" xfId="25733"/>
    <cellStyle name="標準 2 4 3 5 3 2" xfId="25734"/>
    <cellStyle name="標準 2 4 3 5 3 2 10" xfId="25735"/>
    <cellStyle name="標準 2 4 3 5 3 2 2" xfId="25736"/>
    <cellStyle name="標準 2 4 3 5 3 2 2 2" xfId="25737"/>
    <cellStyle name="標準 2 4 3 5 3 2 2 2 2" xfId="25738"/>
    <cellStyle name="標準 2 4 3 5 3 2 2 2 2 2" xfId="25739"/>
    <cellStyle name="標準 2 4 3 5 3 2 2 2 2 2 2" xfId="25740"/>
    <cellStyle name="標準 2 4 3 5 3 2 2 2 2 2 3" xfId="25741"/>
    <cellStyle name="標準 2 4 3 5 3 2 2 2 2 3" xfId="25742"/>
    <cellStyle name="標準 2 4 3 5 3 2 2 2 2 3 2" xfId="25743"/>
    <cellStyle name="標準 2 4 3 5 3 2 2 2 2 3 3" xfId="25744"/>
    <cellStyle name="標準 2 4 3 5 3 2 2 2 2 4" xfId="25745"/>
    <cellStyle name="標準 2 4 3 5 3 2 2 2 2 5" xfId="25746"/>
    <cellStyle name="標準 2 4 3 5 3 2 2 2 3" xfId="25747"/>
    <cellStyle name="標準 2 4 3 5 3 2 2 2 3 2" xfId="25748"/>
    <cellStyle name="標準 2 4 3 5 3 2 2 2 3 3" xfId="25749"/>
    <cellStyle name="標準 2 4 3 5 3 2 2 2 4" xfId="25750"/>
    <cellStyle name="標準 2 4 3 5 3 2 2 2 4 2" xfId="25751"/>
    <cellStyle name="標準 2 4 3 5 3 2 2 2 4 3" xfId="25752"/>
    <cellStyle name="標準 2 4 3 5 3 2 2 2 5" xfId="25753"/>
    <cellStyle name="標準 2 4 3 5 3 2 2 2 6" xfId="25754"/>
    <cellStyle name="標準 2 4 3 5 3 2 2 3" xfId="25755"/>
    <cellStyle name="標準 2 4 3 5 3 2 2 3 2" xfId="25756"/>
    <cellStyle name="標準 2 4 3 5 3 2 2 3 2 2" xfId="25757"/>
    <cellStyle name="標準 2 4 3 5 3 2 2 3 2 3" xfId="25758"/>
    <cellStyle name="標準 2 4 3 5 3 2 2 3 3" xfId="25759"/>
    <cellStyle name="標準 2 4 3 5 3 2 2 3 3 2" xfId="25760"/>
    <cellStyle name="標準 2 4 3 5 3 2 2 3 3 3" xfId="25761"/>
    <cellStyle name="標準 2 4 3 5 3 2 2 3 4" xfId="25762"/>
    <cellStyle name="標準 2 4 3 5 3 2 2 3 5" xfId="25763"/>
    <cellStyle name="標準 2 4 3 5 3 2 2 4" xfId="25764"/>
    <cellStyle name="標準 2 4 3 5 3 2 2 5" xfId="25765"/>
    <cellStyle name="標準 2 4 3 5 3 2 2 5 2" xfId="25766"/>
    <cellStyle name="標準 2 4 3 5 3 2 2 5 3" xfId="25767"/>
    <cellStyle name="標準 2 4 3 5 3 2 2 6" xfId="25768"/>
    <cellStyle name="標準 2 4 3 5 3 2 2 6 2" xfId="25769"/>
    <cellStyle name="標準 2 4 3 5 3 2 2 6 3" xfId="25770"/>
    <cellStyle name="標準 2 4 3 5 3 2 2 7" xfId="25771"/>
    <cellStyle name="標準 2 4 3 5 3 2 2 8" xfId="25772"/>
    <cellStyle name="標準 2 4 3 5 3 2 3" xfId="25773"/>
    <cellStyle name="標準 2 4 3 5 3 2 3 2" xfId="25774"/>
    <cellStyle name="標準 2 4 3 5 3 2 3 2 2" xfId="25775"/>
    <cellStyle name="標準 2 4 3 5 3 2 3 2 2 2" xfId="25776"/>
    <cellStyle name="標準 2 4 3 5 3 2 3 2 2 2 2" xfId="25777"/>
    <cellStyle name="標準 2 4 3 5 3 2 3 2 2 2 3" xfId="25778"/>
    <cellStyle name="標準 2 4 3 5 3 2 3 2 2 3" xfId="25779"/>
    <cellStyle name="標準 2 4 3 5 3 2 3 2 2 3 2" xfId="25780"/>
    <cellStyle name="標準 2 4 3 5 3 2 3 2 2 3 3" xfId="25781"/>
    <cellStyle name="標準 2 4 3 5 3 2 3 2 2 4" xfId="25782"/>
    <cellStyle name="標準 2 4 3 5 3 2 3 2 2 5" xfId="25783"/>
    <cellStyle name="標準 2 4 3 5 3 2 3 2 3" xfId="25784"/>
    <cellStyle name="標準 2 4 3 5 3 2 3 2 3 2" xfId="25785"/>
    <cellStyle name="標準 2 4 3 5 3 2 3 2 3 3" xfId="25786"/>
    <cellStyle name="標準 2 4 3 5 3 2 3 2 4" xfId="25787"/>
    <cellStyle name="標準 2 4 3 5 3 2 3 2 4 2" xfId="25788"/>
    <cellStyle name="標準 2 4 3 5 3 2 3 2 4 3" xfId="25789"/>
    <cellStyle name="標準 2 4 3 5 3 2 3 2 5" xfId="25790"/>
    <cellStyle name="標準 2 4 3 5 3 2 3 2 6" xfId="25791"/>
    <cellStyle name="標準 2 4 3 5 3 2 3 3" xfId="25792"/>
    <cellStyle name="標準 2 4 3 5 3 2 3 3 2" xfId="25793"/>
    <cellStyle name="標準 2 4 3 5 3 2 3 3 2 2" xfId="25794"/>
    <cellStyle name="標準 2 4 3 5 3 2 3 3 2 3" xfId="25795"/>
    <cellStyle name="標準 2 4 3 5 3 2 3 3 3" xfId="25796"/>
    <cellStyle name="標準 2 4 3 5 3 2 3 3 3 2" xfId="25797"/>
    <cellStyle name="標準 2 4 3 5 3 2 3 3 3 3" xfId="25798"/>
    <cellStyle name="標準 2 4 3 5 3 2 3 3 4" xfId="25799"/>
    <cellStyle name="標準 2 4 3 5 3 2 3 3 5" xfId="25800"/>
    <cellStyle name="標準 2 4 3 5 3 2 3 4" xfId="25801"/>
    <cellStyle name="標準 2 4 3 5 3 2 3 5" xfId="25802"/>
    <cellStyle name="標準 2 4 3 5 3 2 3 5 2" xfId="25803"/>
    <cellStyle name="標準 2 4 3 5 3 2 3 5 3" xfId="25804"/>
    <cellStyle name="標準 2 4 3 5 3 2 3 6" xfId="25805"/>
    <cellStyle name="標準 2 4 3 5 3 2 3 6 2" xfId="25806"/>
    <cellStyle name="標準 2 4 3 5 3 2 3 6 3" xfId="25807"/>
    <cellStyle name="標準 2 4 3 5 3 2 3 7" xfId="25808"/>
    <cellStyle name="標準 2 4 3 5 3 2 3 8" xfId="25809"/>
    <cellStyle name="標準 2 4 3 5 3 2 4" xfId="25810"/>
    <cellStyle name="標準 2 4 3 5 3 2 4 2" xfId="25811"/>
    <cellStyle name="標準 2 4 3 5 3 2 4 2 2" xfId="25812"/>
    <cellStyle name="標準 2 4 3 5 3 2 4 2 2 2" xfId="25813"/>
    <cellStyle name="標準 2 4 3 5 3 2 4 2 2 3" xfId="25814"/>
    <cellStyle name="標準 2 4 3 5 3 2 4 2 3" xfId="25815"/>
    <cellStyle name="標準 2 4 3 5 3 2 4 2 3 2" xfId="25816"/>
    <cellStyle name="標準 2 4 3 5 3 2 4 2 3 3" xfId="25817"/>
    <cellStyle name="標準 2 4 3 5 3 2 4 2 4" xfId="25818"/>
    <cellStyle name="標準 2 4 3 5 3 2 4 2 5" xfId="25819"/>
    <cellStyle name="標準 2 4 3 5 3 2 4 3" xfId="25820"/>
    <cellStyle name="標準 2 4 3 5 3 2 4 3 2" xfId="25821"/>
    <cellStyle name="標準 2 4 3 5 3 2 4 3 3" xfId="25822"/>
    <cellStyle name="標準 2 4 3 5 3 2 4 4" xfId="25823"/>
    <cellStyle name="標準 2 4 3 5 3 2 4 4 2" xfId="25824"/>
    <cellStyle name="標準 2 4 3 5 3 2 4 4 3" xfId="25825"/>
    <cellStyle name="標準 2 4 3 5 3 2 4 5" xfId="25826"/>
    <cellStyle name="標準 2 4 3 5 3 2 4 6" xfId="25827"/>
    <cellStyle name="標準 2 4 3 5 3 2 5" xfId="25828"/>
    <cellStyle name="標準 2 4 3 5 3 2 5 2" xfId="25829"/>
    <cellStyle name="標準 2 4 3 5 3 2 5 2 2" xfId="25830"/>
    <cellStyle name="標準 2 4 3 5 3 2 5 2 3" xfId="25831"/>
    <cellStyle name="標準 2 4 3 5 3 2 5 3" xfId="25832"/>
    <cellStyle name="標準 2 4 3 5 3 2 5 3 2" xfId="25833"/>
    <cellStyle name="標準 2 4 3 5 3 2 5 3 3" xfId="25834"/>
    <cellStyle name="標準 2 4 3 5 3 2 5 4" xfId="25835"/>
    <cellStyle name="標準 2 4 3 5 3 2 5 5" xfId="25836"/>
    <cellStyle name="標準 2 4 3 5 3 2 6" xfId="25837"/>
    <cellStyle name="標準 2 4 3 5 3 2 7" xfId="25838"/>
    <cellStyle name="標準 2 4 3 5 3 2 7 2" xfId="25839"/>
    <cellStyle name="標準 2 4 3 5 3 2 7 3" xfId="25840"/>
    <cellStyle name="標準 2 4 3 5 3 2 8" xfId="25841"/>
    <cellStyle name="標準 2 4 3 5 3 2 8 2" xfId="25842"/>
    <cellStyle name="標準 2 4 3 5 3 2 8 3" xfId="25843"/>
    <cellStyle name="標準 2 4 3 5 3 2 9" xfId="25844"/>
    <cellStyle name="標準 2 4 3 5 3 3" xfId="25845"/>
    <cellStyle name="標準 2 4 3 5 3 3 2" xfId="25846"/>
    <cellStyle name="標準 2 4 3 5 3 3 2 2" xfId="25847"/>
    <cellStyle name="標準 2 4 3 5 3 3 2 2 2" xfId="25848"/>
    <cellStyle name="標準 2 4 3 5 3 3 2 2 2 2" xfId="25849"/>
    <cellStyle name="標準 2 4 3 5 3 3 2 2 2 3" xfId="25850"/>
    <cellStyle name="標準 2 4 3 5 3 3 2 2 3" xfId="25851"/>
    <cellStyle name="標準 2 4 3 5 3 3 2 2 3 2" xfId="25852"/>
    <cellStyle name="標準 2 4 3 5 3 3 2 2 3 3" xfId="25853"/>
    <cellStyle name="標準 2 4 3 5 3 3 2 2 4" xfId="25854"/>
    <cellStyle name="標準 2 4 3 5 3 3 2 2 5" xfId="25855"/>
    <cellStyle name="標準 2 4 3 5 3 3 2 3" xfId="25856"/>
    <cellStyle name="標準 2 4 3 5 3 3 2 3 2" xfId="25857"/>
    <cellStyle name="標準 2 4 3 5 3 3 2 3 3" xfId="25858"/>
    <cellStyle name="標準 2 4 3 5 3 3 2 4" xfId="25859"/>
    <cellStyle name="標準 2 4 3 5 3 3 2 4 2" xfId="25860"/>
    <cellStyle name="標準 2 4 3 5 3 3 2 4 3" xfId="25861"/>
    <cellStyle name="標準 2 4 3 5 3 3 2 5" xfId="25862"/>
    <cellStyle name="標準 2 4 3 5 3 3 2 6" xfId="25863"/>
    <cellStyle name="標準 2 4 3 5 3 3 3" xfId="25864"/>
    <cellStyle name="標準 2 4 3 5 3 3 3 2" xfId="25865"/>
    <cellStyle name="標準 2 4 3 5 3 3 3 2 2" xfId="25866"/>
    <cellStyle name="標準 2 4 3 5 3 3 3 2 3" xfId="25867"/>
    <cellStyle name="標準 2 4 3 5 3 3 3 3" xfId="25868"/>
    <cellStyle name="標準 2 4 3 5 3 3 3 3 2" xfId="25869"/>
    <cellStyle name="標準 2 4 3 5 3 3 3 3 3" xfId="25870"/>
    <cellStyle name="標準 2 4 3 5 3 3 3 4" xfId="25871"/>
    <cellStyle name="標準 2 4 3 5 3 3 3 5" xfId="25872"/>
    <cellStyle name="標準 2 4 3 5 3 3 4" xfId="25873"/>
    <cellStyle name="標準 2 4 3 5 3 3 5" xfId="25874"/>
    <cellStyle name="標準 2 4 3 5 3 3 5 2" xfId="25875"/>
    <cellStyle name="標準 2 4 3 5 3 3 5 3" xfId="25876"/>
    <cellStyle name="標準 2 4 3 5 3 3 6" xfId="25877"/>
    <cellStyle name="標準 2 4 3 5 3 3 6 2" xfId="25878"/>
    <cellStyle name="標準 2 4 3 5 3 3 6 3" xfId="25879"/>
    <cellStyle name="標準 2 4 3 5 3 3 7" xfId="25880"/>
    <cellStyle name="標準 2 4 3 5 3 3 8" xfId="25881"/>
    <cellStyle name="標準 2 4 3 5 3 4" xfId="25882"/>
    <cellStyle name="標準 2 4 3 5 3 4 2" xfId="25883"/>
    <cellStyle name="標準 2 4 3 5 3 4 2 2" xfId="25884"/>
    <cellStyle name="標準 2 4 3 5 3 4 2 2 2" xfId="25885"/>
    <cellStyle name="標準 2 4 3 5 3 4 2 2 2 2" xfId="25886"/>
    <cellStyle name="標準 2 4 3 5 3 4 2 2 2 3" xfId="25887"/>
    <cellStyle name="標準 2 4 3 5 3 4 2 2 3" xfId="25888"/>
    <cellStyle name="標準 2 4 3 5 3 4 2 2 3 2" xfId="25889"/>
    <cellStyle name="標準 2 4 3 5 3 4 2 2 3 3" xfId="25890"/>
    <cellStyle name="標準 2 4 3 5 3 4 2 2 4" xfId="25891"/>
    <cellStyle name="標準 2 4 3 5 3 4 2 2 5" xfId="25892"/>
    <cellStyle name="標準 2 4 3 5 3 4 2 3" xfId="25893"/>
    <cellStyle name="標準 2 4 3 5 3 4 2 3 2" xfId="25894"/>
    <cellStyle name="標準 2 4 3 5 3 4 2 3 3" xfId="25895"/>
    <cellStyle name="標準 2 4 3 5 3 4 2 4" xfId="25896"/>
    <cellStyle name="標準 2 4 3 5 3 4 2 4 2" xfId="25897"/>
    <cellStyle name="標準 2 4 3 5 3 4 2 4 3" xfId="25898"/>
    <cellStyle name="標準 2 4 3 5 3 4 2 5" xfId="25899"/>
    <cellStyle name="標準 2 4 3 5 3 4 2 6" xfId="25900"/>
    <cellStyle name="標準 2 4 3 5 3 4 3" xfId="25901"/>
    <cellStyle name="標準 2 4 3 5 3 4 3 2" xfId="25902"/>
    <cellStyle name="標準 2 4 3 5 3 4 3 2 2" xfId="25903"/>
    <cellStyle name="標準 2 4 3 5 3 4 3 2 3" xfId="25904"/>
    <cellStyle name="標準 2 4 3 5 3 4 3 3" xfId="25905"/>
    <cellStyle name="標準 2 4 3 5 3 4 3 3 2" xfId="25906"/>
    <cellStyle name="標準 2 4 3 5 3 4 3 3 3" xfId="25907"/>
    <cellStyle name="標準 2 4 3 5 3 4 3 4" xfId="25908"/>
    <cellStyle name="標準 2 4 3 5 3 4 3 5" xfId="25909"/>
    <cellStyle name="標準 2 4 3 5 3 4 4" xfId="25910"/>
    <cellStyle name="標準 2 4 3 5 3 4 5" xfId="25911"/>
    <cellStyle name="標準 2 4 3 5 3 4 5 2" xfId="25912"/>
    <cellStyle name="標準 2 4 3 5 3 4 5 3" xfId="25913"/>
    <cellStyle name="標準 2 4 3 5 3 4 6" xfId="25914"/>
    <cellStyle name="標準 2 4 3 5 3 4 6 2" xfId="25915"/>
    <cellStyle name="標準 2 4 3 5 3 4 6 3" xfId="25916"/>
    <cellStyle name="標準 2 4 3 5 3 4 7" xfId="25917"/>
    <cellStyle name="標準 2 4 3 5 3 4 8" xfId="25918"/>
    <cellStyle name="標準 2 4 3 5 3 5" xfId="25919"/>
    <cellStyle name="標準 2 4 3 5 3 5 2" xfId="25920"/>
    <cellStyle name="標準 2 4 3 5 3 5 2 2" xfId="25921"/>
    <cellStyle name="標準 2 4 3 5 3 5 2 2 2" xfId="25922"/>
    <cellStyle name="標準 2 4 3 5 3 5 2 2 3" xfId="25923"/>
    <cellStyle name="標準 2 4 3 5 3 5 2 3" xfId="25924"/>
    <cellStyle name="標準 2 4 3 5 3 5 2 3 2" xfId="25925"/>
    <cellStyle name="標準 2 4 3 5 3 5 2 3 3" xfId="25926"/>
    <cellStyle name="標準 2 4 3 5 3 5 2 4" xfId="25927"/>
    <cellStyle name="標準 2 4 3 5 3 5 2 5" xfId="25928"/>
    <cellStyle name="標準 2 4 3 5 3 5 3" xfId="25929"/>
    <cellStyle name="標準 2 4 3 5 3 5 3 2" xfId="25930"/>
    <cellStyle name="標準 2 4 3 5 3 5 3 3" xfId="25931"/>
    <cellStyle name="標準 2 4 3 5 3 5 4" xfId="25932"/>
    <cellStyle name="標準 2 4 3 5 3 5 4 2" xfId="25933"/>
    <cellStyle name="標準 2 4 3 5 3 5 4 3" xfId="25934"/>
    <cellStyle name="標準 2 4 3 5 3 5 5" xfId="25935"/>
    <cellStyle name="標準 2 4 3 5 3 5 6" xfId="25936"/>
    <cellStyle name="標準 2 4 3 5 3 6" xfId="25937"/>
    <cellStyle name="標準 2 4 3 5 3 6 2" xfId="25938"/>
    <cellStyle name="標準 2 4 3 5 3 6 2 2" xfId="25939"/>
    <cellStyle name="標準 2 4 3 5 3 6 2 3" xfId="25940"/>
    <cellStyle name="標準 2 4 3 5 3 6 3" xfId="25941"/>
    <cellStyle name="標準 2 4 3 5 3 6 3 2" xfId="25942"/>
    <cellStyle name="標準 2 4 3 5 3 6 3 3" xfId="25943"/>
    <cellStyle name="標準 2 4 3 5 3 6 4" xfId="25944"/>
    <cellStyle name="標準 2 4 3 5 3 6 5" xfId="25945"/>
    <cellStyle name="標準 2 4 3 5 3 7" xfId="25946"/>
    <cellStyle name="標準 2 4 3 5 3 8" xfId="25947"/>
    <cellStyle name="標準 2 4 3 5 3 8 2" xfId="25948"/>
    <cellStyle name="標準 2 4 3 5 3 8 3" xfId="25949"/>
    <cellStyle name="標準 2 4 3 5 3 9" xfId="25950"/>
    <cellStyle name="標準 2 4 3 5 3 9 2" xfId="25951"/>
    <cellStyle name="標準 2 4 3 5 3 9 3" xfId="25952"/>
    <cellStyle name="標準 2 4 3 5 4" xfId="25953"/>
    <cellStyle name="標準 2 4 3 5 4 10" xfId="25954"/>
    <cellStyle name="標準 2 4 3 5 4 2" xfId="25955"/>
    <cellStyle name="標準 2 4 3 5 4 2 2" xfId="25956"/>
    <cellStyle name="標準 2 4 3 5 4 2 2 2" xfId="25957"/>
    <cellStyle name="標準 2 4 3 5 4 2 2 2 2" xfId="25958"/>
    <cellStyle name="標準 2 4 3 5 4 2 2 2 2 2" xfId="25959"/>
    <cellStyle name="標準 2 4 3 5 4 2 2 2 2 3" xfId="25960"/>
    <cellStyle name="標準 2 4 3 5 4 2 2 2 3" xfId="25961"/>
    <cellStyle name="標準 2 4 3 5 4 2 2 2 3 2" xfId="25962"/>
    <cellStyle name="標準 2 4 3 5 4 2 2 2 3 3" xfId="25963"/>
    <cellStyle name="標準 2 4 3 5 4 2 2 2 4" xfId="25964"/>
    <cellStyle name="標準 2 4 3 5 4 2 2 2 5" xfId="25965"/>
    <cellStyle name="標準 2 4 3 5 4 2 2 3" xfId="25966"/>
    <cellStyle name="標準 2 4 3 5 4 2 2 3 2" xfId="25967"/>
    <cellStyle name="標準 2 4 3 5 4 2 2 3 3" xfId="25968"/>
    <cellStyle name="標準 2 4 3 5 4 2 2 4" xfId="25969"/>
    <cellStyle name="標準 2 4 3 5 4 2 2 4 2" xfId="25970"/>
    <cellStyle name="標準 2 4 3 5 4 2 2 4 3" xfId="25971"/>
    <cellStyle name="標準 2 4 3 5 4 2 2 5" xfId="25972"/>
    <cellStyle name="標準 2 4 3 5 4 2 2 6" xfId="25973"/>
    <cellStyle name="標準 2 4 3 5 4 2 3" xfId="25974"/>
    <cellStyle name="標準 2 4 3 5 4 2 3 2" xfId="25975"/>
    <cellStyle name="標準 2 4 3 5 4 2 3 2 2" xfId="25976"/>
    <cellStyle name="標準 2 4 3 5 4 2 3 2 3" xfId="25977"/>
    <cellStyle name="標準 2 4 3 5 4 2 3 3" xfId="25978"/>
    <cellStyle name="標準 2 4 3 5 4 2 3 3 2" xfId="25979"/>
    <cellStyle name="標準 2 4 3 5 4 2 3 3 3" xfId="25980"/>
    <cellStyle name="標準 2 4 3 5 4 2 3 4" xfId="25981"/>
    <cellStyle name="標準 2 4 3 5 4 2 3 5" xfId="25982"/>
    <cellStyle name="標準 2 4 3 5 4 2 4" xfId="25983"/>
    <cellStyle name="標準 2 4 3 5 4 2 5" xfId="25984"/>
    <cellStyle name="標準 2 4 3 5 4 2 5 2" xfId="25985"/>
    <cellStyle name="標準 2 4 3 5 4 2 5 3" xfId="25986"/>
    <cellStyle name="標準 2 4 3 5 4 2 6" xfId="25987"/>
    <cellStyle name="標準 2 4 3 5 4 2 6 2" xfId="25988"/>
    <cellStyle name="標準 2 4 3 5 4 2 6 3" xfId="25989"/>
    <cellStyle name="標準 2 4 3 5 4 2 7" xfId="25990"/>
    <cellStyle name="標準 2 4 3 5 4 2 8" xfId="25991"/>
    <cellStyle name="標準 2 4 3 5 4 3" xfId="25992"/>
    <cellStyle name="標準 2 4 3 5 4 3 2" xfId="25993"/>
    <cellStyle name="標準 2 4 3 5 4 3 2 2" xfId="25994"/>
    <cellStyle name="標準 2 4 3 5 4 3 2 2 2" xfId="25995"/>
    <cellStyle name="標準 2 4 3 5 4 3 2 2 2 2" xfId="25996"/>
    <cellStyle name="標準 2 4 3 5 4 3 2 2 2 3" xfId="25997"/>
    <cellStyle name="標準 2 4 3 5 4 3 2 2 3" xfId="25998"/>
    <cellStyle name="標準 2 4 3 5 4 3 2 2 3 2" xfId="25999"/>
    <cellStyle name="標準 2 4 3 5 4 3 2 2 3 3" xfId="26000"/>
    <cellStyle name="標準 2 4 3 5 4 3 2 2 4" xfId="26001"/>
    <cellStyle name="標準 2 4 3 5 4 3 2 2 5" xfId="26002"/>
    <cellStyle name="標準 2 4 3 5 4 3 2 3" xfId="26003"/>
    <cellStyle name="標準 2 4 3 5 4 3 2 3 2" xfId="26004"/>
    <cellStyle name="標準 2 4 3 5 4 3 2 3 3" xfId="26005"/>
    <cellStyle name="標準 2 4 3 5 4 3 2 4" xfId="26006"/>
    <cellStyle name="標準 2 4 3 5 4 3 2 4 2" xfId="26007"/>
    <cellStyle name="標準 2 4 3 5 4 3 2 4 3" xfId="26008"/>
    <cellStyle name="標準 2 4 3 5 4 3 2 5" xfId="26009"/>
    <cellStyle name="標準 2 4 3 5 4 3 2 6" xfId="26010"/>
    <cellStyle name="標準 2 4 3 5 4 3 3" xfId="26011"/>
    <cellStyle name="標準 2 4 3 5 4 3 3 2" xfId="26012"/>
    <cellStyle name="標準 2 4 3 5 4 3 3 2 2" xfId="26013"/>
    <cellStyle name="標準 2 4 3 5 4 3 3 2 3" xfId="26014"/>
    <cellStyle name="標準 2 4 3 5 4 3 3 3" xfId="26015"/>
    <cellStyle name="標準 2 4 3 5 4 3 3 3 2" xfId="26016"/>
    <cellStyle name="標準 2 4 3 5 4 3 3 3 3" xfId="26017"/>
    <cellStyle name="標準 2 4 3 5 4 3 3 4" xfId="26018"/>
    <cellStyle name="標準 2 4 3 5 4 3 3 5" xfId="26019"/>
    <cellStyle name="標準 2 4 3 5 4 3 4" xfId="26020"/>
    <cellStyle name="標準 2 4 3 5 4 3 5" xfId="26021"/>
    <cellStyle name="標準 2 4 3 5 4 3 5 2" xfId="26022"/>
    <cellStyle name="標準 2 4 3 5 4 3 5 3" xfId="26023"/>
    <cellStyle name="標準 2 4 3 5 4 3 6" xfId="26024"/>
    <cellStyle name="標準 2 4 3 5 4 3 6 2" xfId="26025"/>
    <cellStyle name="標準 2 4 3 5 4 3 6 3" xfId="26026"/>
    <cellStyle name="標準 2 4 3 5 4 3 7" xfId="26027"/>
    <cellStyle name="標準 2 4 3 5 4 3 8" xfId="26028"/>
    <cellStyle name="標準 2 4 3 5 4 4" xfId="26029"/>
    <cellStyle name="標準 2 4 3 5 4 4 2" xfId="26030"/>
    <cellStyle name="標準 2 4 3 5 4 4 2 2" xfId="26031"/>
    <cellStyle name="標準 2 4 3 5 4 4 2 2 2" xfId="26032"/>
    <cellStyle name="標準 2 4 3 5 4 4 2 2 3" xfId="26033"/>
    <cellStyle name="標準 2 4 3 5 4 4 2 3" xfId="26034"/>
    <cellStyle name="標準 2 4 3 5 4 4 2 3 2" xfId="26035"/>
    <cellStyle name="標準 2 4 3 5 4 4 2 3 3" xfId="26036"/>
    <cellStyle name="標準 2 4 3 5 4 4 2 4" xfId="26037"/>
    <cellStyle name="標準 2 4 3 5 4 4 2 5" xfId="26038"/>
    <cellStyle name="標準 2 4 3 5 4 4 3" xfId="26039"/>
    <cellStyle name="標準 2 4 3 5 4 4 3 2" xfId="26040"/>
    <cellStyle name="標準 2 4 3 5 4 4 3 3" xfId="26041"/>
    <cellStyle name="標準 2 4 3 5 4 4 4" xfId="26042"/>
    <cellStyle name="標準 2 4 3 5 4 4 4 2" xfId="26043"/>
    <cellStyle name="標準 2 4 3 5 4 4 4 3" xfId="26044"/>
    <cellStyle name="標準 2 4 3 5 4 4 5" xfId="26045"/>
    <cellStyle name="標準 2 4 3 5 4 4 6" xfId="26046"/>
    <cellStyle name="標準 2 4 3 5 4 5" xfId="26047"/>
    <cellStyle name="標準 2 4 3 5 4 5 2" xfId="26048"/>
    <cellStyle name="標準 2 4 3 5 4 5 2 2" xfId="26049"/>
    <cellStyle name="標準 2 4 3 5 4 5 2 3" xfId="26050"/>
    <cellStyle name="標準 2 4 3 5 4 5 3" xfId="26051"/>
    <cellStyle name="標準 2 4 3 5 4 5 3 2" xfId="26052"/>
    <cellStyle name="標準 2 4 3 5 4 5 3 3" xfId="26053"/>
    <cellStyle name="標準 2 4 3 5 4 5 4" xfId="26054"/>
    <cellStyle name="標準 2 4 3 5 4 5 5" xfId="26055"/>
    <cellStyle name="標準 2 4 3 5 4 6" xfId="26056"/>
    <cellStyle name="標準 2 4 3 5 4 7" xfId="26057"/>
    <cellStyle name="標準 2 4 3 5 4 7 2" xfId="26058"/>
    <cellStyle name="標準 2 4 3 5 4 7 3" xfId="26059"/>
    <cellStyle name="標準 2 4 3 5 4 8" xfId="26060"/>
    <cellStyle name="標準 2 4 3 5 4 8 2" xfId="26061"/>
    <cellStyle name="標準 2 4 3 5 4 8 3" xfId="26062"/>
    <cellStyle name="標準 2 4 3 5 4 9" xfId="26063"/>
    <cellStyle name="標準 2 4 3 5 5" xfId="26064"/>
    <cellStyle name="標準 2 4 3 5 5 2" xfId="26065"/>
    <cellStyle name="標準 2 4 3 5 5 2 2" xfId="26066"/>
    <cellStyle name="標準 2 4 3 5 5 2 2 2" xfId="26067"/>
    <cellStyle name="標準 2 4 3 5 5 2 2 2 2" xfId="26068"/>
    <cellStyle name="標準 2 4 3 5 5 2 2 2 2 2" xfId="26069"/>
    <cellStyle name="標準 2 4 3 5 5 2 2 2 2 3" xfId="26070"/>
    <cellStyle name="標準 2 4 3 5 5 2 2 2 3" xfId="26071"/>
    <cellStyle name="標準 2 4 3 5 5 2 2 2 3 2" xfId="26072"/>
    <cellStyle name="標準 2 4 3 5 5 2 2 2 3 3" xfId="26073"/>
    <cellStyle name="標準 2 4 3 5 5 2 2 2 4" xfId="26074"/>
    <cellStyle name="標準 2 4 3 5 5 2 2 2 5" xfId="26075"/>
    <cellStyle name="標準 2 4 3 5 5 2 2 3" xfId="26076"/>
    <cellStyle name="標準 2 4 3 5 5 2 2 3 2" xfId="26077"/>
    <cellStyle name="標準 2 4 3 5 5 2 2 3 3" xfId="26078"/>
    <cellStyle name="標準 2 4 3 5 5 2 2 4" xfId="26079"/>
    <cellStyle name="標準 2 4 3 5 5 2 2 4 2" xfId="26080"/>
    <cellStyle name="標準 2 4 3 5 5 2 2 4 3" xfId="26081"/>
    <cellStyle name="標準 2 4 3 5 5 2 2 5" xfId="26082"/>
    <cellStyle name="標準 2 4 3 5 5 2 2 6" xfId="26083"/>
    <cellStyle name="標準 2 4 3 5 5 2 3" xfId="26084"/>
    <cellStyle name="標準 2 4 3 5 5 2 3 2" xfId="26085"/>
    <cellStyle name="標準 2 4 3 5 5 2 3 2 2" xfId="26086"/>
    <cellStyle name="標準 2 4 3 5 5 2 3 2 3" xfId="26087"/>
    <cellStyle name="標準 2 4 3 5 5 2 3 3" xfId="26088"/>
    <cellStyle name="標準 2 4 3 5 5 2 3 3 2" xfId="26089"/>
    <cellStyle name="標準 2 4 3 5 5 2 3 3 3" xfId="26090"/>
    <cellStyle name="標準 2 4 3 5 5 2 3 4" xfId="26091"/>
    <cellStyle name="標準 2 4 3 5 5 2 3 5" xfId="26092"/>
    <cellStyle name="標準 2 4 3 5 5 2 4" xfId="26093"/>
    <cellStyle name="標準 2 4 3 5 5 2 5" xfId="26094"/>
    <cellStyle name="標準 2 4 3 5 5 2 5 2" xfId="26095"/>
    <cellStyle name="標準 2 4 3 5 5 2 5 3" xfId="26096"/>
    <cellStyle name="標準 2 4 3 5 5 2 6" xfId="26097"/>
    <cellStyle name="標準 2 4 3 5 5 2 6 2" xfId="26098"/>
    <cellStyle name="標準 2 4 3 5 5 2 6 3" xfId="26099"/>
    <cellStyle name="標準 2 4 3 5 5 2 7" xfId="26100"/>
    <cellStyle name="標準 2 4 3 5 5 2 8" xfId="26101"/>
    <cellStyle name="標準 2 4 3 5 5 3" xfId="26102"/>
    <cellStyle name="標準 2 4 3 5 5 3 2" xfId="26103"/>
    <cellStyle name="標準 2 4 3 5 5 3 2 2" xfId="26104"/>
    <cellStyle name="標準 2 4 3 5 5 3 2 2 2" xfId="26105"/>
    <cellStyle name="標準 2 4 3 5 5 3 2 2 3" xfId="26106"/>
    <cellStyle name="標準 2 4 3 5 5 3 2 3" xfId="26107"/>
    <cellStyle name="標準 2 4 3 5 5 3 2 3 2" xfId="26108"/>
    <cellStyle name="標準 2 4 3 5 5 3 2 3 3" xfId="26109"/>
    <cellStyle name="標準 2 4 3 5 5 3 2 4" xfId="26110"/>
    <cellStyle name="標準 2 4 3 5 5 3 2 5" xfId="26111"/>
    <cellStyle name="標準 2 4 3 5 5 3 3" xfId="26112"/>
    <cellStyle name="標準 2 4 3 5 5 3 3 2" xfId="26113"/>
    <cellStyle name="標準 2 4 3 5 5 3 3 3" xfId="26114"/>
    <cellStyle name="標準 2 4 3 5 5 3 4" xfId="26115"/>
    <cellStyle name="標準 2 4 3 5 5 3 4 2" xfId="26116"/>
    <cellStyle name="標準 2 4 3 5 5 3 4 3" xfId="26117"/>
    <cellStyle name="標準 2 4 3 5 5 3 5" xfId="26118"/>
    <cellStyle name="標準 2 4 3 5 5 3 6" xfId="26119"/>
    <cellStyle name="標準 2 4 3 5 5 4" xfId="26120"/>
    <cellStyle name="標準 2 4 3 5 5 4 2" xfId="26121"/>
    <cellStyle name="標準 2 4 3 5 5 4 2 2" xfId="26122"/>
    <cellStyle name="標準 2 4 3 5 5 4 2 3" xfId="26123"/>
    <cellStyle name="標準 2 4 3 5 5 4 3" xfId="26124"/>
    <cellStyle name="標準 2 4 3 5 5 4 3 2" xfId="26125"/>
    <cellStyle name="標準 2 4 3 5 5 4 3 3" xfId="26126"/>
    <cellStyle name="標準 2 4 3 5 5 4 4" xfId="26127"/>
    <cellStyle name="標準 2 4 3 5 5 4 5" xfId="26128"/>
    <cellStyle name="標準 2 4 3 5 5 5" xfId="26129"/>
    <cellStyle name="標準 2 4 3 5 5 6" xfId="26130"/>
    <cellStyle name="標準 2 4 3 5 5 6 2" xfId="26131"/>
    <cellStyle name="標準 2 4 3 5 5 6 3" xfId="26132"/>
    <cellStyle name="標準 2 4 3 5 5 7" xfId="26133"/>
    <cellStyle name="標準 2 4 3 5 5 7 2" xfId="26134"/>
    <cellStyle name="標準 2 4 3 5 5 7 3" xfId="26135"/>
    <cellStyle name="標準 2 4 3 5 5 8" xfId="26136"/>
    <cellStyle name="標準 2 4 3 5 5 9" xfId="26137"/>
    <cellStyle name="標準 2 4 3 5 6" xfId="26138"/>
    <cellStyle name="標準 2 4 3 5 6 2" xfId="26139"/>
    <cellStyle name="標準 2 4 3 5 6 2 2" xfId="26140"/>
    <cellStyle name="標準 2 4 3 5 6 2 2 2" xfId="26141"/>
    <cellStyle name="標準 2 4 3 5 6 2 2 2 2" xfId="26142"/>
    <cellStyle name="標準 2 4 3 5 6 2 2 2 3" xfId="26143"/>
    <cellStyle name="標準 2 4 3 5 6 2 2 3" xfId="26144"/>
    <cellStyle name="標準 2 4 3 5 6 2 2 3 2" xfId="26145"/>
    <cellStyle name="標準 2 4 3 5 6 2 2 3 3" xfId="26146"/>
    <cellStyle name="標準 2 4 3 5 6 2 2 4" xfId="26147"/>
    <cellStyle name="標準 2 4 3 5 6 2 2 5" xfId="26148"/>
    <cellStyle name="標準 2 4 3 5 6 2 3" xfId="26149"/>
    <cellStyle name="標準 2 4 3 5 6 2 3 2" xfId="26150"/>
    <cellStyle name="標準 2 4 3 5 6 2 3 3" xfId="26151"/>
    <cellStyle name="標準 2 4 3 5 6 2 4" xfId="26152"/>
    <cellStyle name="標準 2 4 3 5 6 2 4 2" xfId="26153"/>
    <cellStyle name="標準 2 4 3 5 6 2 4 3" xfId="26154"/>
    <cellStyle name="標準 2 4 3 5 6 2 5" xfId="26155"/>
    <cellStyle name="標準 2 4 3 5 6 2 6" xfId="26156"/>
    <cellStyle name="標準 2 4 3 5 6 3" xfId="26157"/>
    <cellStyle name="標準 2 4 3 5 6 3 2" xfId="26158"/>
    <cellStyle name="標準 2 4 3 5 6 3 2 2" xfId="26159"/>
    <cellStyle name="標準 2 4 3 5 6 3 2 3" xfId="26160"/>
    <cellStyle name="標準 2 4 3 5 6 3 3" xfId="26161"/>
    <cellStyle name="標準 2 4 3 5 6 3 3 2" xfId="26162"/>
    <cellStyle name="標準 2 4 3 5 6 3 3 3" xfId="26163"/>
    <cellStyle name="標準 2 4 3 5 6 3 4" xfId="26164"/>
    <cellStyle name="標準 2 4 3 5 6 3 5" xfId="26165"/>
    <cellStyle name="標準 2 4 3 5 6 4" xfId="26166"/>
    <cellStyle name="標準 2 4 3 5 6 5" xfId="26167"/>
    <cellStyle name="標準 2 4 3 5 6 5 2" xfId="26168"/>
    <cellStyle name="標準 2 4 3 5 6 5 3" xfId="26169"/>
    <cellStyle name="標準 2 4 3 5 6 6" xfId="26170"/>
    <cellStyle name="標準 2 4 3 5 6 6 2" xfId="26171"/>
    <cellStyle name="標準 2 4 3 5 6 6 3" xfId="26172"/>
    <cellStyle name="標準 2 4 3 5 6 7" xfId="26173"/>
    <cellStyle name="標準 2 4 3 5 6 8" xfId="26174"/>
    <cellStyle name="標準 2 4 3 5 7" xfId="26175"/>
    <cellStyle name="標準 2 4 3 5 7 2" xfId="26176"/>
    <cellStyle name="標準 2 4 3 5 7 2 2" xfId="26177"/>
    <cellStyle name="標準 2 4 3 5 7 2 2 2" xfId="26178"/>
    <cellStyle name="標準 2 4 3 5 7 2 2 2 2" xfId="26179"/>
    <cellStyle name="標準 2 4 3 5 7 2 2 2 3" xfId="26180"/>
    <cellStyle name="標準 2 4 3 5 7 2 2 3" xfId="26181"/>
    <cellStyle name="標準 2 4 3 5 7 2 2 3 2" xfId="26182"/>
    <cellStyle name="標準 2 4 3 5 7 2 2 3 3" xfId="26183"/>
    <cellStyle name="標準 2 4 3 5 7 2 2 4" xfId="26184"/>
    <cellStyle name="標準 2 4 3 5 7 2 2 5" xfId="26185"/>
    <cellStyle name="標準 2 4 3 5 7 2 3" xfId="26186"/>
    <cellStyle name="標準 2 4 3 5 7 2 3 2" xfId="26187"/>
    <cellStyle name="標準 2 4 3 5 7 2 3 3" xfId="26188"/>
    <cellStyle name="標準 2 4 3 5 7 2 4" xfId="26189"/>
    <cellStyle name="標準 2 4 3 5 7 2 4 2" xfId="26190"/>
    <cellStyle name="標準 2 4 3 5 7 2 4 3" xfId="26191"/>
    <cellStyle name="標準 2 4 3 5 7 2 5" xfId="26192"/>
    <cellStyle name="標準 2 4 3 5 7 2 6" xfId="26193"/>
    <cellStyle name="標準 2 4 3 5 7 3" xfId="26194"/>
    <cellStyle name="標準 2 4 3 5 7 3 2" xfId="26195"/>
    <cellStyle name="標準 2 4 3 5 7 3 2 2" xfId="26196"/>
    <cellStyle name="標準 2 4 3 5 7 3 2 3" xfId="26197"/>
    <cellStyle name="標準 2 4 3 5 7 3 3" xfId="26198"/>
    <cellStyle name="標準 2 4 3 5 7 3 3 2" xfId="26199"/>
    <cellStyle name="標準 2 4 3 5 7 3 3 3" xfId="26200"/>
    <cellStyle name="標準 2 4 3 5 7 3 4" xfId="26201"/>
    <cellStyle name="標準 2 4 3 5 7 3 5" xfId="26202"/>
    <cellStyle name="標準 2 4 3 5 7 4" xfId="26203"/>
    <cellStyle name="標準 2 4 3 5 7 5" xfId="26204"/>
    <cellStyle name="標準 2 4 3 5 7 5 2" xfId="26205"/>
    <cellStyle name="標準 2 4 3 5 7 5 3" xfId="26206"/>
    <cellStyle name="標準 2 4 3 5 7 6" xfId="26207"/>
    <cellStyle name="標準 2 4 3 5 7 6 2" xfId="26208"/>
    <cellStyle name="標準 2 4 3 5 7 6 3" xfId="26209"/>
    <cellStyle name="標準 2 4 3 5 7 7" xfId="26210"/>
    <cellStyle name="標準 2 4 3 5 7 8" xfId="26211"/>
    <cellStyle name="標準 2 4 3 5 8" xfId="26212"/>
    <cellStyle name="標準 2 4 3 5 8 2" xfId="26213"/>
    <cellStyle name="標準 2 4 3 5 8 2 2" xfId="26214"/>
    <cellStyle name="標準 2 4 3 5 8 2 2 2" xfId="26215"/>
    <cellStyle name="標準 2 4 3 5 8 2 2 3" xfId="26216"/>
    <cellStyle name="標準 2 4 3 5 8 2 3" xfId="26217"/>
    <cellStyle name="標準 2 4 3 5 8 2 3 2" xfId="26218"/>
    <cellStyle name="標準 2 4 3 5 8 2 3 3" xfId="26219"/>
    <cellStyle name="標準 2 4 3 5 8 2 4" xfId="26220"/>
    <cellStyle name="標準 2 4 3 5 8 2 5" xfId="26221"/>
    <cellStyle name="標準 2 4 3 5 8 3" xfId="26222"/>
    <cellStyle name="標準 2 4 3 5 8 3 2" xfId="26223"/>
    <cellStyle name="標準 2 4 3 5 8 3 3" xfId="26224"/>
    <cellStyle name="標準 2 4 3 5 8 4" xfId="26225"/>
    <cellStyle name="標準 2 4 3 5 8 4 2" xfId="26226"/>
    <cellStyle name="標準 2 4 3 5 8 4 3" xfId="26227"/>
    <cellStyle name="標準 2 4 3 5 8 5" xfId="26228"/>
    <cellStyle name="標準 2 4 3 5 8 6" xfId="26229"/>
    <cellStyle name="標準 2 4 3 5 9" xfId="26230"/>
    <cellStyle name="標準 2 4 3 5 9 2" xfId="26231"/>
    <cellStyle name="標準 2 4 3 5 9 2 2" xfId="26232"/>
    <cellStyle name="標準 2 4 3 5 9 2 3" xfId="26233"/>
    <cellStyle name="標準 2 4 3 5 9 3" xfId="26234"/>
    <cellStyle name="標準 2 4 3 5 9 3 2" xfId="26235"/>
    <cellStyle name="標準 2 4 3 5 9 3 3" xfId="26236"/>
    <cellStyle name="標準 2 4 3 5 9 4" xfId="26237"/>
    <cellStyle name="標準 2 4 3 5 9 5" xfId="26238"/>
    <cellStyle name="標準 2 4 3 6" xfId="26239"/>
    <cellStyle name="標準 2 4 3 6 10" xfId="26240"/>
    <cellStyle name="標準 2 4 3 6 11" xfId="26241"/>
    <cellStyle name="標準 2 4 3 6 11 2" xfId="26242"/>
    <cellStyle name="標準 2 4 3 6 11 3" xfId="26243"/>
    <cellStyle name="標準 2 4 3 6 12" xfId="26244"/>
    <cellStyle name="標準 2 4 3 6 12 2" xfId="26245"/>
    <cellStyle name="標準 2 4 3 6 12 3" xfId="26246"/>
    <cellStyle name="標準 2 4 3 6 13" xfId="26247"/>
    <cellStyle name="標準 2 4 3 6 14" xfId="26248"/>
    <cellStyle name="標準 2 4 3 6 2" xfId="26249"/>
    <cellStyle name="標準 2 4 3 6 2 10" xfId="26250"/>
    <cellStyle name="標準 2 4 3 6 2 10 2" xfId="26251"/>
    <cellStyle name="標準 2 4 3 6 2 10 3" xfId="26252"/>
    <cellStyle name="標準 2 4 3 6 2 11" xfId="26253"/>
    <cellStyle name="標準 2 4 3 6 2 12" xfId="26254"/>
    <cellStyle name="標準 2 4 3 6 2 2" xfId="26255"/>
    <cellStyle name="標準 2 4 3 6 2 2 10" xfId="26256"/>
    <cellStyle name="標準 2 4 3 6 2 2 2" xfId="26257"/>
    <cellStyle name="標準 2 4 3 6 2 2 2 2" xfId="26258"/>
    <cellStyle name="標準 2 4 3 6 2 2 2 2 2" xfId="26259"/>
    <cellStyle name="標準 2 4 3 6 2 2 2 2 2 2" xfId="26260"/>
    <cellStyle name="標準 2 4 3 6 2 2 2 2 2 2 2" xfId="26261"/>
    <cellStyle name="標準 2 4 3 6 2 2 2 2 2 2 3" xfId="26262"/>
    <cellStyle name="標準 2 4 3 6 2 2 2 2 2 3" xfId="26263"/>
    <cellStyle name="標準 2 4 3 6 2 2 2 2 2 3 2" xfId="26264"/>
    <cellStyle name="標準 2 4 3 6 2 2 2 2 2 3 3" xfId="26265"/>
    <cellStyle name="標準 2 4 3 6 2 2 2 2 2 4" xfId="26266"/>
    <cellStyle name="標準 2 4 3 6 2 2 2 2 2 5" xfId="26267"/>
    <cellStyle name="標準 2 4 3 6 2 2 2 2 3" xfId="26268"/>
    <cellStyle name="標準 2 4 3 6 2 2 2 2 3 2" xfId="26269"/>
    <cellStyle name="標準 2 4 3 6 2 2 2 2 3 3" xfId="26270"/>
    <cellStyle name="標準 2 4 3 6 2 2 2 2 4" xfId="26271"/>
    <cellStyle name="標準 2 4 3 6 2 2 2 2 4 2" xfId="26272"/>
    <cellStyle name="標準 2 4 3 6 2 2 2 2 4 3" xfId="26273"/>
    <cellStyle name="標準 2 4 3 6 2 2 2 2 5" xfId="26274"/>
    <cellStyle name="標準 2 4 3 6 2 2 2 2 6" xfId="26275"/>
    <cellStyle name="標準 2 4 3 6 2 2 2 3" xfId="26276"/>
    <cellStyle name="標準 2 4 3 6 2 2 2 3 2" xfId="26277"/>
    <cellStyle name="標準 2 4 3 6 2 2 2 3 2 2" xfId="26278"/>
    <cellStyle name="標準 2 4 3 6 2 2 2 3 2 3" xfId="26279"/>
    <cellStyle name="標準 2 4 3 6 2 2 2 3 3" xfId="26280"/>
    <cellStyle name="標準 2 4 3 6 2 2 2 3 3 2" xfId="26281"/>
    <cellStyle name="標準 2 4 3 6 2 2 2 3 3 3" xfId="26282"/>
    <cellStyle name="標準 2 4 3 6 2 2 2 3 4" xfId="26283"/>
    <cellStyle name="標準 2 4 3 6 2 2 2 3 5" xfId="26284"/>
    <cellStyle name="標準 2 4 3 6 2 2 2 4" xfId="26285"/>
    <cellStyle name="標準 2 4 3 6 2 2 2 5" xfId="26286"/>
    <cellStyle name="標準 2 4 3 6 2 2 2 5 2" xfId="26287"/>
    <cellStyle name="標準 2 4 3 6 2 2 2 5 3" xfId="26288"/>
    <cellStyle name="標準 2 4 3 6 2 2 2 6" xfId="26289"/>
    <cellStyle name="標準 2 4 3 6 2 2 2 6 2" xfId="26290"/>
    <cellStyle name="標準 2 4 3 6 2 2 2 6 3" xfId="26291"/>
    <cellStyle name="標準 2 4 3 6 2 2 2 7" xfId="26292"/>
    <cellStyle name="標準 2 4 3 6 2 2 2 8" xfId="26293"/>
    <cellStyle name="標準 2 4 3 6 2 2 3" xfId="26294"/>
    <cellStyle name="標準 2 4 3 6 2 2 3 2" xfId="26295"/>
    <cellStyle name="標準 2 4 3 6 2 2 3 2 2" xfId="26296"/>
    <cellStyle name="標準 2 4 3 6 2 2 3 2 2 2" xfId="26297"/>
    <cellStyle name="標準 2 4 3 6 2 2 3 2 2 2 2" xfId="26298"/>
    <cellStyle name="標準 2 4 3 6 2 2 3 2 2 2 3" xfId="26299"/>
    <cellStyle name="標準 2 4 3 6 2 2 3 2 2 3" xfId="26300"/>
    <cellStyle name="標準 2 4 3 6 2 2 3 2 2 3 2" xfId="26301"/>
    <cellStyle name="標準 2 4 3 6 2 2 3 2 2 3 3" xfId="26302"/>
    <cellStyle name="標準 2 4 3 6 2 2 3 2 2 4" xfId="26303"/>
    <cellStyle name="標準 2 4 3 6 2 2 3 2 2 5" xfId="26304"/>
    <cellStyle name="標準 2 4 3 6 2 2 3 2 3" xfId="26305"/>
    <cellStyle name="標準 2 4 3 6 2 2 3 2 3 2" xfId="26306"/>
    <cellStyle name="標準 2 4 3 6 2 2 3 2 3 3" xfId="26307"/>
    <cellStyle name="標準 2 4 3 6 2 2 3 2 4" xfId="26308"/>
    <cellStyle name="標準 2 4 3 6 2 2 3 2 4 2" xfId="26309"/>
    <cellStyle name="標準 2 4 3 6 2 2 3 2 4 3" xfId="26310"/>
    <cellStyle name="標準 2 4 3 6 2 2 3 2 5" xfId="26311"/>
    <cellStyle name="標準 2 4 3 6 2 2 3 2 6" xfId="26312"/>
    <cellStyle name="標準 2 4 3 6 2 2 3 3" xfId="26313"/>
    <cellStyle name="標準 2 4 3 6 2 2 3 3 2" xfId="26314"/>
    <cellStyle name="標準 2 4 3 6 2 2 3 3 2 2" xfId="26315"/>
    <cellStyle name="標準 2 4 3 6 2 2 3 3 2 3" xfId="26316"/>
    <cellStyle name="標準 2 4 3 6 2 2 3 3 3" xfId="26317"/>
    <cellStyle name="標準 2 4 3 6 2 2 3 3 3 2" xfId="26318"/>
    <cellStyle name="標準 2 4 3 6 2 2 3 3 3 3" xfId="26319"/>
    <cellStyle name="標準 2 4 3 6 2 2 3 3 4" xfId="26320"/>
    <cellStyle name="標準 2 4 3 6 2 2 3 3 5" xfId="26321"/>
    <cellStyle name="標準 2 4 3 6 2 2 3 4" xfId="26322"/>
    <cellStyle name="標準 2 4 3 6 2 2 3 5" xfId="26323"/>
    <cellStyle name="標準 2 4 3 6 2 2 3 5 2" xfId="26324"/>
    <cellStyle name="標準 2 4 3 6 2 2 3 5 3" xfId="26325"/>
    <cellStyle name="標準 2 4 3 6 2 2 3 6" xfId="26326"/>
    <cellStyle name="標準 2 4 3 6 2 2 3 6 2" xfId="26327"/>
    <cellStyle name="標準 2 4 3 6 2 2 3 6 3" xfId="26328"/>
    <cellStyle name="標準 2 4 3 6 2 2 3 7" xfId="26329"/>
    <cellStyle name="標準 2 4 3 6 2 2 3 8" xfId="26330"/>
    <cellStyle name="標準 2 4 3 6 2 2 4" xfId="26331"/>
    <cellStyle name="標準 2 4 3 6 2 2 4 2" xfId="26332"/>
    <cellStyle name="標準 2 4 3 6 2 2 4 2 2" xfId="26333"/>
    <cellStyle name="標準 2 4 3 6 2 2 4 2 2 2" xfId="26334"/>
    <cellStyle name="標準 2 4 3 6 2 2 4 2 2 3" xfId="26335"/>
    <cellStyle name="標準 2 4 3 6 2 2 4 2 3" xfId="26336"/>
    <cellStyle name="標準 2 4 3 6 2 2 4 2 3 2" xfId="26337"/>
    <cellStyle name="標準 2 4 3 6 2 2 4 2 3 3" xfId="26338"/>
    <cellStyle name="標準 2 4 3 6 2 2 4 2 4" xfId="26339"/>
    <cellStyle name="標準 2 4 3 6 2 2 4 2 5" xfId="26340"/>
    <cellStyle name="標準 2 4 3 6 2 2 4 3" xfId="26341"/>
    <cellStyle name="標準 2 4 3 6 2 2 4 3 2" xfId="26342"/>
    <cellStyle name="標準 2 4 3 6 2 2 4 3 3" xfId="26343"/>
    <cellStyle name="標準 2 4 3 6 2 2 4 4" xfId="26344"/>
    <cellStyle name="標準 2 4 3 6 2 2 4 4 2" xfId="26345"/>
    <cellStyle name="標準 2 4 3 6 2 2 4 4 3" xfId="26346"/>
    <cellStyle name="標準 2 4 3 6 2 2 4 5" xfId="26347"/>
    <cellStyle name="標準 2 4 3 6 2 2 4 6" xfId="26348"/>
    <cellStyle name="標準 2 4 3 6 2 2 5" xfId="26349"/>
    <cellStyle name="標準 2 4 3 6 2 2 5 2" xfId="26350"/>
    <cellStyle name="標準 2 4 3 6 2 2 5 2 2" xfId="26351"/>
    <cellStyle name="標準 2 4 3 6 2 2 5 2 3" xfId="26352"/>
    <cellStyle name="標準 2 4 3 6 2 2 5 3" xfId="26353"/>
    <cellStyle name="標準 2 4 3 6 2 2 5 3 2" xfId="26354"/>
    <cellStyle name="標準 2 4 3 6 2 2 5 3 3" xfId="26355"/>
    <cellStyle name="標準 2 4 3 6 2 2 5 4" xfId="26356"/>
    <cellStyle name="標準 2 4 3 6 2 2 5 5" xfId="26357"/>
    <cellStyle name="標準 2 4 3 6 2 2 6" xfId="26358"/>
    <cellStyle name="標準 2 4 3 6 2 2 7" xfId="26359"/>
    <cellStyle name="標準 2 4 3 6 2 2 7 2" xfId="26360"/>
    <cellStyle name="標準 2 4 3 6 2 2 7 3" xfId="26361"/>
    <cellStyle name="標準 2 4 3 6 2 2 8" xfId="26362"/>
    <cellStyle name="標準 2 4 3 6 2 2 8 2" xfId="26363"/>
    <cellStyle name="標準 2 4 3 6 2 2 8 3" xfId="26364"/>
    <cellStyle name="標準 2 4 3 6 2 2 9" xfId="26365"/>
    <cellStyle name="標準 2 4 3 6 2 3" xfId="26366"/>
    <cellStyle name="標準 2 4 3 6 2 3 2" xfId="26367"/>
    <cellStyle name="標準 2 4 3 6 2 3 2 2" xfId="26368"/>
    <cellStyle name="標準 2 4 3 6 2 3 2 2 2" xfId="26369"/>
    <cellStyle name="標準 2 4 3 6 2 3 2 2 2 2" xfId="26370"/>
    <cellStyle name="標準 2 4 3 6 2 3 2 2 2 2 2" xfId="26371"/>
    <cellStyle name="標準 2 4 3 6 2 3 2 2 2 2 3" xfId="26372"/>
    <cellStyle name="標準 2 4 3 6 2 3 2 2 2 3" xfId="26373"/>
    <cellStyle name="標準 2 4 3 6 2 3 2 2 2 3 2" xfId="26374"/>
    <cellStyle name="標準 2 4 3 6 2 3 2 2 2 3 3" xfId="26375"/>
    <cellStyle name="標準 2 4 3 6 2 3 2 2 2 4" xfId="26376"/>
    <cellStyle name="標準 2 4 3 6 2 3 2 2 2 5" xfId="26377"/>
    <cellStyle name="標準 2 4 3 6 2 3 2 2 3" xfId="26378"/>
    <cellStyle name="標準 2 4 3 6 2 3 2 2 3 2" xfId="26379"/>
    <cellStyle name="標準 2 4 3 6 2 3 2 2 3 3" xfId="26380"/>
    <cellStyle name="標準 2 4 3 6 2 3 2 2 4" xfId="26381"/>
    <cellStyle name="標準 2 4 3 6 2 3 2 2 4 2" xfId="26382"/>
    <cellStyle name="標準 2 4 3 6 2 3 2 2 4 3" xfId="26383"/>
    <cellStyle name="標準 2 4 3 6 2 3 2 2 5" xfId="26384"/>
    <cellStyle name="標準 2 4 3 6 2 3 2 2 6" xfId="26385"/>
    <cellStyle name="標準 2 4 3 6 2 3 2 3" xfId="26386"/>
    <cellStyle name="標準 2 4 3 6 2 3 2 3 2" xfId="26387"/>
    <cellStyle name="標準 2 4 3 6 2 3 2 3 2 2" xfId="26388"/>
    <cellStyle name="標準 2 4 3 6 2 3 2 3 2 3" xfId="26389"/>
    <cellStyle name="標準 2 4 3 6 2 3 2 3 3" xfId="26390"/>
    <cellStyle name="標準 2 4 3 6 2 3 2 3 3 2" xfId="26391"/>
    <cellStyle name="標準 2 4 3 6 2 3 2 3 3 3" xfId="26392"/>
    <cellStyle name="標準 2 4 3 6 2 3 2 3 4" xfId="26393"/>
    <cellStyle name="標準 2 4 3 6 2 3 2 3 5" xfId="26394"/>
    <cellStyle name="標準 2 4 3 6 2 3 2 4" xfId="26395"/>
    <cellStyle name="標準 2 4 3 6 2 3 2 5" xfId="26396"/>
    <cellStyle name="標準 2 4 3 6 2 3 2 5 2" xfId="26397"/>
    <cellStyle name="標準 2 4 3 6 2 3 2 5 3" xfId="26398"/>
    <cellStyle name="標準 2 4 3 6 2 3 2 6" xfId="26399"/>
    <cellStyle name="標準 2 4 3 6 2 3 2 6 2" xfId="26400"/>
    <cellStyle name="標準 2 4 3 6 2 3 2 6 3" xfId="26401"/>
    <cellStyle name="標準 2 4 3 6 2 3 2 7" xfId="26402"/>
    <cellStyle name="標準 2 4 3 6 2 3 2 8" xfId="26403"/>
    <cellStyle name="標準 2 4 3 6 2 3 3" xfId="26404"/>
    <cellStyle name="標準 2 4 3 6 2 3 3 2" xfId="26405"/>
    <cellStyle name="標準 2 4 3 6 2 3 3 2 2" xfId="26406"/>
    <cellStyle name="標準 2 4 3 6 2 3 3 2 2 2" xfId="26407"/>
    <cellStyle name="標準 2 4 3 6 2 3 3 2 2 3" xfId="26408"/>
    <cellStyle name="標準 2 4 3 6 2 3 3 2 3" xfId="26409"/>
    <cellStyle name="標準 2 4 3 6 2 3 3 2 3 2" xfId="26410"/>
    <cellStyle name="標準 2 4 3 6 2 3 3 2 3 3" xfId="26411"/>
    <cellStyle name="標準 2 4 3 6 2 3 3 2 4" xfId="26412"/>
    <cellStyle name="標準 2 4 3 6 2 3 3 2 5" xfId="26413"/>
    <cellStyle name="標準 2 4 3 6 2 3 3 3" xfId="26414"/>
    <cellStyle name="標準 2 4 3 6 2 3 3 3 2" xfId="26415"/>
    <cellStyle name="標準 2 4 3 6 2 3 3 3 3" xfId="26416"/>
    <cellStyle name="標準 2 4 3 6 2 3 3 4" xfId="26417"/>
    <cellStyle name="標準 2 4 3 6 2 3 3 4 2" xfId="26418"/>
    <cellStyle name="標準 2 4 3 6 2 3 3 4 3" xfId="26419"/>
    <cellStyle name="標準 2 4 3 6 2 3 3 5" xfId="26420"/>
    <cellStyle name="標準 2 4 3 6 2 3 3 6" xfId="26421"/>
    <cellStyle name="標準 2 4 3 6 2 3 4" xfId="26422"/>
    <cellStyle name="標準 2 4 3 6 2 3 4 2" xfId="26423"/>
    <cellStyle name="標準 2 4 3 6 2 3 4 2 2" xfId="26424"/>
    <cellStyle name="標準 2 4 3 6 2 3 4 2 3" xfId="26425"/>
    <cellStyle name="標準 2 4 3 6 2 3 4 3" xfId="26426"/>
    <cellStyle name="標準 2 4 3 6 2 3 4 3 2" xfId="26427"/>
    <cellStyle name="標準 2 4 3 6 2 3 4 3 3" xfId="26428"/>
    <cellStyle name="標準 2 4 3 6 2 3 4 4" xfId="26429"/>
    <cellStyle name="標準 2 4 3 6 2 3 4 5" xfId="26430"/>
    <cellStyle name="標準 2 4 3 6 2 3 5" xfId="26431"/>
    <cellStyle name="標準 2 4 3 6 2 3 6" xfId="26432"/>
    <cellStyle name="標準 2 4 3 6 2 3 6 2" xfId="26433"/>
    <cellStyle name="標準 2 4 3 6 2 3 6 3" xfId="26434"/>
    <cellStyle name="標準 2 4 3 6 2 3 7" xfId="26435"/>
    <cellStyle name="標準 2 4 3 6 2 3 7 2" xfId="26436"/>
    <cellStyle name="標準 2 4 3 6 2 3 7 3" xfId="26437"/>
    <cellStyle name="標準 2 4 3 6 2 3 8" xfId="26438"/>
    <cellStyle name="標準 2 4 3 6 2 3 9" xfId="26439"/>
    <cellStyle name="標準 2 4 3 6 2 4" xfId="26440"/>
    <cellStyle name="標準 2 4 3 6 2 4 2" xfId="26441"/>
    <cellStyle name="標準 2 4 3 6 2 4 2 2" xfId="26442"/>
    <cellStyle name="標準 2 4 3 6 2 4 2 2 2" xfId="26443"/>
    <cellStyle name="標準 2 4 3 6 2 4 2 2 2 2" xfId="26444"/>
    <cellStyle name="標準 2 4 3 6 2 4 2 2 2 3" xfId="26445"/>
    <cellStyle name="標準 2 4 3 6 2 4 2 2 3" xfId="26446"/>
    <cellStyle name="標準 2 4 3 6 2 4 2 2 3 2" xfId="26447"/>
    <cellStyle name="標準 2 4 3 6 2 4 2 2 3 3" xfId="26448"/>
    <cellStyle name="標準 2 4 3 6 2 4 2 2 4" xfId="26449"/>
    <cellStyle name="標準 2 4 3 6 2 4 2 2 5" xfId="26450"/>
    <cellStyle name="標準 2 4 3 6 2 4 2 3" xfId="26451"/>
    <cellStyle name="標準 2 4 3 6 2 4 2 3 2" xfId="26452"/>
    <cellStyle name="標準 2 4 3 6 2 4 2 3 3" xfId="26453"/>
    <cellStyle name="標準 2 4 3 6 2 4 2 4" xfId="26454"/>
    <cellStyle name="標準 2 4 3 6 2 4 2 4 2" xfId="26455"/>
    <cellStyle name="標準 2 4 3 6 2 4 2 4 3" xfId="26456"/>
    <cellStyle name="標準 2 4 3 6 2 4 2 5" xfId="26457"/>
    <cellStyle name="標準 2 4 3 6 2 4 2 6" xfId="26458"/>
    <cellStyle name="標準 2 4 3 6 2 4 3" xfId="26459"/>
    <cellStyle name="標準 2 4 3 6 2 4 3 2" xfId="26460"/>
    <cellStyle name="標準 2 4 3 6 2 4 3 2 2" xfId="26461"/>
    <cellStyle name="標準 2 4 3 6 2 4 3 2 3" xfId="26462"/>
    <cellStyle name="標準 2 4 3 6 2 4 3 3" xfId="26463"/>
    <cellStyle name="標準 2 4 3 6 2 4 3 3 2" xfId="26464"/>
    <cellStyle name="標準 2 4 3 6 2 4 3 3 3" xfId="26465"/>
    <cellStyle name="標準 2 4 3 6 2 4 3 4" xfId="26466"/>
    <cellStyle name="標準 2 4 3 6 2 4 3 5" xfId="26467"/>
    <cellStyle name="標準 2 4 3 6 2 4 4" xfId="26468"/>
    <cellStyle name="標準 2 4 3 6 2 4 5" xfId="26469"/>
    <cellStyle name="標準 2 4 3 6 2 4 5 2" xfId="26470"/>
    <cellStyle name="標準 2 4 3 6 2 4 5 3" xfId="26471"/>
    <cellStyle name="標準 2 4 3 6 2 4 6" xfId="26472"/>
    <cellStyle name="標準 2 4 3 6 2 4 6 2" xfId="26473"/>
    <cellStyle name="標準 2 4 3 6 2 4 6 3" xfId="26474"/>
    <cellStyle name="標準 2 4 3 6 2 4 7" xfId="26475"/>
    <cellStyle name="標準 2 4 3 6 2 4 8" xfId="26476"/>
    <cellStyle name="標準 2 4 3 6 2 5" xfId="26477"/>
    <cellStyle name="標準 2 4 3 6 2 5 2" xfId="26478"/>
    <cellStyle name="標準 2 4 3 6 2 5 2 2" xfId="26479"/>
    <cellStyle name="標準 2 4 3 6 2 5 2 2 2" xfId="26480"/>
    <cellStyle name="標準 2 4 3 6 2 5 2 2 2 2" xfId="26481"/>
    <cellStyle name="標準 2 4 3 6 2 5 2 2 2 3" xfId="26482"/>
    <cellStyle name="標準 2 4 3 6 2 5 2 2 3" xfId="26483"/>
    <cellStyle name="標準 2 4 3 6 2 5 2 2 3 2" xfId="26484"/>
    <cellStyle name="標準 2 4 3 6 2 5 2 2 3 3" xfId="26485"/>
    <cellStyle name="標準 2 4 3 6 2 5 2 2 4" xfId="26486"/>
    <cellStyle name="標準 2 4 3 6 2 5 2 2 5" xfId="26487"/>
    <cellStyle name="標準 2 4 3 6 2 5 2 3" xfId="26488"/>
    <cellStyle name="標準 2 4 3 6 2 5 2 3 2" xfId="26489"/>
    <cellStyle name="標準 2 4 3 6 2 5 2 3 3" xfId="26490"/>
    <cellStyle name="標準 2 4 3 6 2 5 2 4" xfId="26491"/>
    <cellStyle name="標準 2 4 3 6 2 5 2 4 2" xfId="26492"/>
    <cellStyle name="標準 2 4 3 6 2 5 2 4 3" xfId="26493"/>
    <cellStyle name="標準 2 4 3 6 2 5 2 5" xfId="26494"/>
    <cellStyle name="標準 2 4 3 6 2 5 2 6" xfId="26495"/>
    <cellStyle name="標準 2 4 3 6 2 5 3" xfId="26496"/>
    <cellStyle name="標準 2 4 3 6 2 5 3 2" xfId="26497"/>
    <cellStyle name="標準 2 4 3 6 2 5 3 2 2" xfId="26498"/>
    <cellStyle name="標準 2 4 3 6 2 5 3 2 3" xfId="26499"/>
    <cellStyle name="標準 2 4 3 6 2 5 3 3" xfId="26500"/>
    <cellStyle name="標準 2 4 3 6 2 5 3 3 2" xfId="26501"/>
    <cellStyle name="標準 2 4 3 6 2 5 3 3 3" xfId="26502"/>
    <cellStyle name="標準 2 4 3 6 2 5 3 4" xfId="26503"/>
    <cellStyle name="標準 2 4 3 6 2 5 3 5" xfId="26504"/>
    <cellStyle name="標準 2 4 3 6 2 5 4" xfId="26505"/>
    <cellStyle name="標準 2 4 3 6 2 5 5" xfId="26506"/>
    <cellStyle name="標準 2 4 3 6 2 5 5 2" xfId="26507"/>
    <cellStyle name="標準 2 4 3 6 2 5 5 3" xfId="26508"/>
    <cellStyle name="標準 2 4 3 6 2 5 6" xfId="26509"/>
    <cellStyle name="標準 2 4 3 6 2 5 6 2" xfId="26510"/>
    <cellStyle name="標準 2 4 3 6 2 5 6 3" xfId="26511"/>
    <cellStyle name="標準 2 4 3 6 2 5 7" xfId="26512"/>
    <cellStyle name="標準 2 4 3 6 2 5 8" xfId="26513"/>
    <cellStyle name="標準 2 4 3 6 2 6" xfId="26514"/>
    <cellStyle name="標準 2 4 3 6 2 6 2" xfId="26515"/>
    <cellStyle name="標準 2 4 3 6 2 6 2 2" xfId="26516"/>
    <cellStyle name="標準 2 4 3 6 2 6 2 2 2" xfId="26517"/>
    <cellStyle name="標準 2 4 3 6 2 6 2 2 3" xfId="26518"/>
    <cellStyle name="標準 2 4 3 6 2 6 2 3" xfId="26519"/>
    <cellStyle name="標準 2 4 3 6 2 6 2 3 2" xfId="26520"/>
    <cellStyle name="標準 2 4 3 6 2 6 2 3 3" xfId="26521"/>
    <cellStyle name="標準 2 4 3 6 2 6 2 4" xfId="26522"/>
    <cellStyle name="標準 2 4 3 6 2 6 2 5" xfId="26523"/>
    <cellStyle name="標準 2 4 3 6 2 6 3" xfId="26524"/>
    <cellStyle name="標準 2 4 3 6 2 6 3 2" xfId="26525"/>
    <cellStyle name="標準 2 4 3 6 2 6 3 3" xfId="26526"/>
    <cellStyle name="標準 2 4 3 6 2 6 4" xfId="26527"/>
    <cellStyle name="標準 2 4 3 6 2 6 4 2" xfId="26528"/>
    <cellStyle name="標準 2 4 3 6 2 6 4 3" xfId="26529"/>
    <cellStyle name="標準 2 4 3 6 2 6 5" xfId="26530"/>
    <cellStyle name="標準 2 4 3 6 2 6 6" xfId="26531"/>
    <cellStyle name="標準 2 4 3 6 2 7" xfId="26532"/>
    <cellStyle name="標準 2 4 3 6 2 7 2" xfId="26533"/>
    <cellStyle name="標準 2 4 3 6 2 7 2 2" xfId="26534"/>
    <cellStyle name="標準 2 4 3 6 2 7 2 3" xfId="26535"/>
    <cellStyle name="標準 2 4 3 6 2 7 3" xfId="26536"/>
    <cellStyle name="標準 2 4 3 6 2 7 3 2" xfId="26537"/>
    <cellStyle name="標準 2 4 3 6 2 7 3 3" xfId="26538"/>
    <cellStyle name="標準 2 4 3 6 2 7 4" xfId="26539"/>
    <cellStyle name="標準 2 4 3 6 2 7 5" xfId="26540"/>
    <cellStyle name="標準 2 4 3 6 2 8" xfId="26541"/>
    <cellStyle name="標準 2 4 3 6 2 9" xfId="26542"/>
    <cellStyle name="標準 2 4 3 6 2 9 2" xfId="26543"/>
    <cellStyle name="標準 2 4 3 6 2 9 3" xfId="26544"/>
    <cellStyle name="標準 2 4 3 6 3" xfId="26545"/>
    <cellStyle name="標準 2 4 3 6 3 10" xfId="26546"/>
    <cellStyle name="標準 2 4 3 6 3 11" xfId="26547"/>
    <cellStyle name="標準 2 4 3 6 3 2" xfId="26548"/>
    <cellStyle name="標準 2 4 3 6 3 2 10" xfId="26549"/>
    <cellStyle name="標準 2 4 3 6 3 2 2" xfId="26550"/>
    <cellStyle name="標準 2 4 3 6 3 2 2 2" xfId="26551"/>
    <cellStyle name="標準 2 4 3 6 3 2 2 2 2" xfId="26552"/>
    <cellStyle name="標準 2 4 3 6 3 2 2 2 2 2" xfId="26553"/>
    <cellStyle name="標準 2 4 3 6 3 2 2 2 2 2 2" xfId="26554"/>
    <cellStyle name="標準 2 4 3 6 3 2 2 2 2 2 3" xfId="26555"/>
    <cellStyle name="標準 2 4 3 6 3 2 2 2 2 3" xfId="26556"/>
    <cellStyle name="標準 2 4 3 6 3 2 2 2 2 3 2" xfId="26557"/>
    <cellStyle name="標準 2 4 3 6 3 2 2 2 2 3 3" xfId="26558"/>
    <cellStyle name="標準 2 4 3 6 3 2 2 2 2 4" xfId="26559"/>
    <cellStyle name="標準 2 4 3 6 3 2 2 2 2 5" xfId="26560"/>
    <cellStyle name="標準 2 4 3 6 3 2 2 2 3" xfId="26561"/>
    <cellStyle name="標準 2 4 3 6 3 2 2 2 3 2" xfId="26562"/>
    <cellStyle name="標準 2 4 3 6 3 2 2 2 3 3" xfId="26563"/>
    <cellStyle name="標準 2 4 3 6 3 2 2 2 4" xfId="26564"/>
    <cellStyle name="標準 2 4 3 6 3 2 2 2 4 2" xfId="26565"/>
    <cellStyle name="標準 2 4 3 6 3 2 2 2 4 3" xfId="26566"/>
    <cellStyle name="標準 2 4 3 6 3 2 2 2 5" xfId="26567"/>
    <cellStyle name="標準 2 4 3 6 3 2 2 2 6" xfId="26568"/>
    <cellStyle name="標準 2 4 3 6 3 2 2 3" xfId="26569"/>
    <cellStyle name="標準 2 4 3 6 3 2 2 3 2" xfId="26570"/>
    <cellStyle name="標準 2 4 3 6 3 2 2 3 2 2" xfId="26571"/>
    <cellStyle name="標準 2 4 3 6 3 2 2 3 2 3" xfId="26572"/>
    <cellStyle name="標準 2 4 3 6 3 2 2 3 3" xfId="26573"/>
    <cellStyle name="標準 2 4 3 6 3 2 2 3 3 2" xfId="26574"/>
    <cellStyle name="標準 2 4 3 6 3 2 2 3 3 3" xfId="26575"/>
    <cellStyle name="標準 2 4 3 6 3 2 2 3 4" xfId="26576"/>
    <cellStyle name="標準 2 4 3 6 3 2 2 3 5" xfId="26577"/>
    <cellStyle name="標準 2 4 3 6 3 2 2 4" xfId="26578"/>
    <cellStyle name="標準 2 4 3 6 3 2 2 5" xfId="26579"/>
    <cellStyle name="標準 2 4 3 6 3 2 2 5 2" xfId="26580"/>
    <cellStyle name="標準 2 4 3 6 3 2 2 5 3" xfId="26581"/>
    <cellStyle name="標準 2 4 3 6 3 2 2 6" xfId="26582"/>
    <cellStyle name="標準 2 4 3 6 3 2 2 6 2" xfId="26583"/>
    <cellStyle name="標準 2 4 3 6 3 2 2 6 3" xfId="26584"/>
    <cellStyle name="標準 2 4 3 6 3 2 2 7" xfId="26585"/>
    <cellStyle name="標準 2 4 3 6 3 2 2 8" xfId="26586"/>
    <cellStyle name="標準 2 4 3 6 3 2 3" xfId="26587"/>
    <cellStyle name="標準 2 4 3 6 3 2 3 2" xfId="26588"/>
    <cellStyle name="標準 2 4 3 6 3 2 3 2 2" xfId="26589"/>
    <cellStyle name="標準 2 4 3 6 3 2 3 2 2 2" xfId="26590"/>
    <cellStyle name="標準 2 4 3 6 3 2 3 2 2 2 2" xfId="26591"/>
    <cellStyle name="標準 2 4 3 6 3 2 3 2 2 2 3" xfId="26592"/>
    <cellStyle name="標準 2 4 3 6 3 2 3 2 2 3" xfId="26593"/>
    <cellStyle name="標準 2 4 3 6 3 2 3 2 2 3 2" xfId="26594"/>
    <cellStyle name="標準 2 4 3 6 3 2 3 2 2 3 3" xfId="26595"/>
    <cellStyle name="標準 2 4 3 6 3 2 3 2 2 4" xfId="26596"/>
    <cellStyle name="標準 2 4 3 6 3 2 3 2 2 5" xfId="26597"/>
    <cellStyle name="標準 2 4 3 6 3 2 3 2 3" xfId="26598"/>
    <cellStyle name="標準 2 4 3 6 3 2 3 2 3 2" xfId="26599"/>
    <cellStyle name="標準 2 4 3 6 3 2 3 2 3 3" xfId="26600"/>
    <cellStyle name="標準 2 4 3 6 3 2 3 2 4" xfId="26601"/>
    <cellStyle name="標準 2 4 3 6 3 2 3 2 4 2" xfId="26602"/>
    <cellStyle name="標準 2 4 3 6 3 2 3 2 4 3" xfId="26603"/>
    <cellStyle name="標準 2 4 3 6 3 2 3 2 5" xfId="26604"/>
    <cellStyle name="標準 2 4 3 6 3 2 3 2 6" xfId="26605"/>
    <cellStyle name="標準 2 4 3 6 3 2 3 3" xfId="26606"/>
    <cellStyle name="標準 2 4 3 6 3 2 3 3 2" xfId="26607"/>
    <cellStyle name="標準 2 4 3 6 3 2 3 3 2 2" xfId="26608"/>
    <cellStyle name="標準 2 4 3 6 3 2 3 3 2 3" xfId="26609"/>
    <cellStyle name="標準 2 4 3 6 3 2 3 3 3" xfId="26610"/>
    <cellStyle name="標準 2 4 3 6 3 2 3 3 3 2" xfId="26611"/>
    <cellStyle name="標準 2 4 3 6 3 2 3 3 3 3" xfId="26612"/>
    <cellStyle name="標準 2 4 3 6 3 2 3 3 4" xfId="26613"/>
    <cellStyle name="標準 2 4 3 6 3 2 3 3 5" xfId="26614"/>
    <cellStyle name="標準 2 4 3 6 3 2 3 4" xfId="26615"/>
    <cellStyle name="標準 2 4 3 6 3 2 3 5" xfId="26616"/>
    <cellStyle name="標準 2 4 3 6 3 2 3 5 2" xfId="26617"/>
    <cellStyle name="標準 2 4 3 6 3 2 3 5 3" xfId="26618"/>
    <cellStyle name="標準 2 4 3 6 3 2 3 6" xfId="26619"/>
    <cellStyle name="標準 2 4 3 6 3 2 3 6 2" xfId="26620"/>
    <cellStyle name="標準 2 4 3 6 3 2 3 6 3" xfId="26621"/>
    <cellStyle name="標準 2 4 3 6 3 2 3 7" xfId="26622"/>
    <cellStyle name="標準 2 4 3 6 3 2 3 8" xfId="26623"/>
    <cellStyle name="標準 2 4 3 6 3 2 4" xfId="26624"/>
    <cellStyle name="標準 2 4 3 6 3 2 4 2" xfId="26625"/>
    <cellStyle name="標準 2 4 3 6 3 2 4 2 2" xfId="26626"/>
    <cellStyle name="標準 2 4 3 6 3 2 4 2 2 2" xfId="26627"/>
    <cellStyle name="標準 2 4 3 6 3 2 4 2 2 3" xfId="26628"/>
    <cellStyle name="標準 2 4 3 6 3 2 4 2 3" xfId="26629"/>
    <cellStyle name="標準 2 4 3 6 3 2 4 2 3 2" xfId="26630"/>
    <cellStyle name="標準 2 4 3 6 3 2 4 2 3 3" xfId="26631"/>
    <cellStyle name="標準 2 4 3 6 3 2 4 2 4" xfId="26632"/>
    <cellStyle name="標準 2 4 3 6 3 2 4 2 5" xfId="26633"/>
    <cellStyle name="標準 2 4 3 6 3 2 4 3" xfId="26634"/>
    <cellStyle name="標準 2 4 3 6 3 2 4 3 2" xfId="26635"/>
    <cellStyle name="標準 2 4 3 6 3 2 4 3 3" xfId="26636"/>
    <cellStyle name="標準 2 4 3 6 3 2 4 4" xfId="26637"/>
    <cellStyle name="標準 2 4 3 6 3 2 4 4 2" xfId="26638"/>
    <cellStyle name="標準 2 4 3 6 3 2 4 4 3" xfId="26639"/>
    <cellStyle name="標準 2 4 3 6 3 2 4 5" xfId="26640"/>
    <cellStyle name="標準 2 4 3 6 3 2 4 6" xfId="26641"/>
    <cellStyle name="標準 2 4 3 6 3 2 5" xfId="26642"/>
    <cellStyle name="標準 2 4 3 6 3 2 5 2" xfId="26643"/>
    <cellStyle name="標準 2 4 3 6 3 2 5 2 2" xfId="26644"/>
    <cellStyle name="標準 2 4 3 6 3 2 5 2 3" xfId="26645"/>
    <cellStyle name="標準 2 4 3 6 3 2 5 3" xfId="26646"/>
    <cellStyle name="標準 2 4 3 6 3 2 5 3 2" xfId="26647"/>
    <cellStyle name="標準 2 4 3 6 3 2 5 3 3" xfId="26648"/>
    <cellStyle name="標準 2 4 3 6 3 2 5 4" xfId="26649"/>
    <cellStyle name="標準 2 4 3 6 3 2 5 5" xfId="26650"/>
    <cellStyle name="標準 2 4 3 6 3 2 6" xfId="26651"/>
    <cellStyle name="標準 2 4 3 6 3 2 7" xfId="26652"/>
    <cellStyle name="標準 2 4 3 6 3 2 7 2" xfId="26653"/>
    <cellStyle name="標準 2 4 3 6 3 2 7 3" xfId="26654"/>
    <cellStyle name="標準 2 4 3 6 3 2 8" xfId="26655"/>
    <cellStyle name="標準 2 4 3 6 3 2 8 2" xfId="26656"/>
    <cellStyle name="標準 2 4 3 6 3 2 8 3" xfId="26657"/>
    <cellStyle name="標準 2 4 3 6 3 2 9" xfId="26658"/>
    <cellStyle name="標準 2 4 3 6 3 3" xfId="26659"/>
    <cellStyle name="標準 2 4 3 6 3 3 2" xfId="26660"/>
    <cellStyle name="標準 2 4 3 6 3 3 2 2" xfId="26661"/>
    <cellStyle name="標準 2 4 3 6 3 3 2 2 2" xfId="26662"/>
    <cellStyle name="標準 2 4 3 6 3 3 2 2 2 2" xfId="26663"/>
    <cellStyle name="標準 2 4 3 6 3 3 2 2 2 3" xfId="26664"/>
    <cellStyle name="標準 2 4 3 6 3 3 2 2 3" xfId="26665"/>
    <cellStyle name="標準 2 4 3 6 3 3 2 2 3 2" xfId="26666"/>
    <cellStyle name="標準 2 4 3 6 3 3 2 2 3 3" xfId="26667"/>
    <cellStyle name="標準 2 4 3 6 3 3 2 2 4" xfId="26668"/>
    <cellStyle name="標準 2 4 3 6 3 3 2 2 5" xfId="26669"/>
    <cellStyle name="標準 2 4 3 6 3 3 2 3" xfId="26670"/>
    <cellStyle name="標準 2 4 3 6 3 3 2 3 2" xfId="26671"/>
    <cellStyle name="標準 2 4 3 6 3 3 2 3 3" xfId="26672"/>
    <cellStyle name="標準 2 4 3 6 3 3 2 4" xfId="26673"/>
    <cellStyle name="標準 2 4 3 6 3 3 2 4 2" xfId="26674"/>
    <cellStyle name="標準 2 4 3 6 3 3 2 4 3" xfId="26675"/>
    <cellStyle name="標準 2 4 3 6 3 3 2 5" xfId="26676"/>
    <cellStyle name="標準 2 4 3 6 3 3 2 6" xfId="26677"/>
    <cellStyle name="標準 2 4 3 6 3 3 3" xfId="26678"/>
    <cellStyle name="標準 2 4 3 6 3 3 3 2" xfId="26679"/>
    <cellStyle name="標準 2 4 3 6 3 3 3 2 2" xfId="26680"/>
    <cellStyle name="標準 2 4 3 6 3 3 3 2 3" xfId="26681"/>
    <cellStyle name="標準 2 4 3 6 3 3 3 3" xfId="26682"/>
    <cellStyle name="標準 2 4 3 6 3 3 3 3 2" xfId="26683"/>
    <cellStyle name="標準 2 4 3 6 3 3 3 3 3" xfId="26684"/>
    <cellStyle name="標準 2 4 3 6 3 3 3 4" xfId="26685"/>
    <cellStyle name="標準 2 4 3 6 3 3 3 5" xfId="26686"/>
    <cellStyle name="標準 2 4 3 6 3 3 4" xfId="26687"/>
    <cellStyle name="標準 2 4 3 6 3 3 5" xfId="26688"/>
    <cellStyle name="標準 2 4 3 6 3 3 5 2" xfId="26689"/>
    <cellStyle name="標準 2 4 3 6 3 3 5 3" xfId="26690"/>
    <cellStyle name="標準 2 4 3 6 3 3 6" xfId="26691"/>
    <cellStyle name="標準 2 4 3 6 3 3 6 2" xfId="26692"/>
    <cellStyle name="標準 2 4 3 6 3 3 6 3" xfId="26693"/>
    <cellStyle name="標準 2 4 3 6 3 3 7" xfId="26694"/>
    <cellStyle name="標準 2 4 3 6 3 3 8" xfId="26695"/>
    <cellStyle name="標準 2 4 3 6 3 4" xfId="26696"/>
    <cellStyle name="標準 2 4 3 6 3 4 2" xfId="26697"/>
    <cellStyle name="標準 2 4 3 6 3 4 2 2" xfId="26698"/>
    <cellStyle name="標準 2 4 3 6 3 4 2 2 2" xfId="26699"/>
    <cellStyle name="標準 2 4 3 6 3 4 2 2 2 2" xfId="26700"/>
    <cellStyle name="標準 2 4 3 6 3 4 2 2 2 3" xfId="26701"/>
    <cellStyle name="標準 2 4 3 6 3 4 2 2 3" xfId="26702"/>
    <cellStyle name="標準 2 4 3 6 3 4 2 2 3 2" xfId="26703"/>
    <cellStyle name="標準 2 4 3 6 3 4 2 2 3 3" xfId="26704"/>
    <cellStyle name="標準 2 4 3 6 3 4 2 2 4" xfId="26705"/>
    <cellStyle name="標準 2 4 3 6 3 4 2 2 5" xfId="26706"/>
    <cellStyle name="標準 2 4 3 6 3 4 2 3" xfId="26707"/>
    <cellStyle name="標準 2 4 3 6 3 4 2 3 2" xfId="26708"/>
    <cellStyle name="標準 2 4 3 6 3 4 2 3 3" xfId="26709"/>
    <cellStyle name="標準 2 4 3 6 3 4 2 4" xfId="26710"/>
    <cellStyle name="標準 2 4 3 6 3 4 2 4 2" xfId="26711"/>
    <cellStyle name="標準 2 4 3 6 3 4 2 4 3" xfId="26712"/>
    <cellStyle name="標準 2 4 3 6 3 4 2 5" xfId="26713"/>
    <cellStyle name="標準 2 4 3 6 3 4 2 6" xfId="26714"/>
    <cellStyle name="標準 2 4 3 6 3 4 3" xfId="26715"/>
    <cellStyle name="標準 2 4 3 6 3 4 3 2" xfId="26716"/>
    <cellStyle name="標準 2 4 3 6 3 4 3 2 2" xfId="26717"/>
    <cellStyle name="標準 2 4 3 6 3 4 3 2 3" xfId="26718"/>
    <cellStyle name="標準 2 4 3 6 3 4 3 3" xfId="26719"/>
    <cellStyle name="標準 2 4 3 6 3 4 3 3 2" xfId="26720"/>
    <cellStyle name="標準 2 4 3 6 3 4 3 3 3" xfId="26721"/>
    <cellStyle name="標準 2 4 3 6 3 4 3 4" xfId="26722"/>
    <cellStyle name="標準 2 4 3 6 3 4 3 5" xfId="26723"/>
    <cellStyle name="標準 2 4 3 6 3 4 4" xfId="26724"/>
    <cellStyle name="標準 2 4 3 6 3 4 5" xfId="26725"/>
    <cellStyle name="標準 2 4 3 6 3 4 5 2" xfId="26726"/>
    <cellStyle name="標準 2 4 3 6 3 4 5 3" xfId="26727"/>
    <cellStyle name="標準 2 4 3 6 3 4 6" xfId="26728"/>
    <cellStyle name="標準 2 4 3 6 3 4 6 2" xfId="26729"/>
    <cellStyle name="標準 2 4 3 6 3 4 6 3" xfId="26730"/>
    <cellStyle name="標準 2 4 3 6 3 4 7" xfId="26731"/>
    <cellStyle name="標準 2 4 3 6 3 4 8" xfId="26732"/>
    <cellStyle name="標準 2 4 3 6 3 5" xfId="26733"/>
    <cellStyle name="標準 2 4 3 6 3 5 2" xfId="26734"/>
    <cellStyle name="標準 2 4 3 6 3 5 2 2" xfId="26735"/>
    <cellStyle name="標準 2 4 3 6 3 5 2 2 2" xfId="26736"/>
    <cellStyle name="標準 2 4 3 6 3 5 2 2 3" xfId="26737"/>
    <cellStyle name="標準 2 4 3 6 3 5 2 3" xfId="26738"/>
    <cellStyle name="標準 2 4 3 6 3 5 2 3 2" xfId="26739"/>
    <cellStyle name="標準 2 4 3 6 3 5 2 3 3" xfId="26740"/>
    <cellStyle name="標準 2 4 3 6 3 5 2 4" xfId="26741"/>
    <cellStyle name="標準 2 4 3 6 3 5 2 5" xfId="26742"/>
    <cellStyle name="標準 2 4 3 6 3 5 3" xfId="26743"/>
    <cellStyle name="標準 2 4 3 6 3 5 3 2" xfId="26744"/>
    <cellStyle name="標準 2 4 3 6 3 5 3 3" xfId="26745"/>
    <cellStyle name="標準 2 4 3 6 3 5 4" xfId="26746"/>
    <cellStyle name="標準 2 4 3 6 3 5 4 2" xfId="26747"/>
    <cellStyle name="標準 2 4 3 6 3 5 4 3" xfId="26748"/>
    <cellStyle name="標準 2 4 3 6 3 5 5" xfId="26749"/>
    <cellStyle name="標準 2 4 3 6 3 5 6" xfId="26750"/>
    <cellStyle name="標準 2 4 3 6 3 6" xfId="26751"/>
    <cellStyle name="標準 2 4 3 6 3 6 2" xfId="26752"/>
    <cellStyle name="標準 2 4 3 6 3 6 2 2" xfId="26753"/>
    <cellStyle name="標準 2 4 3 6 3 6 2 3" xfId="26754"/>
    <cellStyle name="標準 2 4 3 6 3 6 3" xfId="26755"/>
    <cellStyle name="標準 2 4 3 6 3 6 3 2" xfId="26756"/>
    <cellStyle name="標準 2 4 3 6 3 6 3 3" xfId="26757"/>
    <cellStyle name="標準 2 4 3 6 3 6 4" xfId="26758"/>
    <cellStyle name="標準 2 4 3 6 3 6 5" xfId="26759"/>
    <cellStyle name="標準 2 4 3 6 3 7" xfId="26760"/>
    <cellStyle name="標準 2 4 3 6 3 8" xfId="26761"/>
    <cellStyle name="標準 2 4 3 6 3 8 2" xfId="26762"/>
    <cellStyle name="標準 2 4 3 6 3 8 3" xfId="26763"/>
    <cellStyle name="標準 2 4 3 6 3 9" xfId="26764"/>
    <cellStyle name="標準 2 4 3 6 3 9 2" xfId="26765"/>
    <cellStyle name="標準 2 4 3 6 3 9 3" xfId="26766"/>
    <cellStyle name="標準 2 4 3 6 4" xfId="26767"/>
    <cellStyle name="標準 2 4 3 6 4 10" xfId="26768"/>
    <cellStyle name="標準 2 4 3 6 4 2" xfId="26769"/>
    <cellStyle name="標準 2 4 3 6 4 2 2" xfId="26770"/>
    <cellStyle name="標準 2 4 3 6 4 2 2 2" xfId="26771"/>
    <cellStyle name="標準 2 4 3 6 4 2 2 2 2" xfId="26772"/>
    <cellStyle name="標準 2 4 3 6 4 2 2 2 2 2" xfId="26773"/>
    <cellStyle name="標準 2 4 3 6 4 2 2 2 2 3" xfId="26774"/>
    <cellStyle name="標準 2 4 3 6 4 2 2 2 3" xfId="26775"/>
    <cellStyle name="標準 2 4 3 6 4 2 2 2 3 2" xfId="26776"/>
    <cellStyle name="標準 2 4 3 6 4 2 2 2 3 3" xfId="26777"/>
    <cellStyle name="標準 2 4 3 6 4 2 2 2 4" xfId="26778"/>
    <cellStyle name="標準 2 4 3 6 4 2 2 2 5" xfId="26779"/>
    <cellStyle name="標準 2 4 3 6 4 2 2 3" xfId="26780"/>
    <cellStyle name="標準 2 4 3 6 4 2 2 3 2" xfId="26781"/>
    <cellStyle name="標準 2 4 3 6 4 2 2 3 3" xfId="26782"/>
    <cellStyle name="標準 2 4 3 6 4 2 2 4" xfId="26783"/>
    <cellStyle name="標準 2 4 3 6 4 2 2 4 2" xfId="26784"/>
    <cellStyle name="標準 2 4 3 6 4 2 2 4 3" xfId="26785"/>
    <cellStyle name="標準 2 4 3 6 4 2 2 5" xfId="26786"/>
    <cellStyle name="標準 2 4 3 6 4 2 2 6" xfId="26787"/>
    <cellStyle name="標準 2 4 3 6 4 2 3" xfId="26788"/>
    <cellStyle name="標準 2 4 3 6 4 2 3 2" xfId="26789"/>
    <cellStyle name="標準 2 4 3 6 4 2 3 2 2" xfId="26790"/>
    <cellStyle name="標準 2 4 3 6 4 2 3 2 3" xfId="26791"/>
    <cellStyle name="標準 2 4 3 6 4 2 3 3" xfId="26792"/>
    <cellStyle name="標準 2 4 3 6 4 2 3 3 2" xfId="26793"/>
    <cellStyle name="標準 2 4 3 6 4 2 3 3 3" xfId="26794"/>
    <cellStyle name="標準 2 4 3 6 4 2 3 4" xfId="26795"/>
    <cellStyle name="標準 2 4 3 6 4 2 3 5" xfId="26796"/>
    <cellStyle name="標準 2 4 3 6 4 2 4" xfId="26797"/>
    <cellStyle name="標準 2 4 3 6 4 2 5" xfId="26798"/>
    <cellStyle name="標準 2 4 3 6 4 2 5 2" xfId="26799"/>
    <cellStyle name="標準 2 4 3 6 4 2 5 3" xfId="26800"/>
    <cellStyle name="標準 2 4 3 6 4 2 6" xfId="26801"/>
    <cellStyle name="標準 2 4 3 6 4 2 6 2" xfId="26802"/>
    <cellStyle name="標準 2 4 3 6 4 2 6 3" xfId="26803"/>
    <cellStyle name="標準 2 4 3 6 4 2 7" xfId="26804"/>
    <cellStyle name="標準 2 4 3 6 4 2 8" xfId="26805"/>
    <cellStyle name="標準 2 4 3 6 4 3" xfId="26806"/>
    <cellStyle name="標準 2 4 3 6 4 3 2" xfId="26807"/>
    <cellStyle name="標準 2 4 3 6 4 3 2 2" xfId="26808"/>
    <cellStyle name="標準 2 4 3 6 4 3 2 2 2" xfId="26809"/>
    <cellStyle name="標準 2 4 3 6 4 3 2 2 2 2" xfId="26810"/>
    <cellStyle name="標準 2 4 3 6 4 3 2 2 2 3" xfId="26811"/>
    <cellStyle name="標準 2 4 3 6 4 3 2 2 3" xfId="26812"/>
    <cellStyle name="標準 2 4 3 6 4 3 2 2 3 2" xfId="26813"/>
    <cellStyle name="標準 2 4 3 6 4 3 2 2 3 3" xfId="26814"/>
    <cellStyle name="標準 2 4 3 6 4 3 2 2 4" xfId="26815"/>
    <cellStyle name="標準 2 4 3 6 4 3 2 2 5" xfId="26816"/>
    <cellStyle name="標準 2 4 3 6 4 3 2 3" xfId="26817"/>
    <cellStyle name="標準 2 4 3 6 4 3 2 3 2" xfId="26818"/>
    <cellStyle name="標準 2 4 3 6 4 3 2 3 3" xfId="26819"/>
    <cellStyle name="標準 2 4 3 6 4 3 2 4" xfId="26820"/>
    <cellStyle name="標準 2 4 3 6 4 3 2 4 2" xfId="26821"/>
    <cellStyle name="標準 2 4 3 6 4 3 2 4 3" xfId="26822"/>
    <cellStyle name="標準 2 4 3 6 4 3 2 5" xfId="26823"/>
    <cellStyle name="標準 2 4 3 6 4 3 2 6" xfId="26824"/>
    <cellStyle name="標準 2 4 3 6 4 3 3" xfId="26825"/>
    <cellStyle name="標準 2 4 3 6 4 3 3 2" xfId="26826"/>
    <cellStyle name="標準 2 4 3 6 4 3 3 2 2" xfId="26827"/>
    <cellStyle name="標準 2 4 3 6 4 3 3 2 3" xfId="26828"/>
    <cellStyle name="標準 2 4 3 6 4 3 3 3" xfId="26829"/>
    <cellStyle name="標準 2 4 3 6 4 3 3 3 2" xfId="26830"/>
    <cellStyle name="標準 2 4 3 6 4 3 3 3 3" xfId="26831"/>
    <cellStyle name="標準 2 4 3 6 4 3 3 4" xfId="26832"/>
    <cellStyle name="標準 2 4 3 6 4 3 3 5" xfId="26833"/>
    <cellStyle name="標準 2 4 3 6 4 3 4" xfId="26834"/>
    <cellStyle name="標準 2 4 3 6 4 3 5" xfId="26835"/>
    <cellStyle name="標準 2 4 3 6 4 3 5 2" xfId="26836"/>
    <cellStyle name="標準 2 4 3 6 4 3 5 3" xfId="26837"/>
    <cellStyle name="標準 2 4 3 6 4 3 6" xfId="26838"/>
    <cellStyle name="標準 2 4 3 6 4 3 6 2" xfId="26839"/>
    <cellStyle name="標準 2 4 3 6 4 3 6 3" xfId="26840"/>
    <cellStyle name="標準 2 4 3 6 4 3 7" xfId="26841"/>
    <cellStyle name="標準 2 4 3 6 4 3 8" xfId="26842"/>
    <cellStyle name="標準 2 4 3 6 4 4" xfId="26843"/>
    <cellStyle name="標準 2 4 3 6 4 4 2" xfId="26844"/>
    <cellStyle name="標準 2 4 3 6 4 4 2 2" xfId="26845"/>
    <cellStyle name="標準 2 4 3 6 4 4 2 2 2" xfId="26846"/>
    <cellStyle name="標準 2 4 3 6 4 4 2 2 3" xfId="26847"/>
    <cellStyle name="標準 2 4 3 6 4 4 2 3" xfId="26848"/>
    <cellStyle name="標準 2 4 3 6 4 4 2 3 2" xfId="26849"/>
    <cellStyle name="標準 2 4 3 6 4 4 2 3 3" xfId="26850"/>
    <cellStyle name="標準 2 4 3 6 4 4 2 4" xfId="26851"/>
    <cellStyle name="標準 2 4 3 6 4 4 2 5" xfId="26852"/>
    <cellStyle name="標準 2 4 3 6 4 4 3" xfId="26853"/>
    <cellStyle name="標準 2 4 3 6 4 4 3 2" xfId="26854"/>
    <cellStyle name="標準 2 4 3 6 4 4 3 3" xfId="26855"/>
    <cellStyle name="標準 2 4 3 6 4 4 4" xfId="26856"/>
    <cellStyle name="標準 2 4 3 6 4 4 4 2" xfId="26857"/>
    <cellStyle name="標準 2 4 3 6 4 4 4 3" xfId="26858"/>
    <cellStyle name="標準 2 4 3 6 4 4 5" xfId="26859"/>
    <cellStyle name="標準 2 4 3 6 4 4 6" xfId="26860"/>
    <cellStyle name="標準 2 4 3 6 4 5" xfId="26861"/>
    <cellStyle name="標準 2 4 3 6 4 5 2" xfId="26862"/>
    <cellStyle name="標準 2 4 3 6 4 5 2 2" xfId="26863"/>
    <cellStyle name="標準 2 4 3 6 4 5 2 3" xfId="26864"/>
    <cellStyle name="標準 2 4 3 6 4 5 3" xfId="26865"/>
    <cellStyle name="標準 2 4 3 6 4 5 3 2" xfId="26866"/>
    <cellStyle name="標準 2 4 3 6 4 5 3 3" xfId="26867"/>
    <cellStyle name="標準 2 4 3 6 4 5 4" xfId="26868"/>
    <cellStyle name="標準 2 4 3 6 4 5 5" xfId="26869"/>
    <cellStyle name="標準 2 4 3 6 4 6" xfId="26870"/>
    <cellStyle name="標準 2 4 3 6 4 7" xfId="26871"/>
    <cellStyle name="標準 2 4 3 6 4 7 2" xfId="26872"/>
    <cellStyle name="標準 2 4 3 6 4 7 3" xfId="26873"/>
    <cellStyle name="標準 2 4 3 6 4 8" xfId="26874"/>
    <cellStyle name="標準 2 4 3 6 4 8 2" xfId="26875"/>
    <cellStyle name="標準 2 4 3 6 4 8 3" xfId="26876"/>
    <cellStyle name="標準 2 4 3 6 4 9" xfId="26877"/>
    <cellStyle name="標準 2 4 3 6 5" xfId="26878"/>
    <cellStyle name="標準 2 4 3 6 5 2" xfId="26879"/>
    <cellStyle name="標準 2 4 3 6 5 2 2" xfId="26880"/>
    <cellStyle name="標準 2 4 3 6 5 2 2 2" xfId="26881"/>
    <cellStyle name="標準 2 4 3 6 5 2 2 2 2" xfId="26882"/>
    <cellStyle name="標準 2 4 3 6 5 2 2 2 2 2" xfId="26883"/>
    <cellStyle name="標準 2 4 3 6 5 2 2 2 2 3" xfId="26884"/>
    <cellStyle name="標準 2 4 3 6 5 2 2 2 3" xfId="26885"/>
    <cellStyle name="標準 2 4 3 6 5 2 2 2 3 2" xfId="26886"/>
    <cellStyle name="標準 2 4 3 6 5 2 2 2 3 3" xfId="26887"/>
    <cellStyle name="標準 2 4 3 6 5 2 2 2 4" xfId="26888"/>
    <cellStyle name="標準 2 4 3 6 5 2 2 2 5" xfId="26889"/>
    <cellStyle name="標準 2 4 3 6 5 2 2 3" xfId="26890"/>
    <cellStyle name="標準 2 4 3 6 5 2 2 3 2" xfId="26891"/>
    <cellStyle name="標準 2 4 3 6 5 2 2 3 3" xfId="26892"/>
    <cellStyle name="標準 2 4 3 6 5 2 2 4" xfId="26893"/>
    <cellStyle name="標準 2 4 3 6 5 2 2 4 2" xfId="26894"/>
    <cellStyle name="標準 2 4 3 6 5 2 2 4 3" xfId="26895"/>
    <cellStyle name="標準 2 4 3 6 5 2 2 5" xfId="26896"/>
    <cellStyle name="標準 2 4 3 6 5 2 2 6" xfId="26897"/>
    <cellStyle name="標準 2 4 3 6 5 2 3" xfId="26898"/>
    <cellStyle name="標準 2 4 3 6 5 2 3 2" xfId="26899"/>
    <cellStyle name="標準 2 4 3 6 5 2 3 2 2" xfId="26900"/>
    <cellStyle name="標準 2 4 3 6 5 2 3 2 3" xfId="26901"/>
    <cellStyle name="標準 2 4 3 6 5 2 3 3" xfId="26902"/>
    <cellStyle name="標準 2 4 3 6 5 2 3 3 2" xfId="26903"/>
    <cellStyle name="標準 2 4 3 6 5 2 3 3 3" xfId="26904"/>
    <cellStyle name="標準 2 4 3 6 5 2 3 4" xfId="26905"/>
    <cellStyle name="標準 2 4 3 6 5 2 3 5" xfId="26906"/>
    <cellStyle name="標準 2 4 3 6 5 2 4" xfId="26907"/>
    <cellStyle name="標準 2 4 3 6 5 2 5" xfId="26908"/>
    <cellStyle name="標準 2 4 3 6 5 2 5 2" xfId="26909"/>
    <cellStyle name="標準 2 4 3 6 5 2 5 3" xfId="26910"/>
    <cellStyle name="標準 2 4 3 6 5 2 6" xfId="26911"/>
    <cellStyle name="標準 2 4 3 6 5 2 6 2" xfId="26912"/>
    <cellStyle name="標準 2 4 3 6 5 2 6 3" xfId="26913"/>
    <cellStyle name="標準 2 4 3 6 5 2 7" xfId="26914"/>
    <cellStyle name="標準 2 4 3 6 5 2 8" xfId="26915"/>
    <cellStyle name="標準 2 4 3 6 5 3" xfId="26916"/>
    <cellStyle name="標準 2 4 3 6 5 3 2" xfId="26917"/>
    <cellStyle name="標準 2 4 3 6 5 3 2 2" xfId="26918"/>
    <cellStyle name="標準 2 4 3 6 5 3 2 2 2" xfId="26919"/>
    <cellStyle name="標準 2 4 3 6 5 3 2 2 3" xfId="26920"/>
    <cellStyle name="標準 2 4 3 6 5 3 2 3" xfId="26921"/>
    <cellStyle name="標準 2 4 3 6 5 3 2 3 2" xfId="26922"/>
    <cellStyle name="標準 2 4 3 6 5 3 2 3 3" xfId="26923"/>
    <cellStyle name="標準 2 4 3 6 5 3 2 4" xfId="26924"/>
    <cellStyle name="標準 2 4 3 6 5 3 2 5" xfId="26925"/>
    <cellStyle name="標準 2 4 3 6 5 3 3" xfId="26926"/>
    <cellStyle name="標準 2 4 3 6 5 3 3 2" xfId="26927"/>
    <cellStyle name="標準 2 4 3 6 5 3 3 3" xfId="26928"/>
    <cellStyle name="標準 2 4 3 6 5 3 4" xfId="26929"/>
    <cellStyle name="標準 2 4 3 6 5 3 4 2" xfId="26930"/>
    <cellStyle name="標準 2 4 3 6 5 3 4 3" xfId="26931"/>
    <cellStyle name="標準 2 4 3 6 5 3 5" xfId="26932"/>
    <cellStyle name="標準 2 4 3 6 5 3 6" xfId="26933"/>
    <cellStyle name="標準 2 4 3 6 5 4" xfId="26934"/>
    <cellStyle name="標準 2 4 3 6 5 4 2" xfId="26935"/>
    <cellStyle name="標準 2 4 3 6 5 4 2 2" xfId="26936"/>
    <cellStyle name="標準 2 4 3 6 5 4 2 3" xfId="26937"/>
    <cellStyle name="標準 2 4 3 6 5 4 3" xfId="26938"/>
    <cellStyle name="標準 2 4 3 6 5 4 3 2" xfId="26939"/>
    <cellStyle name="標準 2 4 3 6 5 4 3 3" xfId="26940"/>
    <cellStyle name="標準 2 4 3 6 5 4 4" xfId="26941"/>
    <cellStyle name="標準 2 4 3 6 5 4 5" xfId="26942"/>
    <cellStyle name="標準 2 4 3 6 5 5" xfId="26943"/>
    <cellStyle name="標準 2 4 3 6 5 6" xfId="26944"/>
    <cellStyle name="標準 2 4 3 6 5 6 2" xfId="26945"/>
    <cellStyle name="標準 2 4 3 6 5 6 3" xfId="26946"/>
    <cellStyle name="標準 2 4 3 6 5 7" xfId="26947"/>
    <cellStyle name="標準 2 4 3 6 5 7 2" xfId="26948"/>
    <cellStyle name="標準 2 4 3 6 5 7 3" xfId="26949"/>
    <cellStyle name="標準 2 4 3 6 5 8" xfId="26950"/>
    <cellStyle name="標準 2 4 3 6 5 9" xfId="26951"/>
    <cellStyle name="標準 2 4 3 6 6" xfId="26952"/>
    <cellStyle name="標準 2 4 3 6 6 2" xfId="26953"/>
    <cellStyle name="標準 2 4 3 6 6 2 2" xfId="26954"/>
    <cellStyle name="標準 2 4 3 6 6 2 2 2" xfId="26955"/>
    <cellStyle name="標準 2 4 3 6 6 2 2 2 2" xfId="26956"/>
    <cellStyle name="標準 2 4 3 6 6 2 2 2 3" xfId="26957"/>
    <cellStyle name="標準 2 4 3 6 6 2 2 3" xfId="26958"/>
    <cellStyle name="標準 2 4 3 6 6 2 2 3 2" xfId="26959"/>
    <cellStyle name="標準 2 4 3 6 6 2 2 3 3" xfId="26960"/>
    <cellStyle name="標準 2 4 3 6 6 2 2 4" xfId="26961"/>
    <cellStyle name="標準 2 4 3 6 6 2 2 5" xfId="26962"/>
    <cellStyle name="標準 2 4 3 6 6 2 3" xfId="26963"/>
    <cellStyle name="標準 2 4 3 6 6 2 3 2" xfId="26964"/>
    <cellStyle name="標準 2 4 3 6 6 2 3 3" xfId="26965"/>
    <cellStyle name="標準 2 4 3 6 6 2 4" xfId="26966"/>
    <cellStyle name="標準 2 4 3 6 6 2 4 2" xfId="26967"/>
    <cellStyle name="標準 2 4 3 6 6 2 4 3" xfId="26968"/>
    <cellStyle name="標準 2 4 3 6 6 2 5" xfId="26969"/>
    <cellStyle name="標準 2 4 3 6 6 2 6" xfId="26970"/>
    <cellStyle name="標準 2 4 3 6 6 3" xfId="26971"/>
    <cellStyle name="標準 2 4 3 6 6 3 2" xfId="26972"/>
    <cellStyle name="標準 2 4 3 6 6 3 2 2" xfId="26973"/>
    <cellStyle name="標準 2 4 3 6 6 3 2 3" xfId="26974"/>
    <cellStyle name="標準 2 4 3 6 6 3 3" xfId="26975"/>
    <cellStyle name="標準 2 4 3 6 6 3 3 2" xfId="26976"/>
    <cellStyle name="標準 2 4 3 6 6 3 3 3" xfId="26977"/>
    <cellStyle name="標準 2 4 3 6 6 3 4" xfId="26978"/>
    <cellStyle name="標準 2 4 3 6 6 3 5" xfId="26979"/>
    <cellStyle name="標準 2 4 3 6 6 4" xfId="26980"/>
    <cellStyle name="標準 2 4 3 6 6 5" xfId="26981"/>
    <cellStyle name="標準 2 4 3 6 6 5 2" xfId="26982"/>
    <cellStyle name="標準 2 4 3 6 6 5 3" xfId="26983"/>
    <cellStyle name="標準 2 4 3 6 6 6" xfId="26984"/>
    <cellStyle name="標準 2 4 3 6 6 6 2" xfId="26985"/>
    <cellStyle name="標準 2 4 3 6 6 6 3" xfId="26986"/>
    <cellStyle name="標準 2 4 3 6 6 7" xfId="26987"/>
    <cellStyle name="標準 2 4 3 6 6 8" xfId="26988"/>
    <cellStyle name="標準 2 4 3 6 7" xfId="26989"/>
    <cellStyle name="標準 2 4 3 6 7 2" xfId="26990"/>
    <cellStyle name="標準 2 4 3 6 7 2 2" xfId="26991"/>
    <cellStyle name="標準 2 4 3 6 7 2 2 2" xfId="26992"/>
    <cellStyle name="標準 2 4 3 6 7 2 2 2 2" xfId="26993"/>
    <cellStyle name="標準 2 4 3 6 7 2 2 2 3" xfId="26994"/>
    <cellStyle name="標準 2 4 3 6 7 2 2 3" xfId="26995"/>
    <cellStyle name="標準 2 4 3 6 7 2 2 3 2" xfId="26996"/>
    <cellStyle name="標準 2 4 3 6 7 2 2 3 3" xfId="26997"/>
    <cellStyle name="標準 2 4 3 6 7 2 2 4" xfId="26998"/>
    <cellStyle name="標準 2 4 3 6 7 2 2 5" xfId="26999"/>
    <cellStyle name="標準 2 4 3 6 7 2 3" xfId="27000"/>
    <cellStyle name="標準 2 4 3 6 7 2 3 2" xfId="27001"/>
    <cellStyle name="標準 2 4 3 6 7 2 3 3" xfId="27002"/>
    <cellStyle name="標準 2 4 3 6 7 2 4" xfId="27003"/>
    <cellStyle name="標準 2 4 3 6 7 2 4 2" xfId="27004"/>
    <cellStyle name="標準 2 4 3 6 7 2 4 3" xfId="27005"/>
    <cellStyle name="標準 2 4 3 6 7 2 5" xfId="27006"/>
    <cellStyle name="標準 2 4 3 6 7 2 6" xfId="27007"/>
    <cellStyle name="標準 2 4 3 6 7 3" xfId="27008"/>
    <cellStyle name="標準 2 4 3 6 7 3 2" xfId="27009"/>
    <cellStyle name="標準 2 4 3 6 7 3 2 2" xfId="27010"/>
    <cellStyle name="標準 2 4 3 6 7 3 2 3" xfId="27011"/>
    <cellStyle name="標準 2 4 3 6 7 3 3" xfId="27012"/>
    <cellStyle name="標準 2 4 3 6 7 3 3 2" xfId="27013"/>
    <cellStyle name="標準 2 4 3 6 7 3 3 3" xfId="27014"/>
    <cellStyle name="標準 2 4 3 6 7 3 4" xfId="27015"/>
    <cellStyle name="標準 2 4 3 6 7 3 5" xfId="27016"/>
    <cellStyle name="標準 2 4 3 6 7 4" xfId="27017"/>
    <cellStyle name="標準 2 4 3 6 7 5" xfId="27018"/>
    <cellStyle name="標準 2 4 3 6 7 5 2" xfId="27019"/>
    <cellStyle name="標準 2 4 3 6 7 5 3" xfId="27020"/>
    <cellStyle name="標準 2 4 3 6 7 6" xfId="27021"/>
    <cellStyle name="標準 2 4 3 6 7 6 2" xfId="27022"/>
    <cellStyle name="標準 2 4 3 6 7 6 3" xfId="27023"/>
    <cellStyle name="標準 2 4 3 6 7 7" xfId="27024"/>
    <cellStyle name="標準 2 4 3 6 7 8" xfId="27025"/>
    <cellStyle name="標準 2 4 3 6 8" xfId="27026"/>
    <cellStyle name="標準 2 4 3 6 8 2" xfId="27027"/>
    <cellStyle name="標準 2 4 3 6 8 2 2" xfId="27028"/>
    <cellStyle name="標準 2 4 3 6 8 2 2 2" xfId="27029"/>
    <cellStyle name="標準 2 4 3 6 8 2 2 3" xfId="27030"/>
    <cellStyle name="標準 2 4 3 6 8 2 3" xfId="27031"/>
    <cellStyle name="標準 2 4 3 6 8 2 3 2" xfId="27032"/>
    <cellStyle name="標準 2 4 3 6 8 2 3 3" xfId="27033"/>
    <cellStyle name="標準 2 4 3 6 8 2 4" xfId="27034"/>
    <cellStyle name="標準 2 4 3 6 8 2 5" xfId="27035"/>
    <cellStyle name="標準 2 4 3 6 8 3" xfId="27036"/>
    <cellStyle name="標準 2 4 3 6 8 3 2" xfId="27037"/>
    <cellStyle name="標準 2 4 3 6 8 3 3" xfId="27038"/>
    <cellStyle name="標準 2 4 3 6 8 4" xfId="27039"/>
    <cellStyle name="標準 2 4 3 6 8 4 2" xfId="27040"/>
    <cellStyle name="標準 2 4 3 6 8 4 3" xfId="27041"/>
    <cellStyle name="標準 2 4 3 6 8 5" xfId="27042"/>
    <cellStyle name="標準 2 4 3 6 8 6" xfId="27043"/>
    <cellStyle name="標準 2 4 3 6 9" xfId="27044"/>
    <cellStyle name="標準 2 4 3 6 9 2" xfId="27045"/>
    <cellStyle name="標準 2 4 3 6 9 2 2" xfId="27046"/>
    <cellStyle name="標準 2 4 3 6 9 2 3" xfId="27047"/>
    <cellStyle name="標準 2 4 3 6 9 3" xfId="27048"/>
    <cellStyle name="標準 2 4 3 6 9 3 2" xfId="27049"/>
    <cellStyle name="標準 2 4 3 6 9 3 3" xfId="27050"/>
    <cellStyle name="標準 2 4 3 6 9 4" xfId="27051"/>
    <cellStyle name="標準 2 4 3 6 9 5" xfId="27052"/>
    <cellStyle name="標準 2 4 3 7" xfId="27053"/>
    <cellStyle name="標準 2 4 3 7 10" xfId="27054"/>
    <cellStyle name="標準 2 4 3 7 10 2" xfId="27055"/>
    <cellStyle name="標準 2 4 3 7 10 3" xfId="27056"/>
    <cellStyle name="標準 2 4 3 7 11" xfId="27057"/>
    <cellStyle name="標準 2 4 3 7 12" xfId="27058"/>
    <cellStyle name="標準 2 4 3 7 2" xfId="27059"/>
    <cellStyle name="標準 2 4 3 7 2 10" xfId="27060"/>
    <cellStyle name="標準 2 4 3 7 2 2" xfId="27061"/>
    <cellStyle name="標準 2 4 3 7 2 2 2" xfId="27062"/>
    <cellStyle name="標準 2 4 3 7 2 2 2 2" xfId="27063"/>
    <cellStyle name="標準 2 4 3 7 2 2 2 2 2" xfId="27064"/>
    <cellStyle name="標準 2 4 3 7 2 2 2 2 2 2" xfId="27065"/>
    <cellStyle name="標準 2 4 3 7 2 2 2 2 2 3" xfId="27066"/>
    <cellStyle name="標準 2 4 3 7 2 2 2 2 3" xfId="27067"/>
    <cellStyle name="標準 2 4 3 7 2 2 2 2 3 2" xfId="27068"/>
    <cellStyle name="標準 2 4 3 7 2 2 2 2 3 3" xfId="27069"/>
    <cellStyle name="標準 2 4 3 7 2 2 2 2 4" xfId="27070"/>
    <cellStyle name="標準 2 4 3 7 2 2 2 2 5" xfId="27071"/>
    <cellStyle name="標準 2 4 3 7 2 2 2 3" xfId="27072"/>
    <cellStyle name="標準 2 4 3 7 2 2 2 3 2" xfId="27073"/>
    <cellStyle name="標準 2 4 3 7 2 2 2 3 3" xfId="27074"/>
    <cellStyle name="標準 2 4 3 7 2 2 2 4" xfId="27075"/>
    <cellStyle name="標準 2 4 3 7 2 2 2 4 2" xfId="27076"/>
    <cellStyle name="標準 2 4 3 7 2 2 2 4 3" xfId="27077"/>
    <cellStyle name="標準 2 4 3 7 2 2 2 5" xfId="27078"/>
    <cellStyle name="標準 2 4 3 7 2 2 2 6" xfId="27079"/>
    <cellStyle name="標準 2 4 3 7 2 2 3" xfId="27080"/>
    <cellStyle name="標準 2 4 3 7 2 2 3 2" xfId="27081"/>
    <cellStyle name="標準 2 4 3 7 2 2 3 2 2" xfId="27082"/>
    <cellStyle name="標準 2 4 3 7 2 2 3 2 3" xfId="27083"/>
    <cellStyle name="標準 2 4 3 7 2 2 3 3" xfId="27084"/>
    <cellStyle name="標準 2 4 3 7 2 2 3 3 2" xfId="27085"/>
    <cellStyle name="標準 2 4 3 7 2 2 3 3 3" xfId="27086"/>
    <cellStyle name="標準 2 4 3 7 2 2 3 4" xfId="27087"/>
    <cellStyle name="標準 2 4 3 7 2 2 3 5" xfId="27088"/>
    <cellStyle name="標準 2 4 3 7 2 2 4" xfId="27089"/>
    <cellStyle name="標準 2 4 3 7 2 2 5" xfId="27090"/>
    <cellStyle name="標準 2 4 3 7 2 2 5 2" xfId="27091"/>
    <cellStyle name="標準 2 4 3 7 2 2 5 3" xfId="27092"/>
    <cellStyle name="標準 2 4 3 7 2 2 6" xfId="27093"/>
    <cellStyle name="標準 2 4 3 7 2 2 6 2" xfId="27094"/>
    <cellStyle name="標準 2 4 3 7 2 2 6 3" xfId="27095"/>
    <cellStyle name="標準 2 4 3 7 2 2 7" xfId="27096"/>
    <cellStyle name="標準 2 4 3 7 2 2 8" xfId="27097"/>
    <cellStyle name="標準 2 4 3 7 2 3" xfId="27098"/>
    <cellStyle name="標準 2 4 3 7 2 3 2" xfId="27099"/>
    <cellStyle name="標準 2 4 3 7 2 3 2 2" xfId="27100"/>
    <cellStyle name="標準 2 4 3 7 2 3 2 2 2" xfId="27101"/>
    <cellStyle name="標準 2 4 3 7 2 3 2 2 2 2" xfId="27102"/>
    <cellStyle name="標準 2 4 3 7 2 3 2 2 2 3" xfId="27103"/>
    <cellStyle name="標準 2 4 3 7 2 3 2 2 3" xfId="27104"/>
    <cellStyle name="標準 2 4 3 7 2 3 2 2 3 2" xfId="27105"/>
    <cellStyle name="標準 2 4 3 7 2 3 2 2 3 3" xfId="27106"/>
    <cellStyle name="標準 2 4 3 7 2 3 2 2 4" xfId="27107"/>
    <cellStyle name="標準 2 4 3 7 2 3 2 2 5" xfId="27108"/>
    <cellStyle name="標準 2 4 3 7 2 3 2 3" xfId="27109"/>
    <cellStyle name="標準 2 4 3 7 2 3 2 3 2" xfId="27110"/>
    <cellStyle name="標準 2 4 3 7 2 3 2 3 3" xfId="27111"/>
    <cellStyle name="標準 2 4 3 7 2 3 2 4" xfId="27112"/>
    <cellStyle name="標準 2 4 3 7 2 3 2 4 2" xfId="27113"/>
    <cellStyle name="標準 2 4 3 7 2 3 2 4 3" xfId="27114"/>
    <cellStyle name="標準 2 4 3 7 2 3 2 5" xfId="27115"/>
    <cellStyle name="標準 2 4 3 7 2 3 2 6" xfId="27116"/>
    <cellStyle name="標準 2 4 3 7 2 3 3" xfId="27117"/>
    <cellStyle name="標準 2 4 3 7 2 3 3 2" xfId="27118"/>
    <cellStyle name="標準 2 4 3 7 2 3 3 2 2" xfId="27119"/>
    <cellStyle name="標準 2 4 3 7 2 3 3 2 3" xfId="27120"/>
    <cellStyle name="標準 2 4 3 7 2 3 3 3" xfId="27121"/>
    <cellStyle name="標準 2 4 3 7 2 3 3 3 2" xfId="27122"/>
    <cellStyle name="標準 2 4 3 7 2 3 3 3 3" xfId="27123"/>
    <cellStyle name="標準 2 4 3 7 2 3 3 4" xfId="27124"/>
    <cellStyle name="標準 2 4 3 7 2 3 3 5" xfId="27125"/>
    <cellStyle name="標準 2 4 3 7 2 3 4" xfId="27126"/>
    <cellStyle name="標準 2 4 3 7 2 3 5" xfId="27127"/>
    <cellStyle name="標準 2 4 3 7 2 3 5 2" xfId="27128"/>
    <cellStyle name="標準 2 4 3 7 2 3 5 3" xfId="27129"/>
    <cellStyle name="標準 2 4 3 7 2 3 6" xfId="27130"/>
    <cellStyle name="標準 2 4 3 7 2 3 6 2" xfId="27131"/>
    <cellStyle name="標準 2 4 3 7 2 3 6 3" xfId="27132"/>
    <cellStyle name="標準 2 4 3 7 2 3 7" xfId="27133"/>
    <cellStyle name="標準 2 4 3 7 2 3 8" xfId="27134"/>
    <cellStyle name="標準 2 4 3 7 2 4" xfId="27135"/>
    <cellStyle name="標準 2 4 3 7 2 4 2" xfId="27136"/>
    <cellStyle name="標準 2 4 3 7 2 4 2 2" xfId="27137"/>
    <cellStyle name="標準 2 4 3 7 2 4 2 2 2" xfId="27138"/>
    <cellStyle name="標準 2 4 3 7 2 4 2 2 3" xfId="27139"/>
    <cellStyle name="標準 2 4 3 7 2 4 2 3" xfId="27140"/>
    <cellStyle name="標準 2 4 3 7 2 4 2 3 2" xfId="27141"/>
    <cellStyle name="標準 2 4 3 7 2 4 2 3 3" xfId="27142"/>
    <cellStyle name="標準 2 4 3 7 2 4 2 4" xfId="27143"/>
    <cellStyle name="標準 2 4 3 7 2 4 2 5" xfId="27144"/>
    <cellStyle name="標準 2 4 3 7 2 4 3" xfId="27145"/>
    <cellStyle name="標準 2 4 3 7 2 4 3 2" xfId="27146"/>
    <cellStyle name="標準 2 4 3 7 2 4 3 3" xfId="27147"/>
    <cellStyle name="標準 2 4 3 7 2 4 4" xfId="27148"/>
    <cellStyle name="標準 2 4 3 7 2 4 4 2" xfId="27149"/>
    <cellStyle name="標準 2 4 3 7 2 4 4 3" xfId="27150"/>
    <cellStyle name="標準 2 4 3 7 2 4 5" xfId="27151"/>
    <cellStyle name="標準 2 4 3 7 2 4 6" xfId="27152"/>
    <cellStyle name="標準 2 4 3 7 2 5" xfId="27153"/>
    <cellStyle name="標準 2 4 3 7 2 5 2" xfId="27154"/>
    <cellStyle name="標準 2 4 3 7 2 5 2 2" xfId="27155"/>
    <cellStyle name="標準 2 4 3 7 2 5 2 3" xfId="27156"/>
    <cellStyle name="標準 2 4 3 7 2 5 3" xfId="27157"/>
    <cellStyle name="標準 2 4 3 7 2 5 3 2" xfId="27158"/>
    <cellStyle name="標準 2 4 3 7 2 5 3 3" xfId="27159"/>
    <cellStyle name="標準 2 4 3 7 2 5 4" xfId="27160"/>
    <cellStyle name="標準 2 4 3 7 2 5 5" xfId="27161"/>
    <cellStyle name="標準 2 4 3 7 2 6" xfId="27162"/>
    <cellStyle name="標準 2 4 3 7 2 7" xfId="27163"/>
    <cellStyle name="標準 2 4 3 7 2 7 2" xfId="27164"/>
    <cellStyle name="標準 2 4 3 7 2 7 3" xfId="27165"/>
    <cellStyle name="標準 2 4 3 7 2 8" xfId="27166"/>
    <cellStyle name="標準 2 4 3 7 2 8 2" xfId="27167"/>
    <cellStyle name="標準 2 4 3 7 2 8 3" xfId="27168"/>
    <cellStyle name="標準 2 4 3 7 2 9" xfId="27169"/>
    <cellStyle name="標準 2 4 3 7 3" xfId="27170"/>
    <cellStyle name="標準 2 4 3 7 3 2" xfId="27171"/>
    <cellStyle name="標準 2 4 3 7 3 2 2" xfId="27172"/>
    <cellStyle name="標準 2 4 3 7 3 2 2 2" xfId="27173"/>
    <cellStyle name="標準 2 4 3 7 3 2 2 2 2" xfId="27174"/>
    <cellStyle name="標準 2 4 3 7 3 2 2 2 2 2" xfId="27175"/>
    <cellStyle name="標準 2 4 3 7 3 2 2 2 2 3" xfId="27176"/>
    <cellStyle name="標準 2 4 3 7 3 2 2 2 3" xfId="27177"/>
    <cellStyle name="標準 2 4 3 7 3 2 2 2 3 2" xfId="27178"/>
    <cellStyle name="標準 2 4 3 7 3 2 2 2 3 3" xfId="27179"/>
    <cellStyle name="標準 2 4 3 7 3 2 2 2 4" xfId="27180"/>
    <cellStyle name="標準 2 4 3 7 3 2 2 2 5" xfId="27181"/>
    <cellStyle name="標準 2 4 3 7 3 2 2 3" xfId="27182"/>
    <cellStyle name="標準 2 4 3 7 3 2 2 3 2" xfId="27183"/>
    <cellStyle name="標準 2 4 3 7 3 2 2 3 3" xfId="27184"/>
    <cellStyle name="標準 2 4 3 7 3 2 2 4" xfId="27185"/>
    <cellStyle name="標準 2 4 3 7 3 2 2 4 2" xfId="27186"/>
    <cellStyle name="標準 2 4 3 7 3 2 2 4 3" xfId="27187"/>
    <cellStyle name="標準 2 4 3 7 3 2 2 5" xfId="27188"/>
    <cellStyle name="標準 2 4 3 7 3 2 2 6" xfId="27189"/>
    <cellStyle name="標準 2 4 3 7 3 2 3" xfId="27190"/>
    <cellStyle name="標準 2 4 3 7 3 2 3 2" xfId="27191"/>
    <cellStyle name="標準 2 4 3 7 3 2 3 2 2" xfId="27192"/>
    <cellStyle name="標準 2 4 3 7 3 2 3 2 3" xfId="27193"/>
    <cellStyle name="標準 2 4 3 7 3 2 3 3" xfId="27194"/>
    <cellStyle name="標準 2 4 3 7 3 2 3 3 2" xfId="27195"/>
    <cellStyle name="標準 2 4 3 7 3 2 3 3 3" xfId="27196"/>
    <cellStyle name="標準 2 4 3 7 3 2 3 4" xfId="27197"/>
    <cellStyle name="標準 2 4 3 7 3 2 3 5" xfId="27198"/>
    <cellStyle name="標準 2 4 3 7 3 2 4" xfId="27199"/>
    <cellStyle name="標準 2 4 3 7 3 2 5" xfId="27200"/>
    <cellStyle name="標準 2 4 3 7 3 2 5 2" xfId="27201"/>
    <cellStyle name="標準 2 4 3 7 3 2 5 3" xfId="27202"/>
    <cellStyle name="標準 2 4 3 7 3 2 6" xfId="27203"/>
    <cellStyle name="標準 2 4 3 7 3 2 6 2" xfId="27204"/>
    <cellStyle name="標準 2 4 3 7 3 2 6 3" xfId="27205"/>
    <cellStyle name="標準 2 4 3 7 3 2 7" xfId="27206"/>
    <cellStyle name="標準 2 4 3 7 3 2 8" xfId="27207"/>
    <cellStyle name="標準 2 4 3 7 3 3" xfId="27208"/>
    <cellStyle name="標準 2 4 3 7 3 3 2" xfId="27209"/>
    <cellStyle name="標準 2 4 3 7 3 3 2 2" xfId="27210"/>
    <cellStyle name="標準 2 4 3 7 3 3 2 2 2" xfId="27211"/>
    <cellStyle name="標準 2 4 3 7 3 3 2 2 3" xfId="27212"/>
    <cellStyle name="標準 2 4 3 7 3 3 2 3" xfId="27213"/>
    <cellStyle name="標準 2 4 3 7 3 3 2 3 2" xfId="27214"/>
    <cellStyle name="標準 2 4 3 7 3 3 2 3 3" xfId="27215"/>
    <cellStyle name="標準 2 4 3 7 3 3 2 4" xfId="27216"/>
    <cellStyle name="標準 2 4 3 7 3 3 2 5" xfId="27217"/>
    <cellStyle name="標準 2 4 3 7 3 3 3" xfId="27218"/>
    <cellStyle name="標準 2 4 3 7 3 3 3 2" xfId="27219"/>
    <cellStyle name="標準 2 4 3 7 3 3 3 3" xfId="27220"/>
    <cellStyle name="標準 2 4 3 7 3 3 4" xfId="27221"/>
    <cellStyle name="標準 2 4 3 7 3 3 4 2" xfId="27222"/>
    <cellStyle name="標準 2 4 3 7 3 3 4 3" xfId="27223"/>
    <cellStyle name="標準 2 4 3 7 3 3 5" xfId="27224"/>
    <cellStyle name="標準 2 4 3 7 3 3 6" xfId="27225"/>
    <cellStyle name="標準 2 4 3 7 3 4" xfId="27226"/>
    <cellStyle name="標準 2 4 3 7 3 4 2" xfId="27227"/>
    <cellStyle name="標準 2 4 3 7 3 4 2 2" xfId="27228"/>
    <cellStyle name="標準 2 4 3 7 3 4 2 3" xfId="27229"/>
    <cellStyle name="標準 2 4 3 7 3 4 3" xfId="27230"/>
    <cellStyle name="標準 2 4 3 7 3 4 3 2" xfId="27231"/>
    <cellStyle name="標準 2 4 3 7 3 4 3 3" xfId="27232"/>
    <cellStyle name="標準 2 4 3 7 3 4 4" xfId="27233"/>
    <cellStyle name="標準 2 4 3 7 3 4 5" xfId="27234"/>
    <cellStyle name="標準 2 4 3 7 3 5" xfId="27235"/>
    <cellStyle name="標準 2 4 3 7 3 6" xfId="27236"/>
    <cellStyle name="標準 2 4 3 7 3 6 2" xfId="27237"/>
    <cellStyle name="標準 2 4 3 7 3 6 3" xfId="27238"/>
    <cellStyle name="標準 2 4 3 7 3 7" xfId="27239"/>
    <cellStyle name="標準 2 4 3 7 3 7 2" xfId="27240"/>
    <cellStyle name="標準 2 4 3 7 3 7 3" xfId="27241"/>
    <cellStyle name="標準 2 4 3 7 3 8" xfId="27242"/>
    <cellStyle name="標準 2 4 3 7 3 9" xfId="27243"/>
    <cellStyle name="標準 2 4 3 7 4" xfId="27244"/>
    <cellStyle name="標準 2 4 3 7 4 2" xfId="27245"/>
    <cellStyle name="標準 2 4 3 7 4 2 2" xfId="27246"/>
    <cellStyle name="標準 2 4 3 7 4 2 2 2" xfId="27247"/>
    <cellStyle name="標準 2 4 3 7 4 2 2 2 2" xfId="27248"/>
    <cellStyle name="標準 2 4 3 7 4 2 2 2 3" xfId="27249"/>
    <cellStyle name="標準 2 4 3 7 4 2 2 3" xfId="27250"/>
    <cellStyle name="標準 2 4 3 7 4 2 2 3 2" xfId="27251"/>
    <cellStyle name="標準 2 4 3 7 4 2 2 3 3" xfId="27252"/>
    <cellStyle name="標準 2 4 3 7 4 2 2 4" xfId="27253"/>
    <cellStyle name="標準 2 4 3 7 4 2 2 5" xfId="27254"/>
    <cellStyle name="標準 2 4 3 7 4 2 3" xfId="27255"/>
    <cellStyle name="標準 2 4 3 7 4 2 3 2" xfId="27256"/>
    <cellStyle name="標準 2 4 3 7 4 2 3 3" xfId="27257"/>
    <cellStyle name="標準 2 4 3 7 4 2 4" xfId="27258"/>
    <cellStyle name="標準 2 4 3 7 4 2 4 2" xfId="27259"/>
    <cellStyle name="標準 2 4 3 7 4 2 4 3" xfId="27260"/>
    <cellStyle name="標準 2 4 3 7 4 2 5" xfId="27261"/>
    <cellStyle name="標準 2 4 3 7 4 2 6" xfId="27262"/>
    <cellStyle name="標準 2 4 3 7 4 3" xfId="27263"/>
    <cellStyle name="標準 2 4 3 7 4 3 2" xfId="27264"/>
    <cellStyle name="標準 2 4 3 7 4 3 2 2" xfId="27265"/>
    <cellStyle name="標準 2 4 3 7 4 3 2 3" xfId="27266"/>
    <cellStyle name="標準 2 4 3 7 4 3 3" xfId="27267"/>
    <cellStyle name="標準 2 4 3 7 4 3 3 2" xfId="27268"/>
    <cellStyle name="標準 2 4 3 7 4 3 3 3" xfId="27269"/>
    <cellStyle name="標準 2 4 3 7 4 3 4" xfId="27270"/>
    <cellStyle name="標準 2 4 3 7 4 3 5" xfId="27271"/>
    <cellStyle name="標準 2 4 3 7 4 4" xfId="27272"/>
    <cellStyle name="標準 2 4 3 7 4 5" xfId="27273"/>
    <cellStyle name="標準 2 4 3 7 4 5 2" xfId="27274"/>
    <cellStyle name="標準 2 4 3 7 4 5 3" xfId="27275"/>
    <cellStyle name="標準 2 4 3 7 4 6" xfId="27276"/>
    <cellStyle name="標準 2 4 3 7 4 6 2" xfId="27277"/>
    <cellStyle name="標準 2 4 3 7 4 6 3" xfId="27278"/>
    <cellStyle name="標準 2 4 3 7 4 7" xfId="27279"/>
    <cellStyle name="標準 2 4 3 7 4 8" xfId="27280"/>
    <cellStyle name="標準 2 4 3 7 5" xfId="27281"/>
    <cellStyle name="標準 2 4 3 7 5 2" xfId="27282"/>
    <cellStyle name="標準 2 4 3 7 5 2 2" xfId="27283"/>
    <cellStyle name="標準 2 4 3 7 5 2 2 2" xfId="27284"/>
    <cellStyle name="標準 2 4 3 7 5 2 2 2 2" xfId="27285"/>
    <cellStyle name="標準 2 4 3 7 5 2 2 2 3" xfId="27286"/>
    <cellStyle name="標準 2 4 3 7 5 2 2 3" xfId="27287"/>
    <cellStyle name="標準 2 4 3 7 5 2 2 3 2" xfId="27288"/>
    <cellStyle name="標準 2 4 3 7 5 2 2 3 3" xfId="27289"/>
    <cellStyle name="標準 2 4 3 7 5 2 2 4" xfId="27290"/>
    <cellStyle name="標準 2 4 3 7 5 2 2 5" xfId="27291"/>
    <cellStyle name="標準 2 4 3 7 5 2 3" xfId="27292"/>
    <cellStyle name="標準 2 4 3 7 5 2 3 2" xfId="27293"/>
    <cellStyle name="標準 2 4 3 7 5 2 3 3" xfId="27294"/>
    <cellStyle name="標準 2 4 3 7 5 2 4" xfId="27295"/>
    <cellStyle name="標準 2 4 3 7 5 2 4 2" xfId="27296"/>
    <cellStyle name="標準 2 4 3 7 5 2 4 3" xfId="27297"/>
    <cellStyle name="標準 2 4 3 7 5 2 5" xfId="27298"/>
    <cellStyle name="標準 2 4 3 7 5 2 6" xfId="27299"/>
    <cellStyle name="標準 2 4 3 7 5 3" xfId="27300"/>
    <cellStyle name="標準 2 4 3 7 5 3 2" xfId="27301"/>
    <cellStyle name="標準 2 4 3 7 5 3 2 2" xfId="27302"/>
    <cellStyle name="標準 2 4 3 7 5 3 2 3" xfId="27303"/>
    <cellStyle name="標準 2 4 3 7 5 3 3" xfId="27304"/>
    <cellStyle name="標準 2 4 3 7 5 3 3 2" xfId="27305"/>
    <cellStyle name="標準 2 4 3 7 5 3 3 3" xfId="27306"/>
    <cellStyle name="標準 2 4 3 7 5 3 4" xfId="27307"/>
    <cellStyle name="標準 2 4 3 7 5 3 5" xfId="27308"/>
    <cellStyle name="標準 2 4 3 7 5 4" xfId="27309"/>
    <cellStyle name="標準 2 4 3 7 5 5" xfId="27310"/>
    <cellStyle name="標準 2 4 3 7 5 5 2" xfId="27311"/>
    <cellStyle name="標準 2 4 3 7 5 5 3" xfId="27312"/>
    <cellStyle name="標準 2 4 3 7 5 6" xfId="27313"/>
    <cellStyle name="標準 2 4 3 7 5 6 2" xfId="27314"/>
    <cellStyle name="標準 2 4 3 7 5 6 3" xfId="27315"/>
    <cellStyle name="標準 2 4 3 7 5 7" xfId="27316"/>
    <cellStyle name="標準 2 4 3 7 5 8" xfId="27317"/>
    <cellStyle name="標準 2 4 3 7 6" xfId="27318"/>
    <cellStyle name="標準 2 4 3 7 6 2" xfId="27319"/>
    <cellStyle name="標準 2 4 3 7 6 2 2" xfId="27320"/>
    <cellStyle name="標準 2 4 3 7 6 2 2 2" xfId="27321"/>
    <cellStyle name="標準 2 4 3 7 6 2 2 3" xfId="27322"/>
    <cellStyle name="標準 2 4 3 7 6 2 3" xfId="27323"/>
    <cellStyle name="標準 2 4 3 7 6 2 3 2" xfId="27324"/>
    <cellStyle name="標準 2 4 3 7 6 2 3 3" xfId="27325"/>
    <cellStyle name="標準 2 4 3 7 6 2 4" xfId="27326"/>
    <cellStyle name="標準 2 4 3 7 6 2 5" xfId="27327"/>
    <cellStyle name="標準 2 4 3 7 6 3" xfId="27328"/>
    <cellStyle name="標準 2 4 3 7 6 3 2" xfId="27329"/>
    <cellStyle name="標準 2 4 3 7 6 3 3" xfId="27330"/>
    <cellStyle name="標準 2 4 3 7 6 4" xfId="27331"/>
    <cellStyle name="標準 2 4 3 7 6 4 2" xfId="27332"/>
    <cellStyle name="標準 2 4 3 7 6 4 3" xfId="27333"/>
    <cellStyle name="標準 2 4 3 7 6 5" xfId="27334"/>
    <cellStyle name="標準 2 4 3 7 6 6" xfId="27335"/>
    <cellStyle name="標準 2 4 3 7 7" xfId="27336"/>
    <cellStyle name="標準 2 4 3 7 7 2" xfId="27337"/>
    <cellStyle name="標準 2 4 3 7 7 2 2" xfId="27338"/>
    <cellStyle name="標準 2 4 3 7 7 2 3" xfId="27339"/>
    <cellStyle name="標準 2 4 3 7 7 3" xfId="27340"/>
    <cellStyle name="標準 2 4 3 7 7 3 2" xfId="27341"/>
    <cellStyle name="標準 2 4 3 7 7 3 3" xfId="27342"/>
    <cellStyle name="標準 2 4 3 7 7 4" xfId="27343"/>
    <cellStyle name="標準 2 4 3 7 7 5" xfId="27344"/>
    <cellStyle name="標準 2 4 3 7 8" xfId="27345"/>
    <cellStyle name="標準 2 4 3 7 9" xfId="27346"/>
    <cellStyle name="標準 2 4 3 7 9 2" xfId="27347"/>
    <cellStyle name="標準 2 4 3 7 9 3" xfId="27348"/>
    <cellStyle name="標準 2 4 3 8" xfId="27349"/>
    <cellStyle name="標準 2 4 3 8 10" xfId="27350"/>
    <cellStyle name="標準 2 4 3 8 10 2" xfId="27351"/>
    <cellStyle name="標準 2 4 3 8 10 3" xfId="27352"/>
    <cellStyle name="標準 2 4 3 8 11" xfId="27353"/>
    <cellStyle name="標準 2 4 3 8 12" xfId="27354"/>
    <cellStyle name="標準 2 4 3 8 2" xfId="27355"/>
    <cellStyle name="標準 2 4 3 8 2 10" xfId="27356"/>
    <cellStyle name="標準 2 4 3 8 2 2" xfId="27357"/>
    <cellStyle name="標準 2 4 3 8 2 2 2" xfId="27358"/>
    <cellStyle name="標準 2 4 3 8 2 2 2 2" xfId="27359"/>
    <cellStyle name="標準 2 4 3 8 2 2 2 2 2" xfId="27360"/>
    <cellStyle name="標準 2 4 3 8 2 2 2 2 2 2" xfId="27361"/>
    <cellStyle name="標準 2 4 3 8 2 2 2 2 2 3" xfId="27362"/>
    <cellStyle name="標準 2 4 3 8 2 2 2 2 3" xfId="27363"/>
    <cellStyle name="標準 2 4 3 8 2 2 2 2 3 2" xfId="27364"/>
    <cellStyle name="標準 2 4 3 8 2 2 2 2 3 3" xfId="27365"/>
    <cellStyle name="標準 2 4 3 8 2 2 2 2 4" xfId="27366"/>
    <cellStyle name="標準 2 4 3 8 2 2 2 2 5" xfId="27367"/>
    <cellStyle name="標準 2 4 3 8 2 2 2 3" xfId="27368"/>
    <cellStyle name="標準 2 4 3 8 2 2 2 3 2" xfId="27369"/>
    <cellStyle name="標準 2 4 3 8 2 2 2 3 3" xfId="27370"/>
    <cellStyle name="標準 2 4 3 8 2 2 2 4" xfId="27371"/>
    <cellStyle name="標準 2 4 3 8 2 2 2 4 2" xfId="27372"/>
    <cellStyle name="標準 2 4 3 8 2 2 2 4 3" xfId="27373"/>
    <cellStyle name="標準 2 4 3 8 2 2 2 5" xfId="27374"/>
    <cellStyle name="標準 2 4 3 8 2 2 2 6" xfId="27375"/>
    <cellStyle name="標準 2 4 3 8 2 2 3" xfId="27376"/>
    <cellStyle name="標準 2 4 3 8 2 2 3 2" xfId="27377"/>
    <cellStyle name="標準 2 4 3 8 2 2 3 2 2" xfId="27378"/>
    <cellStyle name="標準 2 4 3 8 2 2 3 2 3" xfId="27379"/>
    <cellStyle name="標準 2 4 3 8 2 2 3 3" xfId="27380"/>
    <cellStyle name="標準 2 4 3 8 2 2 3 3 2" xfId="27381"/>
    <cellStyle name="標準 2 4 3 8 2 2 3 3 3" xfId="27382"/>
    <cellStyle name="標準 2 4 3 8 2 2 3 4" xfId="27383"/>
    <cellStyle name="標準 2 4 3 8 2 2 3 5" xfId="27384"/>
    <cellStyle name="標準 2 4 3 8 2 2 4" xfId="27385"/>
    <cellStyle name="標準 2 4 3 8 2 2 5" xfId="27386"/>
    <cellStyle name="標準 2 4 3 8 2 2 5 2" xfId="27387"/>
    <cellStyle name="標準 2 4 3 8 2 2 5 3" xfId="27388"/>
    <cellStyle name="標準 2 4 3 8 2 2 6" xfId="27389"/>
    <cellStyle name="標準 2 4 3 8 2 2 6 2" xfId="27390"/>
    <cellStyle name="標準 2 4 3 8 2 2 6 3" xfId="27391"/>
    <cellStyle name="標準 2 4 3 8 2 2 7" xfId="27392"/>
    <cellStyle name="標準 2 4 3 8 2 2 8" xfId="27393"/>
    <cellStyle name="標準 2 4 3 8 2 3" xfId="27394"/>
    <cellStyle name="標準 2 4 3 8 2 3 2" xfId="27395"/>
    <cellStyle name="標準 2 4 3 8 2 3 2 2" xfId="27396"/>
    <cellStyle name="標準 2 4 3 8 2 3 2 2 2" xfId="27397"/>
    <cellStyle name="標準 2 4 3 8 2 3 2 2 2 2" xfId="27398"/>
    <cellStyle name="標準 2 4 3 8 2 3 2 2 2 3" xfId="27399"/>
    <cellStyle name="標準 2 4 3 8 2 3 2 2 3" xfId="27400"/>
    <cellStyle name="標準 2 4 3 8 2 3 2 2 3 2" xfId="27401"/>
    <cellStyle name="標準 2 4 3 8 2 3 2 2 3 3" xfId="27402"/>
    <cellStyle name="標準 2 4 3 8 2 3 2 2 4" xfId="27403"/>
    <cellStyle name="標準 2 4 3 8 2 3 2 2 5" xfId="27404"/>
    <cellStyle name="標準 2 4 3 8 2 3 2 3" xfId="27405"/>
    <cellStyle name="標準 2 4 3 8 2 3 2 3 2" xfId="27406"/>
    <cellStyle name="標準 2 4 3 8 2 3 2 3 3" xfId="27407"/>
    <cellStyle name="標準 2 4 3 8 2 3 2 4" xfId="27408"/>
    <cellStyle name="標準 2 4 3 8 2 3 2 4 2" xfId="27409"/>
    <cellStyle name="標準 2 4 3 8 2 3 2 4 3" xfId="27410"/>
    <cellStyle name="標準 2 4 3 8 2 3 2 5" xfId="27411"/>
    <cellStyle name="標準 2 4 3 8 2 3 2 6" xfId="27412"/>
    <cellStyle name="標準 2 4 3 8 2 3 3" xfId="27413"/>
    <cellStyle name="標準 2 4 3 8 2 3 3 2" xfId="27414"/>
    <cellStyle name="標準 2 4 3 8 2 3 3 2 2" xfId="27415"/>
    <cellStyle name="標準 2 4 3 8 2 3 3 2 3" xfId="27416"/>
    <cellStyle name="標準 2 4 3 8 2 3 3 3" xfId="27417"/>
    <cellStyle name="標準 2 4 3 8 2 3 3 3 2" xfId="27418"/>
    <cellStyle name="標準 2 4 3 8 2 3 3 3 3" xfId="27419"/>
    <cellStyle name="標準 2 4 3 8 2 3 3 4" xfId="27420"/>
    <cellStyle name="標準 2 4 3 8 2 3 3 5" xfId="27421"/>
    <cellStyle name="標準 2 4 3 8 2 3 4" xfId="27422"/>
    <cellStyle name="標準 2 4 3 8 2 3 5" xfId="27423"/>
    <cellStyle name="標準 2 4 3 8 2 3 5 2" xfId="27424"/>
    <cellStyle name="標準 2 4 3 8 2 3 5 3" xfId="27425"/>
    <cellStyle name="標準 2 4 3 8 2 3 6" xfId="27426"/>
    <cellStyle name="標準 2 4 3 8 2 3 6 2" xfId="27427"/>
    <cellStyle name="標準 2 4 3 8 2 3 6 3" xfId="27428"/>
    <cellStyle name="標準 2 4 3 8 2 3 7" xfId="27429"/>
    <cellStyle name="標準 2 4 3 8 2 3 8" xfId="27430"/>
    <cellStyle name="標準 2 4 3 8 2 4" xfId="27431"/>
    <cellStyle name="標準 2 4 3 8 2 4 2" xfId="27432"/>
    <cellStyle name="標準 2 4 3 8 2 4 2 2" xfId="27433"/>
    <cellStyle name="標準 2 4 3 8 2 4 2 2 2" xfId="27434"/>
    <cellStyle name="標準 2 4 3 8 2 4 2 2 3" xfId="27435"/>
    <cellStyle name="標準 2 4 3 8 2 4 2 3" xfId="27436"/>
    <cellStyle name="標準 2 4 3 8 2 4 2 3 2" xfId="27437"/>
    <cellStyle name="標準 2 4 3 8 2 4 2 3 3" xfId="27438"/>
    <cellStyle name="標準 2 4 3 8 2 4 2 4" xfId="27439"/>
    <cellStyle name="標準 2 4 3 8 2 4 2 5" xfId="27440"/>
    <cellStyle name="標準 2 4 3 8 2 4 3" xfId="27441"/>
    <cellStyle name="標準 2 4 3 8 2 4 3 2" xfId="27442"/>
    <cellStyle name="標準 2 4 3 8 2 4 3 3" xfId="27443"/>
    <cellStyle name="標準 2 4 3 8 2 4 4" xfId="27444"/>
    <cellStyle name="標準 2 4 3 8 2 4 4 2" xfId="27445"/>
    <cellStyle name="標準 2 4 3 8 2 4 4 3" xfId="27446"/>
    <cellStyle name="標準 2 4 3 8 2 4 5" xfId="27447"/>
    <cellStyle name="標準 2 4 3 8 2 4 6" xfId="27448"/>
    <cellStyle name="標準 2 4 3 8 2 5" xfId="27449"/>
    <cellStyle name="標準 2 4 3 8 2 5 2" xfId="27450"/>
    <cellStyle name="標準 2 4 3 8 2 5 2 2" xfId="27451"/>
    <cellStyle name="標準 2 4 3 8 2 5 2 3" xfId="27452"/>
    <cellStyle name="標準 2 4 3 8 2 5 3" xfId="27453"/>
    <cellStyle name="標準 2 4 3 8 2 5 3 2" xfId="27454"/>
    <cellStyle name="標準 2 4 3 8 2 5 3 3" xfId="27455"/>
    <cellStyle name="標準 2 4 3 8 2 5 4" xfId="27456"/>
    <cellStyle name="標準 2 4 3 8 2 5 5" xfId="27457"/>
    <cellStyle name="標準 2 4 3 8 2 6" xfId="27458"/>
    <cellStyle name="標準 2 4 3 8 2 7" xfId="27459"/>
    <cellStyle name="標準 2 4 3 8 2 7 2" xfId="27460"/>
    <cellStyle name="標準 2 4 3 8 2 7 3" xfId="27461"/>
    <cellStyle name="標準 2 4 3 8 2 8" xfId="27462"/>
    <cellStyle name="標準 2 4 3 8 2 8 2" xfId="27463"/>
    <cellStyle name="標準 2 4 3 8 2 8 3" xfId="27464"/>
    <cellStyle name="標準 2 4 3 8 2 9" xfId="27465"/>
    <cellStyle name="標準 2 4 3 8 3" xfId="27466"/>
    <cellStyle name="標準 2 4 3 8 3 2" xfId="27467"/>
    <cellStyle name="標準 2 4 3 8 3 2 2" xfId="27468"/>
    <cellStyle name="標準 2 4 3 8 3 2 2 2" xfId="27469"/>
    <cellStyle name="標準 2 4 3 8 3 2 2 2 2" xfId="27470"/>
    <cellStyle name="標準 2 4 3 8 3 2 2 2 2 2" xfId="27471"/>
    <cellStyle name="標準 2 4 3 8 3 2 2 2 2 3" xfId="27472"/>
    <cellStyle name="標準 2 4 3 8 3 2 2 2 3" xfId="27473"/>
    <cellStyle name="標準 2 4 3 8 3 2 2 2 3 2" xfId="27474"/>
    <cellStyle name="標準 2 4 3 8 3 2 2 2 3 3" xfId="27475"/>
    <cellStyle name="標準 2 4 3 8 3 2 2 2 4" xfId="27476"/>
    <cellStyle name="標準 2 4 3 8 3 2 2 2 5" xfId="27477"/>
    <cellStyle name="標準 2 4 3 8 3 2 2 3" xfId="27478"/>
    <cellStyle name="標準 2 4 3 8 3 2 2 3 2" xfId="27479"/>
    <cellStyle name="標準 2 4 3 8 3 2 2 3 3" xfId="27480"/>
    <cellStyle name="標準 2 4 3 8 3 2 2 4" xfId="27481"/>
    <cellStyle name="標準 2 4 3 8 3 2 2 4 2" xfId="27482"/>
    <cellStyle name="標準 2 4 3 8 3 2 2 4 3" xfId="27483"/>
    <cellStyle name="標準 2 4 3 8 3 2 2 5" xfId="27484"/>
    <cellStyle name="標準 2 4 3 8 3 2 2 6" xfId="27485"/>
    <cellStyle name="標準 2 4 3 8 3 2 3" xfId="27486"/>
    <cellStyle name="標準 2 4 3 8 3 2 3 2" xfId="27487"/>
    <cellStyle name="標準 2 4 3 8 3 2 3 2 2" xfId="27488"/>
    <cellStyle name="標準 2 4 3 8 3 2 3 2 3" xfId="27489"/>
    <cellStyle name="標準 2 4 3 8 3 2 3 3" xfId="27490"/>
    <cellStyle name="標準 2 4 3 8 3 2 3 3 2" xfId="27491"/>
    <cellStyle name="標準 2 4 3 8 3 2 3 3 3" xfId="27492"/>
    <cellStyle name="標準 2 4 3 8 3 2 3 4" xfId="27493"/>
    <cellStyle name="標準 2 4 3 8 3 2 3 5" xfId="27494"/>
    <cellStyle name="標準 2 4 3 8 3 2 4" xfId="27495"/>
    <cellStyle name="標準 2 4 3 8 3 2 5" xfId="27496"/>
    <cellStyle name="標準 2 4 3 8 3 2 5 2" xfId="27497"/>
    <cellStyle name="標準 2 4 3 8 3 2 5 3" xfId="27498"/>
    <cellStyle name="標準 2 4 3 8 3 2 6" xfId="27499"/>
    <cellStyle name="標準 2 4 3 8 3 2 6 2" xfId="27500"/>
    <cellStyle name="標準 2 4 3 8 3 2 6 3" xfId="27501"/>
    <cellStyle name="標準 2 4 3 8 3 2 7" xfId="27502"/>
    <cellStyle name="標準 2 4 3 8 3 2 8" xfId="27503"/>
    <cellStyle name="標準 2 4 3 8 3 3" xfId="27504"/>
    <cellStyle name="標準 2 4 3 8 3 3 2" xfId="27505"/>
    <cellStyle name="標準 2 4 3 8 3 3 2 2" xfId="27506"/>
    <cellStyle name="標準 2 4 3 8 3 3 2 2 2" xfId="27507"/>
    <cellStyle name="標準 2 4 3 8 3 3 2 2 3" xfId="27508"/>
    <cellStyle name="標準 2 4 3 8 3 3 2 3" xfId="27509"/>
    <cellStyle name="標準 2 4 3 8 3 3 2 3 2" xfId="27510"/>
    <cellStyle name="標準 2 4 3 8 3 3 2 3 3" xfId="27511"/>
    <cellStyle name="標準 2 4 3 8 3 3 2 4" xfId="27512"/>
    <cellStyle name="標準 2 4 3 8 3 3 2 5" xfId="27513"/>
    <cellStyle name="標準 2 4 3 8 3 3 3" xfId="27514"/>
    <cellStyle name="標準 2 4 3 8 3 3 3 2" xfId="27515"/>
    <cellStyle name="標準 2 4 3 8 3 3 3 3" xfId="27516"/>
    <cellStyle name="標準 2 4 3 8 3 3 4" xfId="27517"/>
    <cellStyle name="標準 2 4 3 8 3 3 4 2" xfId="27518"/>
    <cellStyle name="標準 2 4 3 8 3 3 4 3" xfId="27519"/>
    <cellStyle name="標準 2 4 3 8 3 3 5" xfId="27520"/>
    <cellStyle name="標準 2 4 3 8 3 3 6" xfId="27521"/>
    <cellStyle name="標準 2 4 3 8 3 4" xfId="27522"/>
    <cellStyle name="標準 2 4 3 8 3 4 2" xfId="27523"/>
    <cellStyle name="標準 2 4 3 8 3 4 2 2" xfId="27524"/>
    <cellStyle name="標準 2 4 3 8 3 4 2 3" xfId="27525"/>
    <cellStyle name="標準 2 4 3 8 3 4 3" xfId="27526"/>
    <cellStyle name="標準 2 4 3 8 3 4 3 2" xfId="27527"/>
    <cellStyle name="標準 2 4 3 8 3 4 3 3" xfId="27528"/>
    <cellStyle name="標準 2 4 3 8 3 4 4" xfId="27529"/>
    <cellStyle name="標準 2 4 3 8 3 4 5" xfId="27530"/>
    <cellStyle name="標準 2 4 3 8 3 5" xfId="27531"/>
    <cellStyle name="標準 2 4 3 8 3 6" xfId="27532"/>
    <cellStyle name="標準 2 4 3 8 3 6 2" xfId="27533"/>
    <cellStyle name="標準 2 4 3 8 3 6 3" xfId="27534"/>
    <cellStyle name="標準 2 4 3 8 3 7" xfId="27535"/>
    <cellStyle name="標準 2 4 3 8 3 7 2" xfId="27536"/>
    <cellStyle name="標準 2 4 3 8 3 7 3" xfId="27537"/>
    <cellStyle name="標準 2 4 3 8 3 8" xfId="27538"/>
    <cellStyle name="標準 2 4 3 8 3 9" xfId="27539"/>
    <cellStyle name="標準 2 4 3 8 4" xfId="27540"/>
    <cellStyle name="標準 2 4 3 8 4 2" xfId="27541"/>
    <cellStyle name="標準 2 4 3 8 4 2 2" xfId="27542"/>
    <cellStyle name="標準 2 4 3 8 4 2 2 2" xfId="27543"/>
    <cellStyle name="標準 2 4 3 8 4 2 2 2 2" xfId="27544"/>
    <cellStyle name="標準 2 4 3 8 4 2 2 2 3" xfId="27545"/>
    <cellStyle name="標準 2 4 3 8 4 2 2 3" xfId="27546"/>
    <cellStyle name="標準 2 4 3 8 4 2 2 3 2" xfId="27547"/>
    <cellStyle name="標準 2 4 3 8 4 2 2 3 3" xfId="27548"/>
    <cellStyle name="標準 2 4 3 8 4 2 2 4" xfId="27549"/>
    <cellStyle name="標準 2 4 3 8 4 2 2 5" xfId="27550"/>
    <cellStyle name="標準 2 4 3 8 4 2 3" xfId="27551"/>
    <cellStyle name="標準 2 4 3 8 4 2 3 2" xfId="27552"/>
    <cellStyle name="標準 2 4 3 8 4 2 3 3" xfId="27553"/>
    <cellStyle name="標準 2 4 3 8 4 2 4" xfId="27554"/>
    <cellStyle name="標準 2 4 3 8 4 2 4 2" xfId="27555"/>
    <cellStyle name="標準 2 4 3 8 4 2 4 3" xfId="27556"/>
    <cellStyle name="標準 2 4 3 8 4 2 5" xfId="27557"/>
    <cellStyle name="標準 2 4 3 8 4 2 6" xfId="27558"/>
    <cellStyle name="標準 2 4 3 8 4 3" xfId="27559"/>
    <cellStyle name="標準 2 4 3 8 4 3 2" xfId="27560"/>
    <cellStyle name="標準 2 4 3 8 4 3 2 2" xfId="27561"/>
    <cellStyle name="標準 2 4 3 8 4 3 2 3" xfId="27562"/>
    <cellStyle name="標準 2 4 3 8 4 3 3" xfId="27563"/>
    <cellStyle name="標準 2 4 3 8 4 3 3 2" xfId="27564"/>
    <cellStyle name="標準 2 4 3 8 4 3 3 3" xfId="27565"/>
    <cellStyle name="標準 2 4 3 8 4 3 4" xfId="27566"/>
    <cellStyle name="標準 2 4 3 8 4 3 5" xfId="27567"/>
    <cellStyle name="標準 2 4 3 8 4 4" xfId="27568"/>
    <cellStyle name="標準 2 4 3 8 4 5" xfId="27569"/>
    <cellStyle name="標準 2 4 3 8 4 5 2" xfId="27570"/>
    <cellStyle name="標準 2 4 3 8 4 5 3" xfId="27571"/>
    <cellStyle name="標準 2 4 3 8 4 6" xfId="27572"/>
    <cellStyle name="標準 2 4 3 8 4 6 2" xfId="27573"/>
    <cellStyle name="標準 2 4 3 8 4 6 3" xfId="27574"/>
    <cellStyle name="標準 2 4 3 8 4 7" xfId="27575"/>
    <cellStyle name="標準 2 4 3 8 4 8" xfId="27576"/>
    <cellStyle name="標準 2 4 3 8 5" xfId="27577"/>
    <cellStyle name="標準 2 4 3 8 5 2" xfId="27578"/>
    <cellStyle name="標準 2 4 3 8 5 2 2" xfId="27579"/>
    <cellStyle name="標準 2 4 3 8 5 2 2 2" xfId="27580"/>
    <cellStyle name="標準 2 4 3 8 5 2 2 2 2" xfId="27581"/>
    <cellStyle name="標準 2 4 3 8 5 2 2 2 3" xfId="27582"/>
    <cellStyle name="標準 2 4 3 8 5 2 2 3" xfId="27583"/>
    <cellStyle name="標準 2 4 3 8 5 2 2 3 2" xfId="27584"/>
    <cellStyle name="標準 2 4 3 8 5 2 2 3 3" xfId="27585"/>
    <cellStyle name="標準 2 4 3 8 5 2 2 4" xfId="27586"/>
    <cellStyle name="標準 2 4 3 8 5 2 2 5" xfId="27587"/>
    <cellStyle name="標準 2 4 3 8 5 2 3" xfId="27588"/>
    <cellStyle name="標準 2 4 3 8 5 2 3 2" xfId="27589"/>
    <cellStyle name="標準 2 4 3 8 5 2 3 3" xfId="27590"/>
    <cellStyle name="標準 2 4 3 8 5 2 4" xfId="27591"/>
    <cellStyle name="標準 2 4 3 8 5 2 4 2" xfId="27592"/>
    <cellStyle name="標準 2 4 3 8 5 2 4 3" xfId="27593"/>
    <cellStyle name="標準 2 4 3 8 5 2 5" xfId="27594"/>
    <cellStyle name="標準 2 4 3 8 5 2 6" xfId="27595"/>
    <cellStyle name="標準 2 4 3 8 5 3" xfId="27596"/>
    <cellStyle name="標準 2 4 3 8 5 3 2" xfId="27597"/>
    <cellStyle name="標準 2 4 3 8 5 3 2 2" xfId="27598"/>
    <cellStyle name="標準 2 4 3 8 5 3 2 3" xfId="27599"/>
    <cellStyle name="標準 2 4 3 8 5 3 3" xfId="27600"/>
    <cellStyle name="標準 2 4 3 8 5 3 3 2" xfId="27601"/>
    <cellStyle name="標準 2 4 3 8 5 3 3 3" xfId="27602"/>
    <cellStyle name="標準 2 4 3 8 5 3 4" xfId="27603"/>
    <cellStyle name="標準 2 4 3 8 5 3 5" xfId="27604"/>
    <cellStyle name="標準 2 4 3 8 5 4" xfId="27605"/>
    <cellStyle name="標準 2 4 3 8 5 5" xfId="27606"/>
    <cellStyle name="標準 2 4 3 8 5 5 2" xfId="27607"/>
    <cellStyle name="標準 2 4 3 8 5 5 3" xfId="27608"/>
    <cellStyle name="標準 2 4 3 8 5 6" xfId="27609"/>
    <cellStyle name="標準 2 4 3 8 5 6 2" xfId="27610"/>
    <cellStyle name="標準 2 4 3 8 5 6 3" xfId="27611"/>
    <cellStyle name="標準 2 4 3 8 5 7" xfId="27612"/>
    <cellStyle name="標準 2 4 3 8 5 8" xfId="27613"/>
    <cellStyle name="標準 2 4 3 8 6" xfId="27614"/>
    <cellStyle name="標準 2 4 3 8 6 2" xfId="27615"/>
    <cellStyle name="標準 2 4 3 8 6 2 2" xfId="27616"/>
    <cellStyle name="標準 2 4 3 8 6 2 2 2" xfId="27617"/>
    <cellStyle name="標準 2 4 3 8 6 2 2 3" xfId="27618"/>
    <cellStyle name="標準 2 4 3 8 6 2 3" xfId="27619"/>
    <cellStyle name="標準 2 4 3 8 6 2 3 2" xfId="27620"/>
    <cellStyle name="標準 2 4 3 8 6 2 3 3" xfId="27621"/>
    <cellStyle name="標準 2 4 3 8 6 2 4" xfId="27622"/>
    <cellStyle name="標準 2 4 3 8 6 2 5" xfId="27623"/>
    <cellStyle name="標準 2 4 3 8 6 3" xfId="27624"/>
    <cellStyle name="標準 2 4 3 8 6 3 2" xfId="27625"/>
    <cellStyle name="標準 2 4 3 8 6 3 3" xfId="27626"/>
    <cellStyle name="標準 2 4 3 8 6 4" xfId="27627"/>
    <cellStyle name="標準 2 4 3 8 6 4 2" xfId="27628"/>
    <cellStyle name="標準 2 4 3 8 6 4 3" xfId="27629"/>
    <cellStyle name="標準 2 4 3 8 6 5" xfId="27630"/>
    <cellStyle name="標準 2 4 3 8 6 6" xfId="27631"/>
    <cellStyle name="標準 2 4 3 8 7" xfId="27632"/>
    <cellStyle name="標準 2 4 3 8 7 2" xfId="27633"/>
    <cellStyle name="標準 2 4 3 8 7 2 2" xfId="27634"/>
    <cellStyle name="標準 2 4 3 8 7 2 3" xfId="27635"/>
    <cellStyle name="標準 2 4 3 8 7 3" xfId="27636"/>
    <cellStyle name="標準 2 4 3 8 7 3 2" xfId="27637"/>
    <cellStyle name="標準 2 4 3 8 7 3 3" xfId="27638"/>
    <cellStyle name="標準 2 4 3 8 7 4" xfId="27639"/>
    <cellStyle name="標準 2 4 3 8 7 5" xfId="27640"/>
    <cellStyle name="標準 2 4 3 8 8" xfId="27641"/>
    <cellStyle name="標準 2 4 3 8 9" xfId="27642"/>
    <cellStyle name="標準 2 4 3 8 9 2" xfId="27643"/>
    <cellStyle name="標準 2 4 3 8 9 3" xfId="27644"/>
    <cellStyle name="標準 2 4 3 9" xfId="27645"/>
    <cellStyle name="標準 2 4 3 9 10" xfId="27646"/>
    <cellStyle name="標準 2 4 3 9 11" xfId="27647"/>
    <cellStyle name="標準 2 4 3 9 2" xfId="27648"/>
    <cellStyle name="標準 2 4 3 9 2 10" xfId="27649"/>
    <cellStyle name="標準 2 4 3 9 2 2" xfId="27650"/>
    <cellStyle name="標準 2 4 3 9 2 2 2" xfId="27651"/>
    <cellStyle name="標準 2 4 3 9 2 2 2 2" xfId="27652"/>
    <cellStyle name="標準 2 4 3 9 2 2 2 2 2" xfId="27653"/>
    <cellStyle name="標準 2 4 3 9 2 2 2 2 2 2" xfId="27654"/>
    <cellStyle name="標準 2 4 3 9 2 2 2 2 2 3" xfId="27655"/>
    <cellStyle name="標準 2 4 3 9 2 2 2 2 3" xfId="27656"/>
    <cellStyle name="標準 2 4 3 9 2 2 2 2 3 2" xfId="27657"/>
    <cellStyle name="標準 2 4 3 9 2 2 2 2 3 3" xfId="27658"/>
    <cellStyle name="標準 2 4 3 9 2 2 2 2 4" xfId="27659"/>
    <cellStyle name="標準 2 4 3 9 2 2 2 2 5" xfId="27660"/>
    <cellStyle name="標準 2 4 3 9 2 2 2 3" xfId="27661"/>
    <cellStyle name="標準 2 4 3 9 2 2 2 3 2" xfId="27662"/>
    <cellStyle name="標準 2 4 3 9 2 2 2 3 3" xfId="27663"/>
    <cellStyle name="標準 2 4 3 9 2 2 2 4" xfId="27664"/>
    <cellStyle name="標準 2 4 3 9 2 2 2 4 2" xfId="27665"/>
    <cellStyle name="標準 2 4 3 9 2 2 2 4 3" xfId="27666"/>
    <cellStyle name="標準 2 4 3 9 2 2 2 5" xfId="27667"/>
    <cellStyle name="標準 2 4 3 9 2 2 2 6" xfId="27668"/>
    <cellStyle name="標準 2 4 3 9 2 2 3" xfId="27669"/>
    <cellStyle name="標準 2 4 3 9 2 2 3 2" xfId="27670"/>
    <cellStyle name="標準 2 4 3 9 2 2 3 2 2" xfId="27671"/>
    <cellStyle name="標準 2 4 3 9 2 2 3 2 3" xfId="27672"/>
    <cellStyle name="標準 2 4 3 9 2 2 3 3" xfId="27673"/>
    <cellStyle name="標準 2 4 3 9 2 2 3 3 2" xfId="27674"/>
    <cellStyle name="標準 2 4 3 9 2 2 3 3 3" xfId="27675"/>
    <cellStyle name="標準 2 4 3 9 2 2 3 4" xfId="27676"/>
    <cellStyle name="標準 2 4 3 9 2 2 3 5" xfId="27677"/>
    <cellStyle name="標準 2 4 3 9 2 2 4" xfId="27678"/>
    <cellStyle name="標準 2 4 3 9 2 2 5" xfId="27679"/>
    <cellStyle name="標準 2 4 3 9 2 2 5 2" xfId="27680"/>
    <cellStyle name="標準 2 4 3 9 2 2 5 3" xfId="27681"/>
    <cellStyle name="標準 2 4 3 9 2 2 6" xfId="27682"/>
    <cellStyle name="標準 2 4 3 9 2 2 6 2" xfId="27683"/>
    <cellStyle name="標準 2 4 3 9 2 2 6 3" xfId="27684"/>
    <cellStyle name="標準 2 4 3 9 2 2 7" xfId="27685"/>
    <cellStyle name="標準 2 4 3 9 2 2 8" xfId="27686"/>
    <cellStyle name="標準 2 4 3 9 2 3" xfId="27687"/>
    <cellStyle name="標準 2 4 3 9 2 3 2" xfId="27688"/>
    <cellStyle name="標準 2 4 3 9 2 3 2 2" xfId="27689"/>
    <cellStyle name="標準 2 4 3 9 2 3 2 2 2" xfId="27690"/>
    <cellStyle name="標準 2 4 3 9 2 3 2 2 2 2" xfId="27691"/>
    <cellStyle name="標準 2 4 3 9 2 3 2 2 2 3" xfId="27692"/>
    <cellStyle name="標準 2 4 3 9 2 3 2 2 3" xfId="27693"/>
    <cellStyle name="標準 2 4 3 9 2 3 2 2 3 2" xfId="27694"/>
    <cellStyle name="標準 2 4 3 9 2 3 2 2 3 3" xfId="27695"/>
    <cellStyle name="標準 2 4 3 9 2 3 2 2 4" xfId="27696"/>
    <cellStyle name="標準 2 4 3 9 2 3 2 2 5" xfId="27697"/>
    <cellStyle name="標準 2 4 3 9 2 3 2 3" xfId="27698"/>
    <cellStyle name="標準 2 4 3 9 2 3 2 3 2" xfId="27699"/>
    <cellStyle name="標準 2 4 3 9 2 3 2 3 3" xfId="27700"/>
    <cellStyle name="標準 2 4 3 9 2 3 2 4" xfId="27701"/>
    <cellStyle name="標準 2 4 3 9 2 3 2 4 2" xfId="27702"/>
    <cellStyle name="標準 2 4 3 9 2 3 2 4 3" xfId="27703"/>
    <cellStyle name="標準 2 4 3 9 2 3 2 5" xfId="27704"/>
    <cellStyle name="標準 2 4 3 9 2 3 2 6" xfId="27705"/>
    <cellStyle name="標準 2 4 3 9 2 3 3" xfId="27706"/>
    <cellStyle name="標準 2 4 3 9 2 3 3 2" xfId="27707"/>
    <cellStyle name="標準 2 4 3 9 2 3 3 2 2" xfId="27708"/>
    <cellStyle name="標準 2 4 3 9 2 3 3 2 3" xfId="27709"/>
    <cellStyle name="標準 2 4 3 9 2 3 3 3" xfId="27710"/>
    <cellStyle name="標準 2 4 3 9 2 3 3 3 2" xfId="27711"/>
    <cellStyle name="標準 2 4 3 9 2 3 3 3 3" xfId="27712"/>
    <cellStyle name="標準 2 4 3 9 2 3 3 4" xfId="27713"/>
    <cellStyle name="標準 2 4 3 9 2 3 3 5" xfId="27714"/>
    <cellStyle name="標準 2 4 3 9 2 3 4" xfId="27715"/>
    <cellStyle name="標準 2 4 3 9 2 3 5" xfId="27716"/>
    <cellStyle name="標準 2 4 3 9 2 3 5 2" xfId="27717"/>
    <cellStyle name="標準 2 4 3 9 2 3 5 3" xfId="27718"/>
    <cellStyle name="標準 2 4 3 9 2 3 6" xfId="27719"/>
    <cellStyle name="標準 2 4 3 9 2 3 6 2" xfId="27720"/>
    <cellStyle name="標準 2 4 3 9 2 3 6 3" xfId="27721"/>
    <cellStyle name="標準 2 4 3 9 2 3 7" xfId="27722"/>
    <cellStyle name="標準 2 4 3 9 2 3 8" xfId="27723"/>
    <cellStyle name="標準 2 4 3 9 2 4" xfId="27724"/>
    <cellStyle name="標準 2 4 3 9 2 4 2" xfId="27725"/>
    <cellStyle name="標準 2 4 3 9 2 4 2 2" xfId="27726"/>
    <cellStyle name="標準 2 4 3 9 2 4 2 2 2" xfId="27727"/>
    <cellStyle name="標準 2 4 3 9 2 4 2 2 3" xfId="27728"/>
    <cellStyle name="標準 2 4 3 9 2 4 2 3" xfId="27729"/>
    <cellStyle name="標準 2 4 3 9 2 4 2 3 2" xfId="27730"/>
    <cellStyle name="標準 2 4 3 9 2 4 2 3 3" xfId="27731"/>
    <cellStyle name="標準 2 4 3 9 2 4 2 4" xfId="27732"/>
    <cellStyle name="標準 2 4 3 9 2 4 2 5" xfId="27733"/>
    <cellStyle name="標準 2 4 3 9 2 4 3" xfId="27734"/>
    <cellStyle name="標準 2 4 3 9 2 4 3 2" xfId="27735"/>
    <cellStyle name="標準 2 4 3 9 2 4 3 3" xfId="27736"/>
    <cellStyle name="標準 2 4 3 9 2 4 4" xfId="27737"/>
    <cellStyle name="標準 2 4 3 9 2 4 4 2" xfId="27738"/>
    <cellStyle name="標準 2 4 3 9 2 4 4 3" xfId="27739"/>
    <cellStyle name="標準 2 4 3 9 2 4 5" xfId="27740"/>
    <cellStyle name="標準 2 4 3 9 2 4 6" xfId="27741"/>
    <cellStyle name="標準 2 4 3 9 2 5" xfId="27742"/>
    <cellStyle name="標準 2 4 3 9 2 5 2" xfId="27743"/>
    <cellStyle name="標準 2 4 3 9 2 5 2 2" xfId="27744"/>
    <cellStyle name="標準 2 4 3 9 2 5 2 3" xfId="27745"/>
    <cellStyle name="標準 2 4 3 9 2 5 3" xfId="27746"/>
    <cellStyle name="標準 2 4 3 9 2 5 3 2" xfId="27747"/>
    <cellStyle name="標準 2 4 3 9 2 5 3 3" xfId="27748"/>
    <cellStyle name="標準 2 4 3 9 2 5 4" xfId="27749"/>
    <cellStyle name="標準 2 4 3 9 2 5 5" xfId="27750"/>
    <cellStyle name="標準 2 4 3 9 2 6" xfId="27751"/>
    <cellStyle name="標準 2 4 3 9 2 7" xfId="27752"/>
    <cellStyle name="標準 2 4 3 9 2 7 2" xfId="27753"/>
    <cellStyle name="標準 2 4 3 9 2 7 3" xfId="27754"/>
    <cellStyle name="標準 2 4 3 9 2 8" xfId="27755"/>
    <cellStyle name="標準 2 4 3 9 2 8 2" xfId="27756"/>
    <cellStyle name="標準 2 4 3 9 2 8 3" xfId="27757"/>
    <cellStyle name="標準 2 4 3 9 2 9" xfId="27758"/>
    <cellStyle name="標準 2 4 3 9 3" xfId="27759"/>
    <cellStyle name="標準 2 4 3 9 3 2" xfId="27760"/>
    <cellStyle name="標準 2 4 3 9 3 2 2" xfId="27761"/>
    <cellStyle name="標準 2 4 3 9 3 2 2 2" xfId="27762"/>
    <cellStyle name="標準 2 4 3 9 3 2 2 2 2" xfId="27763"/>
    <cellStyle name="標準 2 4 3 9 3 2 2 2 3" xfId="27764"/>
    <cellStyle name="標準 2 4 3 9 3 2 2 3" xfId="27765"/>
    <cellStyle name="標準 2 4 3 9 3 2 2 3 2" xfId="27766"/>
    <cellStyle name="標準 2 4 3 9 3 2 2 3 3" xfId="27767"/>
    <cellStyle name="標準 2 4 3 9 3 2 2 4" xfId="27768"/>
    <cellStyle name="標準 2 4 3 9 3 2 2 5" xfId="27769"/>
    <cellStyle name="標準 2 4 3 9 3 2 3" xfId="27770"/>
    <cellStyle name="標準 2 4 3 9 3 2 3 2" xfId="27771"/>
    <cellStyle name="標準 2 4 3 9 3 2 3 3" xfId="27772"/>
    <cellStyle name="標準 2 4 3 9 3 2 4" xfId="27773"/>
    <cellStyle name="標準 2 4 3 9 3 2 4 2" xfId="27774"/>
    <cellStyle name="標準 2 4 3 9 3 2 4 3" xfId="27775"/>
    <cellStyle name="標準 2 4 3 9 3 2 5" xfId="27776"/>
    <cellStyle name="標準 2 4 3 9 3 2 6" xfId="27777"/>
    <cellStyle name="標準 2 4 3 9 3 3" xfId="27778"/>
    <cellStyle name="標準 2 4 3 9 3 3 2" xfId="27779"/>
    <cellStyle name="標準 2 4 3 9 3 3 2 2" xfId="27780"/>
    <cellStyle name="標準 2 4 3 9 3 3 2 3" xfId="27781"/>
    <cellStyle name="標準 2 4 3 9 3 3 3" xfId="27782"/>
    <cellStyle name="標準 2 4 3 9 3 3 3 2" xfId="27783"/>
    <cellStyle name="標準 2 4 3 9 3 3 3 3" xfId="27784"/>
    <cellStyle name="標準 2 4 3 9 3 3 4" xfId="27785"/>
    <cellStyle name="標準 2 4 3 9 3 3 5" xfId="27786"/>
    <cellStyle name="標準 2 4 3 9 3 4" xfId="27787"/>
    <cellStyle name="標準 2 4 3 9 3 5" xfId="27788"/>
    <cellStyle name="標準 2 4 3 9 3 5 2" xfId="27789"/>
    <cellStyle name="標準 2 4 3 9 3 5 3" xfId="27790"/>
    <cellStyle name="標準 2 4 3 9 3 6" xfId="27791"/>
    <cellStyle name="標準 2 4 3 9 3 6 2" xfId="27792"/>
    <cellStyle name="標準 2 4 3 9 3 6 3" xfId="27793"/>
    <cellStyle name="標準 2 4 3 9 3 7" xfId="27794"/>
    <cellStyle name="標準 2 4 3 9 3 8" xfId="27795"/>
    <cellStyle name="標準 2 4 3 9 4" xfId="27796"/>
    <cellStyle name="標準 2 4 3 9 4 2" xfId="27797"/>
    <cellStyle name="標準 2 4 3 9 4 2 2" xfId="27798"/>
    <cellStyle name="標準 2 4 3 9 4 2 2 2" xfId="27799"/>
    <cellStyle name="標準 2 4 3 9 4 2 2 2 2" xfId="27800"/>
    <cellStyle name="標準 2 4 3 9 4 2 2 2 3" xfId="27801"/>
    <cellStyle name="標準 2 4 3 9 4 2 2 3" xfId="27802"/>
    <cellStyle name="標準 2 4 3 9 4 2 2 3 2" xfId="27803"/>
    <cellStyle name="標準 2 4 3 9 4 2 2 3 3" xfId="27804"/>
    <cellStyle name="標準 2 4 3 9 4 2 2 4" xfId="27805"/>
    <cellStyle name="標準 2 4 3 9 4 2 2 5" xfId="27806"/>
    <cellStyle name="標準 2 4 3 9 4 2 3" xfId="27807"/>
    <cellStyle name="標準 2 4 3 9 4 2 3 2" xfId="27808"/>
    <cellStyle name="標準 2 4 3 9 4 2 3 3" xfId="27809"/>
    <cellStyle name="標準 2 4 3 9 4 2 4" xfId="27810"/>
    <cellStyle name="標準 2 4 3 9 4 2 4 2" xfId="27811"/>
    <cellStyle name="標準 2 4 3 9 4 2 4 3" xfId="27812"/>
    <cellStyle name="標準 2 4 3 9 4 2 5" xfId="27813"/>
    <cellStyle name="標準 2 4 3 9 4 2 6" xfId="27814"/>
    <cellStyle name="標準 2 4 3 9 4 3" xfId="27815"/>
    <cellStyle name="標準 2 4 3 9 4 3 2" xfId="27816"/>
    <cellStyle name="標準 2 4 3 9 4 3 2 2" xfId="27817"/>
    <cellStyle name="標準 2 4 3 9 4 3 2 3" xfId="27818"/>
    <cellStyle name="標準 2 4 3 9 4 3 3" xfId="27819"/>
    <cellStyle name="標準 2 4 3 9 4 3 3 2" xfId="27820"/>
    <cellStyle name="標準 2 4 3 9 4 3 3 3" xfId="27821"/>
    <cellStyle name="標準 2 4 3 9 4 3 4" xfId="27822"/>
    <cellStyle name="標準 2 4 3 9 4 3 5" xfId="27823"/>
    <cellStyle name="標準 2 4 3 9 4 4" xfId="27824"/>
    <cellStyle name="標準 2 4 3 9 4 5" xfId="27825"/>
    <cellStyle name="標準 2 4 3 9 4 5 2" xfId="27826"/>
    <cellStyle name="標準 2 4 3 9 4 5 3" xfId="27827"/>
    <cellStyle name="標準 2 4 3 9 4 6" xfId="27828"/>
    <cellStyle name="標準 2 4 3 9 4 6 2" xfId="27829"/>
    <cellStyle name="標準 2 4 3 9 4 6 3" xfId="27830"/>
    <cellStyle name="標準 2 4 3 9 4 7" xfId="27831"/>
    <cellStyle name="標準 2 4 3 9 4 8" xfId="27832"/>
    <cellStyle name="標準 2 4 3 9 5" xfId="27833"/>
    <cellStyle name="標準 2 4 3 9 5 2" xfId="27834"/>
    <cellStyle name="標準 2 4 3 9 5 2 2" xfId="27835"/>
    <cellStyle name="標準 2 4 3 9 5 2 2 2" xfId="27836"/>
    <cellStyle name="標準 2 4 3 9 5 2 2 3" xfId="27837"/>
    <cellStyle name="標準 2 4 3 9 5 2 3" xfId="27838"/>
    <cellStyle name="標準 2 4 3 9 5 2 3 2" xfId="27839"/>
    <cellStyle name="標準 2 4 3 9 5 2 3 3" xfId="27840"/>
    <cellStyle name="標準 2 4 3 9 5 2 4" xfId="27841"/>
    <cellStyle name="標準 2 4 3 9 5 2 5" xfId="27842"/>
    <cellStyle name="標準 2 4 3 9 5 3" xfId="27843"/>
    <cellStyle name="標準 2 4 3 9 5 3 2" xfId="27844"/>
    <cellStyle name="標準 2 4 3 9 5 3 3" xfId="27845"/>
    <cellStyle name="標準 2 4 3 9 5 4" xfId="27846"/>
    <cellStyle name="標準 2 4 3 9 5 4 2" xfId="27847"/>
    <cellStyle name="標準 2 4 3 9 5 4 3" xfId="27848"/>
    <cellStyle name="標準 2 4 3 9 5 5" xfId="27849"/>
    <cellStyle name="標準 2 4 3 9 5 6" xfId="27850"/>
    <cellStyle name="標準 2 4 3 9 6" xfId="27851"/>
    <cellStyle name="標準 2 4 3 9 6 2" xfId="27852"/>
    <cellStyle name="標準 2 4 3 9 6 2 2" xfId="27853"/>
    <cellStyle name="標準 2 4 3 9 6 2 3" xfId="27854"/>
    <cellStyle name="標準 2 4 3 9 6 3" xfId="27855"/>
    <cellStyle name="標準 2 4 3 9 6 3 2" xfId="27856"/>
    <cellStyle name="標準 2 4 3 9 6 3 3" xfId="27857"/>
    <cellStyle name="標準 2 4 3 9 6 4" xfId="27858"/>
    <cellStyle name="標準 2 4 3 9 6 5" xfId="27859"/>
    <cellStyle name="標準 2 4 3 9 7" xfId="27860"/>
    <cellStyle name="標準 2 4 3 9 8" xfId="27861"/>
    <cellStyle name="標準 2 4 3 9 8 2" xfId="27862"/>
    <cellStyle name="標準 2 4 3 9 8 3" xfId="27863"/>
    <cellStyle name="標準 2 4 3 9 9" xfId="27864"/>
    <cellStyle name="標準 2 4 3 9 9 2" xfId="27865"/>
    <cellStyle name="標準 2 4 3 9 9 3" xfId="27866"/>
    <cellStyle name="標準 2 4 4" xfId="27867"/>
    <cellStyle name="標準 2 4 4 10" xfId="27868"/>
    <cellStyle name="標準 2 4 4 10 2" xfId="27869"/>
    <cellStyle name="標準 2 4 4 10 2 2" xfId="27870"/>
    <cellStyle name="標準 2 4 4 10 2 2 2" xfId="27871"/>
    <cellStyle name="標準 2 4 4 10 2 2 2 2" xfId="27872"/>
    <cellStyle name="標準 2 4 4 10 2 2 2 3" xfId="27873"/>
    <cellStyle name="標準 2 4 4 10 2 2 3" xfId="27874"/>
    <cellStyle name="標準 2 4 4 10 2 2 3 2" xfId="27875"/>
    <cellStyle name="標準 2 4 4 10 2 2 3 3" xfId="27876"/>
    <cellStyle name="標準 2 4 4 10 2 2 4" xfId="27877"/>
    <cellStyle name="標準 2 4 4 10 2 2 5" xfId="27878"/>
    <cellStyle name="標準 2 4 4 10 2 3" xfId="27879"/>
    <cellStyle name="標準 2 4 4 10 2 3 2" xfId="27880"/>
    <cellStyle name="標準 2 4 4 10 2 3 3" xfId="27881"/>
    <cellStyle name="標準 2 4 4 10 2 4" xfId="27882"/>
    <cellStyle name="標準 2 4 4 10 2 4 2" xfId="27883"/>
    <cellStyle name="標準 2 4 4 10 2 4 3" xfId="27884"/>
    <cellStyle name="標準 2 4 4 10 2 5" xfId="27885"/>
    <cellStyle name="標準 2 4 4 10 2 6" xfId="27886"/>
    <cellStyle name="標準 2 4 4 10 3" xfId="27887"/>
    <cellStyle name="標準 2 4 4 10 3 2" xfId="27888"/>
    <cellStyle name="標準 2 4 4 10 3 2 2" xfId="27889"/>
    <cellStyle name="標準 2 4 4 10 3 2 3" xfId="27890"/>
    <cellStyle name="標準 2 4 4 10 3 3" xfId="27891"/>
    <cellStyle name="標準 2 4 4 10 3 3 2" xfId="27892"/>
    <cellStyle name="標準 2 4 4 10 3 3 3" xfId="27893"/>
    <cellStyle name="標準 2 4 4 10 3 4" xfId="27894"/>
    <cellStyle name="標準 2 4 4 10 3 5" xfId="27895"/>
    <cellStyle name="標準 2 4 4 10 4" xfId="27896"/>
    <cellStyle name="標準 2 4 4 10 5" xfId="27897"/>
    <cellStyle name="標準 2 4 4 10 5 2" xfId="27898"/>
    <cellStyle name="標準 2 4 4 10 5 3" xfId="27899"/>
    <cellStyle name="標準 2 4 4 10 6" xfId="27900"/>
    <cellStyle name="標準 2 4 4 10 6 2" xfId="27901"/>
    <cellStyle name="標準 2 4 4 10 6 3" xfId="27902"/>
    <cellStyle name="標準 2 4 4 10 7" xfId="27903"/>
    <cellStyle name="標準 2 4 4 10 8" xfId="27904"/>
    <cellStyle name="標準 2 4 4 11" xfId="27905"/>
    <cellStyle name="標準 2 4 4 11 2" xfId="27906"/>
    <cellStyle name="標準 2 4 4 11 2 2" xfId="27907"/>
    <cellStyle name="標準 2 4 4 11 2 2 2" xfId="27908"/>
    <cellStyle name="標準 2 4 4 11 2 2 2 2" xfId="27909"/>
    <cellStyle name="標準 2 4 4 11 2 2 2 3" xfId="27910"/>
    <cellStyle name="標準 2 4 4 11 2 2 3" xfId="27911"/>
    <cellStyle name="標準 2 4 4 11 2 2 3 2" xfId="27912"/>
    <cellStyle name="標準 2 4 4 11 2 2 3 3" xfId="27913"/>
    <cellStyle name="標準 2 4 4 11 2 2 4" xfId="27914"/>
    <cellStyle name="標準 2 4 4 11 2 2 5" xfId="27915"/>
    <cellStyle name="標準 2 4 4 11 2 3" xfId="27916"/>
    <cellStyle name="標準 2 4 4 11 2 3 2" xfId="27917"/>
    <cellStyle name="標準 2 4 4 11 2 3 3" xfId="27918"/>
    <cellStyle name="標準 2 4 4 11 2 4" xfId="27919"/>
    <cellStyle name="標準 2 4 4 11 2 4 2" xfId="27920"/>
    <cellStyle name="標準 2 4 4 11 2 4 3" xfId="27921"/>
    <cellStyle name="標準 2 4 4 11 2 5" xfId="27922"/>
    <cellStyle name="標準 2 4 4 11 2 6" xfId="27923"/>
    <cellStyle name="標準 2 4 4 11 3" xfId="27924"/>
    <cellStyle name="標準 2 4 4 11 3 2" xfId="27925"/>
    <cellStyle name="標準 2 4 4 11 3 2 2" xfId="27926"/>
    <cellStyle name="標準 2 4 4 11 3 2 3" xfId="27927"/>
    <cellStyle name="標準 2 4 4 11 3 3" xfId="27928"/>
    <cellStyle name="標準 2 4 4 11 3 3 2" xfId="27929"/>
    <cellStyle name="標準 2 4 4 11 3 3 3" xfId="27930"/>
    <cellStyle name="標準 2 4 4 11 3 4" xfId="27931"/>
    <cellStyle name="標準 2 4 4 11 3 5" xfId="27932"/>
    <cellStyle name="標準 2 4 4 11 4" xfId="27933"/>
    <cellStyle name="標準 2 4 4 11 5" xfId="27934"/>
    <cellStyle name="標準 2 4 4 11 5 2" xfId="27935"/>
    <cellStyle name="標準 2 4 4 11 5 3" xfId="27936"/>
    <cellStyle name="標準 2 4 4 11 6" xfId="27937"/>
    <cellStyle name="標準 2 4 4 11 6 2" xfId="27938"/>
    <cellStyle name="標準 2 4 4 11 6 3" xfId="27939"/>
    <cellStyle name="標準 2 4 4 11 7" xfId="27940"/>
    <cellStyle name="標準 2 4 4 11 8" xfId="27941"/>
    <cellStyle name="標準 2 4 4 12" xfId="27942"/>
    <cellStyle name="標準 2 4 4 12 2" xfId="27943"/>
    <cellStyle name="標準 2 4 4 12 2 2" xfId="27944"/>
    <cellStyle name="標準 2 4 4 12 2 2 2" xfId="27945"/>
    <cellStyle name="標準 2 4 4 12 2 2 3" xfId="27946"/>
    <cellStyle name="標準 2 4 4 12 2 3" xfId="27947"/>
    <cellStyle name="標準 2 4 4 12 2 3 2" xfId="27948"/>
    <cellStyle name="標準 2 4 4 12 2 3 3" xfId="27949"/>
    <cellStyle name="標準 2 4 4 12 2 4" xfId="27950"/>
    <cellStyle name="標準 2 4 4 12 2 5" xfId="27951"/>
    <cellStyle name="標準 2 4 4 12 3" xfId="27952"/>
    <cellStyle name="標準 2 4 4 12 3 2" xfId="27953"/>
    <cellStyle name="標準 2 4 4 12 3 3" xfId="27954"/>
    <cellStyle name="標準 2 4 4 12 4" xfId="27955"/>
    <cellStyle name="標準 2 4 4 12 4 2" xfId="27956"/>
    <cellStyle name="標準 2 4 4 12 4 3" xfId="27957"/>
    <cellStyle name="標準 2 4 4 12 5" xfId="27958"/>
    <cellStyle name="標準 2 4 4 12 6" xfId="27959"/>
    <cellStyle name="標準 2 4 4 13" xfId="27960"/>
    <cellStyle name="標準 2 4 4 13 2" xfId="27961"/>
    <cellStyle name="標準 2 4 4 13 2 2" xfId="27962"/>
    <cellStyle name="標準 2 4 4 13 2 3" xfId="27963"/>
    <cellStyle name="標準 2 4 4 13 3" xfId="27964"/>
    <cellStyle name="標準 2 4 4 13 3 2" xfId="27965"/>
    <cellStyle name="標準 2 4 4 13 3 3" xfId="27966"/>
    <cellStyle name="標準 2 4 4 13 4" xfId="27967"/>
    <cellStyle name="標準 2 4 4 13 5" xfId="27968"/>
    <cellStyle name="標準 2 4 4 14" xfId="27969"/>
    <cellStyle name="標準 2 4 4 15" xfId="27970"/>
    <cellStyle name="標準 2 4 4 15 2" xfId="27971"/>
    <cellStyle name="標準 2 4 4 15 3" xfId="27972"/>
    <cellStyle name="標準 2 4 4 16" xfId="27973"/>
    <cellStyle name="標準 2 4 4 16 2" xfId="27974"/>
    <cellStyle name="標準 2 4 4 16 3" xfId="27975"/>
    <cellStyle name="標準 2 4 4 17" xfId="27976"/>
    <cellStyle name="標準 2 4 4 18" xfId="27977"/>
    <cellStyle name="標準 2 4 4 2" xfId="27978"/>
    <cellStyle name="標準 2 4 4 2 10" xfId="27979"/>
    <cellStyle name="標準 2 4 4 2 10 2" xfId="27980"/>
    <cellStyle name="標準 2 4 4 2 10 2 2" xfId="27981"/>
    <cellStyle name="標準 2 4 4 2 10 2 3" xfId="27982"/>
    <cellStyle name="標準 2 4 4 2 10 3" xfId="27983"/>
    <cellStyle name="標準 2 4 4 2 10 3 2" xfId="27984"/>
    <cellStyle name="標準 2 4 4 2 10 3 3" xfId="27985"/>
    <cellStyle name="標準 2 4 4 2 10 4" xfId="27986"/>
    <cellStyle name="標準 2 4 4 2 10 5" xfId="27987"/>
    <cellStyle name="標準 2 4 4 2 11" xfId="27988"/>
    <cellStyle name="標準 2 4 4 2 12" xfId="27989"/>
    <cellStyle name="標準 2 4 4 2 12 2" xfId="27990"/>
    <cellStyle name="標準 2 4 4 2 12 3" xfId="27991"/>
    <cellStyle name="標準 2 4 4 2 13" xfId="27992"/>
    <cellStyle name="標準 2 4 4 2 13 2" xfId="27993"/>
    <cellStyle name="標準 2 4 4 2 13 3" xfId="27994"/>
    <cellStyle name="標準 2 4 4 2 14" xfId="27995"/>
    <cellStyle name="標準 2 4 4 2 15" xfId="27996"/>
    <cellStyle name="標準 2 4 4 2 2" xfId="27997"/>
    <cellStyle name="標準 2 4 4 2 2 10" xfId="27998"/>
    <cellStyle name="標準 2 4 4 2 2 11" xfId="27999"/>
    <cellStyle name="標準 2 4 4 2 2 11 2" xfId="28000"/>
    <cellStyle name="標準 2 4 4 2 2 11 3" xfId="28001"/>
    <cellStyle name="標準 2 4 4 2 2 12" xfId="28002"/>
    <cellStyle name="標準 2 4 4 2 2 12 2" xfId="28003"/>
    <cellStyle name="標準 2 4 4 2 2 12 3" xfId="28004"/>
    <cellStyle name="標準 2 4 4 2 2 13" xfId="28005"/>
    <cellStyle name="標準 2 4 4 2 2 14" xfId="28006"/>
    <cellStyle name="標準 2 4 4 2 2 2" xfId="28007"/>
    <cellStyle name="標準 2 4 4 2 2 2 10" xfId="28008"/>
    <cellStyle name="標準 2 4 4 2 2 2 10 2" xfId="28009"/>
    <cellStyle name="標準 2 4 4 2 2 2 10 3" xfId="28010"/>
    <cellStyle name="標準 2 4 4 2 2 2 11" xfId="28011"/>
    <cellStyle name="標準 2 4 4 2 2 2 12" xfId="28012"/>
    <cellStyle name="標準 2 4 4 2 2 2 2" xfId="28013"/>
    <cellStyle name="標準 2 4 4 2 2 2 2 10" xfId="28014"/>
    <cellStyle name="標準 2 4 4 2 2 2 2 2" xfId="28015"/>
    <cellStyle name="標準 2 4 4 2 2 2 2 2 2" xfId="28016"/>
    <cellStyle name="標準 2 4 4 2 2 2 2 2 2 2" xfId="28017"/>
    <cellStyle name="標準 2 4 4 2 2 2 2 2 2 2 2" xfId="28018"/>
    <cellStyle name="標準 2 4 4 2 2 2 2 2 2 2 2 2" xfId="28019"/>
    <cellStyle name="標準 2 4 4 2 2 2 2 2 2 2 2 3" xfId="28020"/>
    <cellStyle name="標準 2 4 4 2 2 2 2 2 2 2 3" xfId="28021"/>
    <cellStyle name="標準 2 4 4 2 2 2 2 2 2 2 3 2" xfId="28022"/>
    <cellStyle name="標準 2 4 4 2 2 2 2 2 2 2 3 3" xfId="28023"/>
    <cellStyle name="標準 2 4 4 2 2 2 2 2 2 2 4" xfId="28024"/>
    <cellStyle name="標準 2 4 4 2 2 2 2 2 2 2 5" xfId="28025"/>
    <cellStyle name="標準 2 4 4 2 2 2 2 2 2 3" xfId="28026"/>
    <cellStyle name="標準 2 4 4 2 2 2 2 2 2 3 2" xfId="28027"/>
    <cellStyle name="標準 2 4 4 2 2 2 2 2 2 3 3" xfId="28028"/>
    <cellStyle name="標準 2 4 4 2 2 2 2 2 2 4" xfId="28029"/>
    <cellStyle name="標準 2 4 4 2 2 2 2 2 2 4 2" xfId="28030"/>
    <cellStyle name="標準 2 4 4 2 2 2 2 2 2 4 3" xfId="28031"/>
    <cellStyle name="標準 2 4 4 2 2 2 2 2 2 5" xfId="28032"/>
    <cellStyle name="標準 2 4 4 2 2 2 2 2 2 6" xfId="28033"/>
    <cellStyle name="標準 2 4 4 2 2 2 2 2 3" xfId="28034"/>
    <cellStyle name="標準 2 4 4 2 2 2 2 2 3 2" xfId="28035"/>
    <cellStyle name="標準 2 4 4 2 2 2 2 2 3 2 2" xfId="28036"/>
    <cellStyle name="標準 2 4 4 2 2 2 2 2 3 2 3" xfId="28037"/>
    <cellStyle name="標準 2 4 4 2 2 2 2 2 3 3" xfId="28038"/>
    <cellStyle name="標準 2 4 4 2 2 2 2 2 3 3 2" xfId="28039"/>
    <cellStyle name="標準 2 4 4 2 2 2 2 2 3 3 3" xfId="28040"/>
    <cellStyle name="標準 2 4 4 2 2 2 2 2 3 4" xfId="28041"/>
    <cellStyle name="標準 2 4 4 2 2 2 2 2 3 5" xfId="28042"/>
    <cellStyle name="標準 2 4 4 2 2 2 2 2 4" xfId="28043"/>
    <cellStyle name="標準 2 4 4 2 2 2 2 2 5" xfId="28044"/>
    <cellStyle name="標準 2 4 4 2 2 2 2 2 5 2" xfId="28045"/>
    <cellStyle name="標準 2 4 4 2 2 2 2 2 5 3" xfId="28046"/>
    <cellStyle name="標準 2 4 4 2 2 2 2 2 6" xfId="28047"/>
    <cellStyle name="標準 2 4 4 2 2 2 2 2 6 2" xfId="28048"/>
    <cellStyle name="標準 2 4 4 2 2 2 2 2 6 3" xfId="28049"/>
    <cellStyle name="標準 2 4 4 2 2 2 2 2 7" xfId="28050"/>
    <cellStyle name="標準 2 4 4 2 2 2 2 2 8" xfId="28051"/>
    <cellStyle name="標準 2 4 4 2 2 2 2 3" xfId="28052"/>
    <cellStyle name="標準 2 4 4 2 2 2 2 3 2" xfId="28053"/>
    <cellStyle name="標準 2 4 4 2 2 2 2 3 2 2" xfId="28054"/>
    <cellStyle name="標準 2 4 4 2 2 2 2 3 2 2 2" xfId="28055"/>
    <cellStyle name="標準 2 4 4 2 2 2 2 3 2 2 2 2" xfId="28056"/>
    <cellStyle name="標準 2 4 4 2 2 2 2 3 2 2 2 3" xfId="28057"/>
    <cellStyle name="標準 2 4 4 2 2 2 2 3 2 2 3" xfId="28058"/>
    <cellStyle name="標準 2 4 4 2 2 2 2 3 2 2 3 2" xfId="28059"/>
    <cellStyle name="標準 2 4 4 2 2 2 2 3 2 2 3 3" xfId="28060"/>
    <cellStyle name="標準 2 4 4 2 2 2 2 3 2 2 4" xfId="28061"/>
    <cellStyle name="標準 2 4 4 2 2 2 2 3 2 2 5" xfId="28062"/>
    <cellStyle name="標準 2 4 4 2 2 2 2 3 2 3" xfId="28063"/>
    <cellStyle name="標準 2 4 4 2 2 2 2 3 2 3 2" xfId="28064"/>
    <cellStyle name="標準 2 4 4 2 2 2 2 3 2 3 3" xfId="28065"/>
    <cellStyle name="標準 2 4 4 2 2 2 2 3 2 4" xfId="28066"/>
    <cellStyle name="標準 2 4 4 2 2 2 2 3 2 4 2" xfId="28067"/>
    <cellStyle name="標準 2 4 4 2 2 2 2 3 2 4 3" xfId="28068"/>
    <cellStyle name="標準 2 4 4 2 2 2 2 3 2 5" xfId="28069"/>
    <cellStyle name="標準 2 4 4 2 2 2 2 3 2 6" xfId="28070"/>
    <cellStyle name="標準 2 4 4 2 2 2 2 3 3" xfId="28071"/>
    <cellStyle name="標準 2 4 4 2 2 2 2 3 3 2" xfId="28072"/>
    <cellStyle name="標準 2 4 4 2 2 2 2 3 3 2 2" xfId="28073"/>
    <cellStyle name="標準 2 4 4 2 2 2 2 3 3 2 3" xfId="28074"/>
    <cellStyle name="標準 2 4 4 2 2 2 2 3 3 3" xfId="28075"/>
    <cellStyle name="標準 2 4 4 2 2 2 2 3 3 3 2" xfId="28076"/>
    <cellStyle name="標準 2 4 4 2 2 2 2 3 3 3 3" xfId="28077"/>
    <cellStyle name="標準 2 4 4 2 2 2 2 3 3 4" xfId="28078"/>
    <cellStyle name="標準 2 4 4 2 2 2 2 3 3 5" xfId="28079"/>
    <cellStyle name="標準 2 4 4 2 2 2 2 3 4" xfId="28080"/>
    <cellStyle name="標準 2 4 4 2 2 2 2 3 5" xfId="28081"/>
    <cellStyle name="標準 2 4 4 2 2 2 2 3 5 2" xfId="28082"/>
    <cellStyle name="標準 2 4 4 2 2 2 2 3 5 3" xfId="28083"/>
    <cellStyle name="標準 2 4 4 2 2 2 2 3 6" xfId="28084"/>
    <cellStyle name="標準 2 4 4 2 2 2 2 3 6 2" xfId="28085"/>
    <cellStyle name="標準 2 4 4 2 2 2 2 3 6 3" xfId="28086"/>
    <cellStyle name="標準 2 4 4 2 2 2 2 3 7" xfId="28087"/>
    <cellStyle name="標準 2 4 4 2 2 2 2 3 8" xfId="28088"/>
    <cellStyle name="標準 2 4 4 2 2 2 2 4" xfId="28089"/>
    <cellStyle name="標準 2 4 4 2 2 2 2 4 2" xfId="28090"/>
    <cellStyle name="標準 2 4 4 2 2 2 2 4 2 2" xfId="28091"/>
    <cellStyle name="標準 2 4 4 2 2 2 2 4 2 2 2" xfId="28092"/>
    <cellStyle name="標準 2 4 4 2 2 2 2 4 2 2 3" xfId="28093"/>
    <cellStyle name="標準 2 4 4 2 2 2 2 4 2 3" xfId="28094"/>
    <cellStyle name="標準 2 4 4 2 2 2 2 4 2 3 2" xfId="28095"/>
    <cellStyle name="標準 2 4 4 2 2 2 2 4 2 3 3" xfId="28096"/>
    <cellStyle name="標準 2 4 4 2 2 2 2 4 2 4" xfId="28097"/>
    <cellStyle name="標準 2 4 4 2 2 2 2 4 2 5" xfId="28098"/>
    <cellStyle name="標準 2 4 4 2 2 2 2 4 3" xfId="28099"/>
    <cellStyle name="標準 2 4 4 2 2 2 2 4 3 2" xfId="28100"/>
    <cellStyle name="標準 2 4 4 2 2 2 2 4 3 3" xfId="28101"/>
    <cellStyle name="標準 2 4 4 2 2 2 2 4 4" xfId="28102"/>
    <cellStyle name="標準 2 4 4 2 2 2 2 4 4 2" xfId="28103"/>
    <cellStyle name="標準 2 4 4 2 2 2 2 4 4 3" xfId="28104"/>
    <cellStyle name="標準 2 4 4 2 2 2 2 4 5" xfId="28105"/>
    <cellStyle name="標準 2 4 4 2 2 2 2 4 6" xfId="28106"/>
    <cellStyle name="標準 2 4 4 2 2 2 2 5" xfId="28107"/>
    <cellStyle name="標準 2 4 4 2 2 2 2 5 2" xfId="28108"/>
    <cellStyle name="標準 2 4 4 2 2 2 2 5 2 2" xfId="28109"/>
    <cellStyle name="標準 2 4 4 2 2 2 2 5 2 3" xfId="28110"/>
    <cellStyle name="標準 2 4 4 2 2 2 2 5 3" xfId="28111"/>
    <cellStyle name="標準 2 4 4 2 2 2 2 5 3 2" xfId="28112"/>
    <cellStyle name="標準 2 4 4 2 2 2 2 5 3 3" xfId="28113"/>
    <cellStyle name="標準 2 4 4 2 2 2 2 5 4" xfId="28114"/>
    <cellStyle name="標準 2 4 4 2 2 2 2 5 5" xfId="28115"/>
    <cellStyle name="標準 2 4 4 2 2 2 2 6" xfId="28116"/>
    <cellStyle name="標準 2 4 4 2 2 2 2 7" xfId="28117"/>
    <cellStyle name="標準 2 4 4 2 2 2 2 7 2" xfId="28118"/>
    <cellStyle name="標準 2 4 4 2 2 2 2 7 3" xfId="28119"/>
    <cellStyle name="標準 2 4 4 2 2 2 2 8" xfId="28120"/>
    <cellStyle name="標準 2 4 4 2 2 2 2 8 2" xfId="28121"/>
    <cellStyle name="標準 2 4 4 2 2 2 2 8 3" xfId="28122"/>
    <cellStyle name="標準 2 4 4 2 2 2 2 9" xfId="28123"/>
    <cellStyle name="標準 2 4 4 2 2 2 3" xfId="28124"/>
    <cellStyle name="標準 2 4 4 2 2 2 3 2" xfId="28125"/>
    <cellStyle name="標準 2 4 4 2 2 2 3 2 2" xfId="28126"/>
    <cellStyle name="標準 2 4 4 2 2 2 3 2 2 2" xfId="28127"/>
    <cellStyle name="標準 2 4 4 2 2 2 3 2 2 2 2" xfId="28128"/>
    <cellStyle name="標準 2 4 4 2 2 2 3 2 2 2 2 2" xfId="28129"/>
    <cellStyle name="標準 2 4 4 2 2 2 3 2 2 2 2 3" xfId="28130"/>
    <cellStyle name="標準 2 4 4 2 2 2 3 2 2 2 3" xfId="28131"/>
    <cellStyle name="標準 2 4 4 2 2 2 3 2 2 2 3 2" xfId="28132"/>
    <cellStyle name="標準 2 4 4 2 2 2 3 2 2 2 3 3" xfId="28133"/>
    <cellStyle name="標準 2 4 4 2 2 2 3 2 2 2 4" xfId="28134"/>
    <cellStyle name="標準 2 4 4 2 2 2 3 2 2 2 5" xfId="28135"/>
    <cellStyle name="標準 2 4 4 2 2 2 3 2 2 3" xfId="28136"/>
    <cellStyle name="標準 2 4 4 2 2 2 3 2 2 3 2" xfId="28137"/>
    <cellStyle name="標準 2 4 4 2 2 2 3 2 2 3 3" xfId="28138"/>
    <cellStyle name="標準 2 4 4 2 2 2 3 2 2 4" xfId="28139"/>
    <cellStyle name="標準 2 4 4 2 2 2 3 2 2 4 2" xfId="28140"/>
    <cellStyle name="標準 2 4 4 2 2 2 3 2 2 4 3" xfId="28141"/>
    <cellStyle name="標準 2 4 4 2 2 2 3 2 2 5" xfId="28142"/>
    <cellStyle name="標準 2 4 4 2 2 2 3 2 2 6" xfId="28143"/>
    <cellStyle name="標準 2 4 4 2 2 2 3 2 3" xfId="28144"/>
    <cellStyle name="標準 2 4 4 2 2 2 3 2 3 2" xfId="28145"/>
    <cellStyle name="標準 2 4 4 2 2 2 3 2 3 2 2" xfId="28146"/>
    <cellStyle name="標準 2 4 4 2 2 2 3 2 3 2 3" xfId="28147"/>
    <cellStyle name="標準 2 4 4 2 2 2 3 2 3 3" xfId="28148"/>
    <cellStyle name="標準 2 4 4 2 2 2 3 2 3 3 2" xfId="28149"/>
    <cellStyle name="標準 2 4 4 2 2 2 3 2 3 3 3" xfId="28150"/>
    <cellStyle name="標準 2 4 4 2 2 2 3 2 3 4" xfId="28151"/>
    <cellStyle name="標準 2 4 4 2 2 2 3 2 3 5" xfId="28152"/>
    <cellStyle name="標準 2 4 4 2 2 2 3 2 4" xfId="28153"/>
    <cellStyle name="標準 2 4 4 2 2 2 3 2 5" xfId="28154"/>
    <cellStyle name="標準 2 4 4 2 2 2 3 2 5 2" xfId="28155"/>
    <cellStyle name="標準 2 4 4 2 2 2 3 2 5 3" xfId="28156"/>
    <cellStyle name="標準 2 4 4 2 2 2 3 2 6" xfId="28157"/>
    <cellStyle name="標準 2 4 4 2 2 2 3 2 6 2" xfId="28158"/>
    <cellStyle name="標準 2 4 4 2 2 2 3 2 6 3" xfId="28159"/>
    <cellStyle name="標準 2 4 4 2 2 2 3 2 7" xfId="28160"/>
    <cellStyle name="標準 2 4 4 2 2 2 3 2 8" xfId="28161"/>
    <cellStyle name="標準 2 4 4 2 2 2 3 3" xfId="28162"/>
    <cellStyle name="標準 2 4 4 2 2 2 3 3 2" xfId="28163"/>
    <cellStyle name="標準 2 4 4 2 2 2 3 3 2 2" xfId="28164"/>
    <cellStyle name="標準 2 4 4 2 2 2 3 3 2 2 2" xfId="28165"/>
    <cellStyle name="標準 2 4 4 2 2 2 3 3 2 2 3" xfId="28166"/>
    <cellStyle name="標準 2 4 4 2 2 2 3 3 2 3" xfId="28167"/>
    <cellStyle name="標準 2 4 4 2 2 2 3 3 2 3 2" xfId="28168"/>
    <cellStyle name="標準 2 4 4 2 2 2 3 3 2 3 3" xfId="28169"/>
    <cellStyle name="標準 2 4 4 2 2 2 3 3 2 4" xfId="28170"/>
    <cellStyle name="標準 2 4 4 2 2 2 3 3 2 5" xfId="28171"/>
    <cellStyle name="標準 2 4 4 2 2 2 3 3 3" xfId="28172"/>
    <cellStyle name="標準 2 4 4 2 2 2 3 3 3 2" xfId="28173"/>
    <cellStyle name="標準 2 4 4 2 2 2 3 3 3 3" xfId="28174"/>
    <cellStyle name="標準 2 4 4 2 2 2 3 3 4" xfId="28175"/>
    <cellStyle name="標準 2 4 4 2 2 2 3 3 4 2" xfId="28176"/>
    <cellStyle name="標準 2 4 4 2 2 2 3 3 4 3" xfId="28177"/>
    <cellStyle name="標準 2 4 4 2 2 2 3 3 5" xfId="28178"/>
    <cellStyle name="標準 2 4 4 2 2 2 3 3 6" xfId="28179"/>
    <cellStyle name="標準 2 4 4 2 2 2 3 4" xfId="28180"/>
    <cellStyle name="標準 2 4 4 2 2 2 3 4 2" xfId="28181"/>
    <cellStyle name="標準 2 4 4 2 2 2 3 4 2 2" xfId="28182"/>
    <cellStyle name="標準 2 4 4 2 2 2 3 4 2 3" xfId="28183"/>
    <cellStyle name="標準 2 4 4 2 2 2 3 4 3" xfId="28184"/>
    <cellStyle name="標準 2 4 4 2 2 2 3 4 3 2" xfId="28185"/>
    <cellStyle name="標準 2 4 4 2 2 2 3 4 3 3" xfId="28186"/>
    <cellStyle name="標準 2 4 4 2 2 2 3 4 4" xfId="28187"/>
    <cellStyle name="標準 2 4 4 2 2 2 3 4 5" xfId="28188"/>
    <cellStyle name="標準 2 4 4 2 2 2 3 5" xfId="28189"/>
    <cellStyle name="標準 2 4 4 2 2 2 3 6" xfId="28190"/>
    <cellStyle name="標準 2 4 4 2 2 2 3 6 2" xfId="28191"/>
    <cellStyle name="標準 2 4 4 2 2 2 3 6 3" xfId="28192"/>
    <cellStyle name="標準 2 4 4 2 2 2 3 7" xfId="28193"/>
    <cellStyle name="標準 2 4 4 2 2 2 3 7 2" xfId="28194"/>
    <cellStyle name="標準 2 4 4 2 2 2 3 7 3" xfId="28195"/>
    <cellStyle name="標準 2 4 4 2 2 2 3 8" xfId="28196"/>
    <cellStyle name="標準 2 4 4 2 2 2 3 9" xfId="28197"/>
    <cellStyle name="標準 2 4 4 2 2 2 4" xfId="28198"/>
    <cellStyle name="標準 2 4 4 2 2 2 4 2" xfId="28199"/>
    <cellStyle name="標準 2 4 4 2 2 2 4 2 2" xfId="28200"/>
    <cellStyle name="標準 2 4 4 2 2 2 4 2 2 2" xfId="28201"/>
    <cellStyle name="標準 2 4 4 2 2 2 4 2 2 2 2" xfId="28202"/>
    <cellStyle name="標準 2 4 4 2 2 2 4 2 2 2 3" xfId="28203"/>
    <cellStyle name="標準 2 4 4 2 2 2 4 2 2 3" xfId="28204"/>
    <cellStyle name="標準 2 4 4 2 2 2 4 2 2 3 2" xfId="28205"/>
    <cellStyle name="標準 2 4 4 2 2 2 4 2 2 3 3" xfId="28206"/>
    <cellStyle name="標準 2 4 4 2 2 2 4 2 2 4" xfId="28207"/>
    <cellStyle name="標準 2 4 4 2 2 2 4 2 2 5" xfId="28208"/>
    <cellStyle name="標準 2 4 4 2 2 2 4 2 3" xfId="28209"/>
    <cellStyle name="標準 2 4 4 2 2 2 4 2 3 2" xfId="28210"/>
    <cellStyle name="標準 2 4 4 2 2 2 4 2 3 3" xfId="28211"/>
    <cellStyle name="標準 2 4 4 2 2 2 4 2 4" xfId="28212"/>
    <cellStyle name="標準 2 4 4 2 2 2 4 2 4 2" xfId="28213"/>
    <cellStyle name="標準 2 4 4 2 2 2 4 2 4 3" xfId="28214"/>
    <cellStyle name="標準 2 4 4 2 2 2 4 2 5" xfId="28215"/>
    <cellStyle name="標準 2 4 4 2 2 2 4 2 6" xfId="28216"/>
    <cellStyle name="標準 2 4 4 2 2 2 4 3" xfId="28217"/>
    <cellStyle name="標準 2 4 4 2 2 2 4 3 2" xfId="28218"/>
    <cellStyle name="標準 2 4 4 2 2 2 4 3 2 2" xfId="28219"/>
    <cellStyle name="標準 2 4 4 2 2 2 4 3 2 3" xfId="28220"/>
    <cellStyle name="標準 2 4 4 2 2 2 4 3 3" xfId="28221"/>
    <cellStyle name="標準 2 4 4 2 2 2 4 3 3 2" xfId="28222"/>
    <cellStyle name="標準 2 4 4 2 2 2 4 3 3 3" xfId="28223"/>
    <cellStyle name="標準 2 4 4 2 2 2 4 3 4" xfId="28224"/>
    <cellStyle name="標準 2 4 4 2 2 2 4 3 5" xfId="28225"/>
    <cellStyle name="標準 2 4 4 2 2 2 4 4" xfId="28226"/>
    <cellStyle name="標準 2 4 4 2 2 2 4 5" xfId="28227"/>
    <cellStyle name="標準 2 4 4 2 2 2 4 5 2" xfId="28228"/>
    <cellStyle name="標準 2 4 4 2 2 2 4 5 3" xfId="28229"/>
    <cellStyle name="標準 2 4 4 2 2 2 4 6" xfId="28230"/>
    <cellStyle name="標準 2 4 4 2 2 2 4 6 2" xfId="28231"/>
    <cellStyle name="標準 2 4 4 2 2 2 4 6 3" xfId="28232"/>
    <cellStyle name="標準 2 4 4 2 2 2 4 7" xfId="28233"/>
    <cellStyle name="標準 2 4 4 2 2 2 4 8" xfId="28234"/>
    <cellStyle name="標準 2 4 4 2 2 2 5" xfId="28235"/>
    <cellStyle name="標準 2 4 4 2 2 2 5 2" xfId="28236"/>
    <cellStyle name="標準 2 4 4 2 2 2 5 2 2" xfId="28237"/>
    <cellStyle name="標準 2 4 4 2 2 2 5 2 2 2" xfId="28238"/>
    <cellStyle name="標準 2 4 4 2 2 2 5 2 2 2 2" xfId="28239"/>
    <cellStyle name="標準 2 4 4 2 2 2 5 2 2 2 3" xfId="28240"/>
    <cellStyle name="標準 2 4 4 2 2 2 5 2 2 3" xfId="28241"/>
    <cellStyle name="標準 2 4 4 2 2 2 5 2 2 3 2" xfId="28242"/>
    <cellStyle name="標準 2 4 4 2 2 2 5 2 2 3 3" xfId="28243"/>
    <cellStyle name="標準 2 4 4 2 2 2 5 2 2 4" xfId="28244"/>
    <cellStyle name="標準 2 4 4 2 2 2 5 2 2 5" xfId="28245"/>
    <cellStyle name="標準 2 4 4 2 2 2 5 2 3" xfId="28246"/>
    <cellStyle name="標準 2 4 4 2 2 2 5 2 3 2" xfId="28247"/>
    <cellStyle name="標準 2 4 4 2 2 2 5 2 3 3" xfId="28248"/>
    <cellStyle name="標準 2 4 4 2 2 2 5 2 4" xfId="28249"/>
    <cellStyle name="標準 2 4 4 2 2 2 5 2 4 2" xfId="28250"/>
    <cellStyle name="標準 2 4 4 2 2 2 5 2 4 3" xfId="28251"/>
    <cellStyle name="標準 2 4 4 2 2 2 5 2 5" xfId="28252"/>
    <cellStyle name="標準 2 4 4 2 2 2 5 2 6" xfId="28253"/>
    <cellStyle name="標準 2 4 4 2 2 2 5 3" xfId="28254"/>
    <cellStyle name="標準 2 4 4 2 2 2 5 3 2" xfId="28255"/>
    <cellStyle name="標準 2 4 4 2 2 2 5 3 2 2" xfId="28256"/>
    <cellStyle name="標準 2 4 4 2 2 2 5 3 2 3" xfId="28257"/>
    <cellStyle name="標準 2 4 4 2 2 2 5 3 3" xfId="28258"/>
    <cellStyle name="標準 2 4 4 2 2 2 5 3 3 2" xfId="28259"/>
    <cellStyle name="標準 2 4 4 2 2 2 5 3 3 3" xfId="28260"/>
    <cellStyle name="標準 2 4 4 2 2 2 5 3 4" xfId="28261"/>
    <cellStyle name="標準 2 4 4 2 2 2 5 3 5" xfId="28262"/>
    <cellStyle name="標準 2 4 4 2 2 2 5 4" xfId="28263"/>
    <cellStyle name="標準 2 4 4 2 2 2 5 5" xfId="28264"/>
    <cellStyle name="標準 2 4 4 2 2 2 5 5 2" xfId="28265"/>
    <cellStyle name="標準 2 4 4 2 2 2 5 5 3" xfId="28266"/>
    <cellStyle name="標準 2 4 4 2 2 2 5 6" xfId="28267"/>
    <cellStyle name="標準 2 4 4 2 2 2 5 6 2" xfId="28268"/>
    <cellStyle name="標準 2 4 4 2 2 2 5 6 3" xfId="28269"/>
    <cellStyle name="標準 2 4 4 2 2 2 5 7" xfId="28270"/>
    <cellStyle name="標準 2 4 4 2 2 2 5 8" xfId="28271"/>
    <cellStyle name="標準 2 4 4 2 2 2 6" xfId="28272"/>
    <cellStyle name="標準 2 4 4 2 2 2 6 2" xfId="28273"/>
    <cellStyle name="標準 2 4 4 2 2 2 6 2 2" xfId="28274"/>
    <cellStyle name="標準 2 4 4 2 2 2 6 2 2 2" xfId="28275"/>
    <cellStyle name="標準 2 4 4 2 2 2 6 2 2 3" xfId="28276"/>
    <cellStyle name="標準 2 4 4 2 2 2 6 2 3" xfId="28277"/>
    <cellStyle name="標準 2 4 4 2 2 2 6 2 3 2" xfId="28278"/>
    <cellStyle name="標準 2 4 4 2 2 2 6 2 3 3" xfId="28279"/>
    <cellStyle name="標準 2 4 4 2 2 2 6 2 4" xfId="28280"/>
    <cellStyle name="標準 2 4 4 2 2 2 6 2 5" xfId="28281"/>
    <cellStyle name="標準 2 4 4 2 2 2 6 3" xfId="28282"/>
    <cellStyle name="標準 2 4 4 2 2 2 6 3 2" xfId="28283"/>
    <cellStyle name="標準 2 4 4 2 2 2 6 3 3" xfId="28284"/>
    <cellStyle name="標準 2 4 4 2 2 2 6 4" xfId="28285"/>
    <cellStyle name="標準 2 4 4 2 2 2 6 4 2" xfId="28286"/>
    <cellStyle name="標準 2 4 4 2 2 2 6 4 3" xfId="28287"/>
    <cellStyle name="標準 2 4 4 2 2 2 6 5" xfId="28288"/>
    <cellStyle name="標準 2 4 4 2 2 2 6 6" xfId="28289"/>
    <cellStyle name="標準 2 4 4 2 2 2 7" xfId="28290"/>
    <cellStyle name="標準 2 4 4 2 2 2 7 2" xfId="28291"/>
    <cellStyle name="標準 2 4 4 2 2 2 7 2 2" xfId="28292"/>
    <cellStyle name="標準 2 4 4 2 2 2 7 2 3" xfId="28293"/>
    <cellStyle name="標準 2 4 4 2 2 2 7 3" xfId="28294"/>
    <cellStyle name="標準 2 4 4 2 2 2 7 3 2" xfId="28295"/>
    <cellStyle name="標準 2 4 4 2 2 2 7 3 3" xfId="28296"/>
    <cellStyle name="標準 2 4 4 2 2 2 7 4" xfId="28297"/>
    <cellStyle name="標準 2 4 4 2 2 2 7 5" xfId="28298"/>
    <cellStyle name="標準 2 4 4 2 2 2 8" xfId="28299"/>
    <cellStyle name="標準 2 4 4 2 2 2 9" xfId="28300"/>
    <cellStyle name="標準 2 4 4 2 2 2 9 2" xfId="28301"/>
    <cellStyle name="標準 2 4 4 2 2 2 9 3" xfId="28302"/>
    <cellStyle name="標準 2 4 4 2 2 3" xfId="28303"/>
    <cellStyle name="標準 2 4 4 2 2 3 10" xfId="28304"/>
    <cellStyle name="標準 2 4 4 2 2 3 11" xfId="28305"/>
    <cellStyle name="標準 2 4 4 2 2 3 2" xfId="28306"/>
    <cellStyle name="標準 2 4 4 2 2 3 2 10" xfId="28307"/>
    <cellStyle name="標準 2 4 4 2 2 3 2 2" xfId="28308"/>
    <cellStyle name="標準 2 4 4 2 2 3 2 2 2" xfId="28309"/>
    <cellStyle name="標準 2 4 4 2 2 3 2 2 2 2" xfId="28310"/>
    <cellStyle name="標準 2 4 4 2 2 3 2 2 2 2 2" xfId="28311"/>
    <cellStyle name="標準 2 4 4 2 2 3 2 2 2 2 2 2" xfId="28312"/>
    <cellStyle name="標準 2 4 4 2 2 3 2 2 2 2 2 3" xfId="28313"/>
    <cellStyle name="標準 2 4 4 2 2 3 2 2 2 2 3" xfId="28314"/>
    <cellStyle name="標準 2 4 4 2 2 3 2 2 2 2 3 2" xfId="28315"/>
    <cellStyle name="標準 2 4 4 2 2 3 2 2 2 2 3 3" xfId="28316"/>
    <cellStyle name="標準 2 4 4 2 2 3 2 2 2 2 4" xfId="28317"/>
    <cellStyle name="標準 2 4 4 2 2 3 2 2 2 2 5" xfId="28318"/>
    <cellStyle name="標準 2 4 4 2 2 3 2 2 2 3" xfId="28319"/>
    <cellStyle name="標準 2 4 4 2 2 3 2 2 2 3 2" xfId="28320"/>
    <cellStyle name="標準 2 4 4 2 2 3 2 2 2 3 3" xfId="28321"/>
    <cellStyle name="標準 2 4 4 2 2 3 2 2 2 4" xfId="28322"/>
    <cellStyle name="標準 2 4 4 2 2 3 2 2 2 4 2" xfId="28323"/>
    <cellStyle name="標準 2 4 4 2 2 3 2 2 2 4 3" xfId="28324"/>
    <cellStyle name="標準 2 4 4 2 2 3 2 2 2 5" xfId="28325"/>
    <cellStyle name="標準 2 4 4 2 2 3 2 2 2 6" xfId="28326"/>
    <cellStyle name="標準 2 4 4 2 2 3 2 2 3" xfId="28327"/>
    <cellStyle name="標準 2 4 4 2 2 3 2 2 3 2" xfId="28328"/>
    <cellStyle name="標準 2 4 4 2 2 3 2 2 3 2 2" xfId="28329"/>
    <cellStyle name="標準 2 4 4 2 2 3 2 2 3 2 3" xfId="28330"/>
    <cellStyle name="標準 2 4 4 2 2 3 2 2 3 3" xfId="28331"/>
    <cellStyle name="標準 2 4 4 2 2 3 2 2 3 3 2" xfId="28332"/>
    <cellStyle name="標準 2 4 4 2 2 3 2 2 3 3 3" xfId="28333"/>
    <cellStyle name="標準 2 4 4 2 2 3 2 2 3 4" xfId="28334"/>
    <cellStyle name="標準 2 4 4 2 2 3 2 2 3 5" xfId="28335"/>
    <cellStyle name="標準 2 4 4 2 2 3 2 2 4" xfId="28336"/>
    <cellStyle name="標準 2 4 4 2 2 3 2 2 5" xfId="28337"/>
    <cellStyle name="標準 2 4 4 2 2 3 2 2 5 2" xfId="28338"/>
    <cellStyle name="標準 2 4 4 2 2 3 2 2 5 3" xfId="28339"/>
    <cellStyle name="標準 2 4 4 2 2 3 2 2 6" xfId="28340"/>
    <cellStyle name="標準 2 4 4 2 2 3 2 2 6 2" xfId="28341"/>
    <cellStyle name="標準 2 4 4 2 2 3 2 2 6 3" xfId="28342"/>
    <cellStyle name="標準 2 4 4 2 2 3 2 2 7" xfId="28343"/>
    <cellStyle name="標準 2 4 4 2 2 3 2 2 8" xfId="28344"/>
    <cellStyle name="標準 2 4 4 2 2 3 2 3" xfId="28345"/>
    <cellStyle name="標準 2 4 4 2 2 3 2 3 2" xfId="28346"/>
    <cellStyle name="標準 2 4 4 2 2 3 2 3 2 2" xfId="28347"/>
    <cellStyle name="標準 2 4 4 2 2 3 2 3 2 2 2" xfId="28348"/>
    <cellStyle name="標準 2 4 4 2 2 3 2 3 2 2 2 2" xfId="28349"/>
    <cellStyle name="標準 2 4 4 2 2 3 2 3 2 2 2 3" xfId="28350"/>
    <cellStyle name="標準 2 4 4 2 2 3 2 3 2 2 3" xfId="28351"/>
    <cellStyle name="標準 2 4 4 2 2 3 2 3 2 2 3 2" xfId="28352"/>
    <cellStyle name="標準 2 4 4 2 2 3 2 3 2 2 3 3" xfId="28353"/>
    <cellStyle name="標準 2 4 4 2 2 3 2 3 2 2 4" xfId="28354"/>
    <cellStyle name="標準 2 4 4 2 2 3 2 3 2 2 5" xfId="28355"/>
    <cellStyle name="標準 2 4 4 2 2 3 2 3 2 3" xfId="28356"/>
    <cellStyle name="標準 2 4 4 2 2 3 2 3 2 3 2" xfId="28357"/>
    <cellStyle name="標準 2 4 4 2 2 3 2 3 2 3 3" xfId="28358"/>
    <cellStyle name="標準 2 4 4 2 2 3 2 3 2 4" xfId="28359"/>
    <cellStyle name="標準 2 4 4 2 2 3 2 3 2 4 2" xfId="28360"/>
    <cellStyle name="標準 2 4 4 2 2 3 2 3 2 4 3" xfId="28361"/>
    <cellStyle name="標準 2 4 4 2 2 3 2 3 2 5" xfId="28362"/>
    <cellStyle name="標準 2 4 4 2 2 3 2 3 2 6" xfId="28363"/>
    <cellStyle name="標準 2 4 4 2 2 3 2 3 3" xfId="28364"/>
    <cellStyle name="標準 2 4 4 2 2 3 2 3 3 2" xfId="28365"/>
    <cellStyle name="標準 2 4 4 2 2 3 2 3 3 2 2" xfId="28366"/>
    <cellStyle name="標準 2 4 4 2 2 3 2 3 3 2 3" xfId="28367"/>
    <cellStyle name="標準 2 4 4 2 2 3 2 3 3 3" xfId="28368"/>
    <cellStyle name="標準 2 4 4 2 2 3 2 3 3 3 2" xfId="28369"/>
    <cellStyle name="標準 2 4 4 2 2 3 2 3 3 3 3" xfId="28370"/>
    <cellStyle name="標準 2 4 4 2 2 3 2 3 3 4" xfId="28371"/>
    <cellStyle name="標準 2 4 4 2 2 3 2 3 3 5" xfId="28372"/>
    <cellStyle name="標準 2 4 4 2 2 3 2 3 4" xfId="28373"/>
    <cellStyle name="標準 2 4 4 2 2 3 2 3 5" xfId="28374"/>
    <cellStyle name="標準 2 4 4 2 2 3 2 3 5 2" xfId="28375"/>
    <cellStyle name="標準 2 4 4 2 2 3 2 3 5 3" xfId="28376"/>
    <cellStyle name="標準 2 4 4 2 2 3 2 3 6" xfId="28377"/>
    <cellStyle name="標準 2 4 4 2 2 3 2 3 6 2" xfId="28378"/>
    <cellStyle name="標準 2 4 4 2 2 3 2 3 6 3" xfId="28379"/>
    <cellStyle name="標準 2 4 4 2 2 3 2 3 7" xfId="28380"/>
    <cellStyle name="標準 2 4 4 2 2 3 2 3 8" xfId="28381"/>
    <cellStyle name="標準 2 4 4 2 2 3 2 4" xfId="28382"/>
    <cellStyle name="標準 2 4 4 2 2 3 2 4 2" xfId="28383"/>
    <cellStyle name="標準 2 4 4 2 2 3 2 4 2 2" xfId="28384"/>
    <cellStyle name="標準 2 4 4 2 2 3 2 4 2 2 2" xfId="28385"/>
    <cellStyle name="標準 2 4 4 2 2 3 2 4 2 2 3" xfId="28386"/>
    <cellStyle name="標準 2 4 4 2 2 3 2 4 2 3" xfId="28387"/>
    <cellStyle name="標準 2 4 4 2 2 3 2 4 2 3 2" xfId="28388"/>
    <cellStyle name="標準 2 4 4 2 2 3 2 4 2 3 3" xfId="28389"/>
    <cellStyle name="標準 2 4 4 2 2 3 2 4 2 4" xfId="28390"/>
    <cellStyle name="標準 2 4 4 2 2 3 2 4 2 5" xfId="28391"/>
    <cellStyle name="標準 2 4 4 2 2 3 2 4 3" xfId="28392"/>
    <cellStyle name="標準 2 4 4 2 2 3 2 4 3 2" xfId="28393"/>
    <cellStyle name="標準 2 4 4 2 2 3 2 4 3 3" xfId="28394"/>
    <cellStyle name="標準 2 4 4 2 2 3 2 4 4" xfId="28395"/>
    <cellStyle name="標準 2 4 4 2 2 3 2 4 4 2" xfId="28396"/>
    <cellStyle name="標準 2 4 4 2 2 3 2 4 4 3" xfId="28397"/>
    <cellStyle name="標準 2 4 4 2 2 3 2 4 5" xfId="28398"/>
    <cellStyle name="標準 2 4 4 2 2 3 2 4 6" xfId="28399"/>
    <cellStyle name="標準 2 4 4 2 2 3 2 5" xfId="28400"/>
    <cellStyle name="標準 2 4 4 2 2 3 2 5 2" xfId="28401"/>
    <cellStyle name="標準 2 4 4 2 2 3 2 5 2 2" xfId="28402"/>
    <cellStyle name="標準 2 4 4 2 2 3 2 5 2 3" xfId="28403"/>
    <cellStyle name="標準 2 4 4 2 2 3 2 5 3" xfId="28404"/>
    <cellStyle name="標準 2 4 4 2 2 3 2 5 3 2" xfId="28405"/>
    <cellStyle name="標準 2 4 4 2 2 3 2 5 3 3" xfId="28406"/>
    <cellStyle name="標準 2 4 4 2 2 3 2 5 4" xfId="28407"/>
    <cellStyle name="標準 2 4 4 2 2 3 2 5 5" xfId="28408"/>
    <cellStyle name="標準 2 4 4 2 2 3 2 6" xfId="28409"/>
    <cellStyle name="標準 2 4 4 2 2 3 2 7" xfId="28410"/>
    <cellStyle name="標準 2 4 4 2 2 3 2 7 2" xfId="28411"/>
    <cellStyle name="標準 2 4 4 2 2 3 2 7 3" xfId="28412"/>
    <cellStyle name="標準 2 4 4 2 2 3 2 8" xfId="28413"/>
    <cellStyle name="標準 2 4 4 2 2 3 2 8 2" xfId="28414"/>
    <cellStyle name="標準 2 4 4 2 2 3 2 8 3" xfId="28415"/>
    <cellStyle name="標準 2 4 4 2 2 3 2 9" xfId="28416"/>
    <cellStyle name="標準 2 4 4 2 2 3 3" xfId="28417"/>
    <cellStyle name="標準 2 4 4 2 2 3 3 2" xfId="28418"/>
    <cellStyle name="標準 2 4 4 2 2 3 3 2 2" xfId="28419"/>
    <cellStyle name="標準 2 4 4 2 2 3 3 2 2 2" xfId="28420"/>
    <cellStyle name="標準 2 4 4 2 2 3 3 2 2 2 2" xfId="28421"/>
    <cellStyle name="標準 2 4 4 2 2 3 3 2 2 2 3" xfId="28422"/>
    <cellStyle name="標準 2 4 4 2 2 3 3 2 2 3" xfId="28423"/>
    <cellStyle name="標準 2 4 4 2 2 3 3 2 2 3 2" xfId="28424"/>
    <cellStyle name="標準 2 4 4 2 2 3 3 2 2 3 3" xfId="28425"/>
    <cellStyle name="標準 2 4 4 2 2 3 3 2 2 4" xfId="28426"/>
    <cellStyle name="標準 2 4 4 2 2 3 3 2 2 5" xfId="28427"/>
    <cellStyle name="標準 2 4 4 2 2 3 3 2 3" xfId="28428"/>
    <cellStyle name="標準 2 4 4 2 2 3 3 2 3 2" xfId="28429"/>
    <cellStyle name="標準 2 4 4 2 2 3 3 2 3 3" xfId="28430"/>
    <cellStyle name="標準 2 4 4 2 2 3 3 2 4" xfId="28431"/>
    <cellStyle name="標準 2 4 4 2 2 3 3 2 4 2" xfId="28432"/>
    <cellStyle name="標準 2 4 4 2 2 3 3 2 4 3" xfId="28433"/>
    <cellStyle name="標準 2 4 4 2 2 3 3 2 5" xfId="28434"/>
    <cellStyle name="標準 2 4 4 2 2 3 3 2 6" xfId="28435"/>
    <cellStyle name="標準 2 4 4 2 2 3 3 3" xfId="28436"/>
    <cellStyle name="標準 2 4 4 2 2 3 3 3 2" xfId="28437"/>
    <cellStyle name="標準 2 4 4 2 2 3 3 3 2 2" xfId="28438"/>
    <cellStyle name="標準 2 4 4 2 2 3 3 3 2 3" xfId="28439"/>
    <cellStyle name="標準 2 4 4 2 2 3 3 3 3" xfId="28440"/>
    <cellStyle name="標準 2 4 4 2 2 3 3 3 3 2" xfId="28441"/>
    <cellStyle name="標準 2 4 4 2 2 3 3 3 3 3" xfId="28442"/>
    <cellStyle name="標準 2 4 4 2 2 3 3 3 4" xfId="28443"/>
    <cellStyle name="標準 2 4 4 2 2 3 3 3 5" xfId="28444"/>
    <cellStyle name="標準 2 4 4 2 2 3 3 4" xfId="28445"/>
    <cellStyle name="標準 2 4 4 2 2 3 3 5" xfId="28446"/>
    <cellStyle name="標準 2 4 4 2 2 3 3 5 2" xfId="28447"/>
    <cellStyle name="標準 2 4 4 2 2 3 3 5 3" xfId="28448"/>
    <cellStyle name="標準 2 4 4 2 2 3 3 6" xfId="28449"/>
    <cellStyle name="標準 2 4 4 2 2 3 3 6 2" xfId="28450"/>
    <cellStyle name="標準 2 4 4 2 2 3 3 6 3" xfId="28451"/>
    <cellStyle name="標準 2 4 4 2 2 3 3 7" xfId="28452"/>
    <cellStyle name="標準 2 4 4 2 2 3 3 8" xfId="28453"/>
    <cellStyle name="標準 2 4 4 2 2 3 4" xfId="28454"/>
    <cellStyle name="標準 2 4 4 2 2 3 4 2" xfId="28455"/>
    <cellStyle name="標準 2 4 4 2 2 3 4 2 2" xfId="28456"/>
    <cellStyle name="標準 2 4 4 2 2 3 4 2 2 2" xfId="28457"/>
    <cellStyle name="標準 2 4 4 2 2 3 4 2 2 2 2" xfId="28458"/>
    <cellStyle name="標準 2 4 4 2 2 3 4 2 2 2 3" xfId="28459"/>
    <cellStyle name="標準 2 4 4 2 2 3 4 2 2 3" xfId="28460"/>
    <cellStyle name="標準 2 4 4 2 2 3 4 2 2 3 2" xfId="28461"/>
    <cellStyle name="標準 2 4 4 2 2 3 4 2 2 3 3" xfId="28462"/>
    <cellStyle name="標準 2 4 4 2 2 3 4 2 2 4" xfId="28463"/>
    <cellStyle name="標準 2 4 4 2 2 3 4 2 2 5" xfId="28464"/>
    <cellStyle name="標準 2 4 4 2 2 3 4 2 3" xfId="28465"/>
    <cellStyle name="標準 2 4 4 2 2 3 4 2 3 2" xfId="28466"/>
    <cellStyle name="標準 2 4 4 2 2 3 4 2 3 3" xfId="28467"/>
    <cellStyle name="標準 2 4 4 2 2 3 4 2 4" xfId="28468"/>
    <cellStyle name="標準 2 4 4 2 2 3 4 2 4 2" xfId="28469"/>
    <cellStyle name="標準 2 4 4 2 2 3 4 2 4 3" xfId="28470"/>
    <cellStyle name="標準 2 4 4 2 2 3 4 2 5" xfId="28471"/>
    <cellStyle name="標準 2 4 4 2 2 3 4 2 6" xfId="28472"/>
    <cellStyle name="標準 2 4 4 2 2 3 4 3" xfId="28473"/>
    <cellStyle name="標準 2 4 4 2 2 3 4 3 2" xfId="28474"/>
    <cellStyle name="標準 2 4 4 2 2 3 4 3 2 2" xfId="28475"/>
    <cellStyle name="標準 2 4 4 2 2 3 4 3 2 3" xfId="28476"/>
    <cellStyle name="標準 2 4 4 2 2 3 4 3 3" xfId="28477"/>
    <cellStyle name="標準 2 4 4 2 2 3 4 3 3 2" xfId="28478"/>
    <cellStyle name="標準 2 4 4 2 2 3 4 3 3 3" xfId="28479"/>
    <cellStyle name="標準 2 4 4 2 2 3 4 3 4" xfId="28480"/>
    <cellStyle name="標準 2 4 4 2 2 3 4 3 5" xfId="28481"/>
    <cellStyle name="標準 2 4 4 2 2 3 4 4" xfId="28482"/>
    <cellStyle name="標準 2 4 4 2 2 3 4 5" xfId="28483"/>
    <cellStyle name="標準 2 4 4 2 2 3 4 5 2" xfId="28484"/>
    <cellStyle name="標準 2 4 4 2 2 3 4 5 3" xfId="28485"/>
    <cellStyle name="標準 2 4 4 2 2 3 4 6" xfId="28486"/>
    <cellStyle name="標準 2 4 4 2 2 3 4 6 2" xfId="28487"/>
    <cellStyle name="標準 2 4 4 2 2 3 4 6 3" xfId="28488"/>
    <cellStyle name="標準 2 4 4 2 2 3 4 7" xfId="28489"/>
    <cellStyle name="標準 2 4 4 2 2 3 4 8" xfId="28490"/>
    <cellStyle name="標準 2 4 4 2 2 3 5" xfId="28491"/>
    <cellStyle name="標準 2 4 4 2 2 3 5 2" xfId="28492"/>
    <cellStyle name="標準 2 4 4 2 2 3 5 2 2" xfId="28493"/>
    <cellStyle name="標準 2 4 4 2 2 3 5 2 2 2" xfId="28494"/>
    <cellStyle name="標準 2 4 4 2 2 3 5 2 2 3" xfId="28495"/>
    <cellStyle name="標準 2 4 4 2 2 3 5 2 3" xfId="28496"/>
    <cellStyle name="標準 2 4 4 2 2 3 5 2 3 2" xfId="28497"/>
    <cellStyle name="標準 2 4 4 2 2 3 5 2 3 3" xfId="28498"/>
    <cellStyle name="標準 2 4 4 2 2 3 5 2 4" xfId="28499"/>
    <cellStyle name="標準 2 4 4 2 2 3 5 2 5" xfId="28500"/>
    <cellStyle name="標準 2 4 4 2 2 3 5 3" xfId="28501"/>
    <cellStyle name="標準 2 4 4 2 2 3 5 3 2" xfId="28502"/>
    <cellStyle name="標準 2 4 4 2 2 3 5 3 3" xfId="28503"/>
    <cellStyle name="標準 2 4 4 2 2 3 5 4" xfId="28504"/>
    <cellStyle name="標準 2 4 4 2 2 3 5 4 2" xfId="28505"/>
    <cellStyle name="標準 2 4 4 2 2 3 5 4 3" xfId="28506"/>
    <cellStyle name="標準 2 4 4 2 2 3 5 5" xfId="28507"/>
    <cellStyle name="標準 2 4 4 2 2 3 5 6" xfId="28508"/>
    <cellStyle name="標準 2 4 4 2 2 3 6" xfId="28509"/>
    <cellStyle name="標準 2 4 4 2 2 3 6 2" xfId="28510"/>
    <cellStyle name="標準 2 4 4 2 2 3 6 2 2" xfId="28511"/>
    <cellStyle name="標準 2 4 4 2 2 3 6 2 3" xfId="28512"/>
    <cellStyle name="標準 2 4 4 2 2 3 6 3" xfId="28513"/>
    <cellStyle name="標準 2 4 4 2 2 3 6 3 2" xfId="28514"/>
    <cellStyle name="標準 2 4 4 2 2 3 6 3 3" xfId="28515"/>
    <cellStyle name="標準 2 4 4 2 2 3 6 4" xfId="28516"/>
    <cellStyle name="標準 2 4 4 2 2 3 6 5" xfId="28517"/>
    <cellStyle name="標準 2 4 4 2 2 3 7" xfId="28518"/>
    <cellStyle name="標準 2 4 4 2 2 3 8" xfId="28519"/>
    <cellStyle name="標準 2 4 4 2 2 3 8 2" xfId="28520"/>
    <cellStyle name="標準 2 4 4 2 2 3 8 3" xfId="28521"/>
    <cellStyle name="標準 2 4 4 2 2 3 9" xfId="28522"/>
    <cellStyle name="標準 2 4 4 2 2 3 9 2" xfId="28523"/>
    <cellStyle name="標準 2 4 4 2 2 3 9 3" xfId="28524"/>
    <cellStyle name="標準 2 4 4 2 2 4" xfId="28525"/>
    <cellStyle name="標準 2 4 4 2 2 4 10" xfId="28526"/>
    <cellStyle name="標準 2 4 4 2 2 4 2" xfId="28527"/>
    <cellStyle name="標準 2 4 4 2 2 4 2 2" xfId="28528"/>
    <cellStyle name="標準 2 4 4 2 2 4 2 2 2" xfId="28529"/>
    <cellStyle name="標準 2 4 4 2 2 4 2 2 2 2" xfId="28530"/>
    <cellStyle name="標準 2 4 4 2 2 4 2 2 2 2 2" xfId="28531"/>
    <cellStyle name="標準 2 4 4 2 2 4 2 2 2 2 3" xfId="28532"/>
    <cellStyle name="標準 2 4 4 2 2 4 2 2 2 3" xfId="28533"/>
    <cellStyle name="標準 2 4 4 2 2 4 2 2 2 3 2" xfId="28534"/>
    <cellStyle name="標準 2 4 4 2 2 4 2 2 2 3 3" xfId="28535"/>
    <cellStyle name="標準 2 4 4 2 2 4 2 2 2 4" xfId="28536"/>
    <cellStyle name="標準 2 4 4 2 2 4 2 2 2 5" xfId="28537"/>
    <cellStyle name="標準 2 4 4 2 2 4 2 2 3" xfId="28538"/>
    <cellStyle name="標準 2 4 4 2 2 4 2 2 3 2" xfId="28539"/>
    <cellStyle name="標準 2 4 4 2 2 4 2 2 3 3" xfId="28540"/>
    <cellStyle name="標準 2 4 4 2 2 4 2 2 4" xfId="28541"/>
    <cellStyle name="標準 2 4 4 2 2 4 2 2 4 2" xfId="28542"/>
    <cellStyle name="標準 2 4 4 2 2 4 2 2 4 3" xfId="28543"/>
    <cellStyle name="標準 2 4 4 2 2 4 2 2 5" xfId="28544"/>
    <cellStyle name="標準 2 4 4 2 2 4 2 2 6" xfId="28545"/>
    <cellStyle name="標準 2 4 4 2 2 4 2 3" xfId="28546"/>
    <cellStyle name="標準 2 4 4 2 2 4 2 3 2" xfId="28547"/>
    <cellStyle name="標準 2 4 4 2 2 4 2 3 2 2" xfId="28548"/>
    <cellStyle name="標準 2 4 4 2 2 4 2 3 2 3" xfId="28549"/>
    <cellStyle name="標準 2 4 4 2 2 4 2 3 3" xfId="28550"/>
    <cellStyle name="標準 2 4 4 2 2 4 2 3 3 2" xfId="28551"/>
    <cellStyle name="標準 2 4 4 2 2 4 2 3 3 3" xfId="28552"/>
    <cellStyle name="標準 2 4 4 2 2 4 2 3 4" xfId="28553"/>
    <cellStyle name="標準 2 4 4 2 2 4 2 3 5" xfId="28554"/>
    <cellStyle name="標準 2 4 4 2 2 4 2 4" xfId="28555"/>
    <cellStyle name="標準 2 4 4 2 2 4 2 5" xfId="28556"/>
    <cellStyle name="標準 2 4 4 2 2 4 2 5 2" xfId="28557"/>
    <cellStyle name="標準 2 4 4 2 2 4 2 5 3" xfId="28558"/>
    <cellStyle name="標準 2 4 4 2 2 4 2 6" xfId="28559"/>
    <cellStyle name="標準 2 4 4 2 2 4 2 6 2" xfId="28560"/>
    <cellStyle name="標準 2 4 4 2 2 4 2 6 3" xfId="28561"/>
    <cellStyle name="標準 2 4 4 2 2 4 2 7" xfId="28562"/>
    <cellStyle name="標準 2 4 4 2 2 4 2 8" xfId="28563"/>
    <cellStyle name="標準 2 4 4 2 2 4 3" xfId="28564"/>
    <cellStyle name="標準 2 4 4 2 2 4 3 2" xfId="28565"/>
    <cellStyle name="標準 2 4 4 2 2 4 3 2 2" xfId="28566"/>
    <cellStyle name="標準 2 4 4 2 2 4 3 2 2 2" xfId="28567"/>
    <cellStyle name="標準 2 4 4 2 2 4 3 2 2 2 2" xfId="28568"/>
    <cellStyle name="標準 2 4 4 2 2 4 3 2 2 2 3" xfId="28569"/>
    <cellStyle name="標準 2 4 4 2 2 4 3 2 2 3" xfId="28570"/>
    <cellStyle name="標準 2 4 4 2 2 4 3 2 2 3 2" xfId="28571"/>
    <cellStyle name="標準 2 4 4 2 2 4 3 2 2 3 3" xfId="28572"/>
    <cellStyle name="標準 2 4 4 2 2 4 3 2 2 4" xfId="28573"/>
    <cellStyle name="標準 2 4 4 2 2 4 3 2 2 5" xfId="28574"/>
    <cellStyle name="標準 2 4 4 2 2 4 3 2 3" xfId="28575"/>
    <cellStyle name="標準 2 4 4 2 2 4 3 2 3 2" xfId="28576"/>
    <cellStyle name="標準 2 4 4 2 2 4 3 2 3 3" xfId="28577"/>
    <cellStyle name="標準 2 4 4 2 2 4 3 2 4" xfId="28578"/>
    <cellStyle name="標準 2 4 4 2 2 4 3 2 4 2" xfId="28579"/>
    <cellStyle name="標準 2 4 4 2 2 4 3 2 4 3" xfId="28580"/>
    <cellStyle name="標準 2 4 4 2 2 4 3 2 5" xfId="28581"/>
    <cellStyle name="標準 2 4 4 2 2 4 3 2 6" xfId="28582"/>
    <cellStyle name="標準 2 4 4 2 2 4 3 3" xfId="28583"/>
    <cellStyle name="標準 2 4 4 2 2 4 3 3 2" xfId="28584"/>
    <cellStyle name="標準 2 4 4 2 2 4 3 3 2 2" xfId="28585"/>
    <cellStyle name="標準 2 4 4 2 2 4 3 3 2 3" xfId="28586"/>
    <cellStyle name="標準 2 4 4 2 2 4 3 3 3" xfId="28587"/>
    <cellStyle name="標準 2 4 4 2 2 4 3 3 3 2" xfId="28588"/>
    <cellStyle name="標準 2 4 4 2 2 4 3 3 3 3" xfId="28589"/>
    <cellStyle name="標準 2 4 4 2 2 4 3 3 4" xfId="28590"/>
    <cellStyle name="標準 2 4 4 2 2 4 3 3 5" xfId="28591"/>
    <cellStyle name="標準 2 4 4 2 2 4 3 4" xfId="28592"/>
    <cellStyle name="標準 2 4 4 2 2 4 3 5" xfId="28593"/>
    <cellStyle name="標準 2 4 4 2 2 4 3 5 2" xfId="28594"/>
    <cellStyle name="標準 2 4 4 2 2 4 3 5 3" xfId="28595"/>
    <cellStyle name="標準 2 4 4 2 2 4 3 6" xfId="28596"/>
    <cellStyle name="標準 2 4 4 2 2 4 3 6 2" xfId="28597"/>
    <cellStyle name="標準 2 4 4 2 2 4 3 6 3" xfId="28598"/>
    <cellStyle name="標準 2 4 4 2 2 4 3 7" xfId="28599"/>
    <cellStyle name="標準 2 4 4 2 2 4 3 8" xfId="28600"/>
    <cellStyle name="標準 2 4 4 2 2 4 4" xfId="28601"/>
    <cellStyle name="標準 2 4 4 2 2 4 4 2" xfId="28602"/>
    <cellStyle name="標準 2 4 4 2 2 4 4 2 2" xfId="28603"/>
    <cellStyle name="標準 2 4 4 2 2 4 4 2 2 2" xfId="28604"/>
    <cellStyle name="標準 2 4 4 2 2 4 4 2 2 3" xfId="28605"/>
    <cellStyle name="標準 2 4 4 2 2 4 4 2 3" xfId="28606"/>
    <cellStyle name="標準 2 4 4 2 2 4 4 2 3 2" xfId="28607"/>
    <cellStyle name="標準 2 4 4 2 2 4 4 2 3 3" xfId="28608"/>
    <cellStyle name="標準 2 4 4 2 2 4 4 2 4" xfId="28609"/>
    <cellStyle name="標準 2 4 4 2 2 4 4 2 5" xfId="28610"/>
    <cellStyle name="標準 2 4 4 2 2 4 4 3" xfId="28611"/>
    <cellStyle name="標準 2 4 4 2 2 4 4 3 2" xfId="28612"/>
    <cellStyle name="標準 2 4 4 2 2 4 4 3 3" xfId="28613"/>
    <cellStyle name="標準 2 4 4 2 2 4 4 4" xfId="28614"/>
    <cellStyle name="標準 2 4 4 2 2 4 4 4 2" xfId="28615"/>
    <cellStyle name="標準 2 4 4 2 2 4 4 4 3" xfId="28616"/>
    <cellStyle name="標準 2 4 4 2 2 4 4 5" xfId="28617"/>
    <cellStyle name="標準 2 4 4 2 2 4 4 6" xfId="28618"/>
    <cellStyle name="標準 2 4 4 2 2 4 5" xfId="28619"/>
    <cellStyle name="標準 2 4 4 2 2 4 5 2" xfId="28620"/>
    <cellStyle name="標準 2 4 4 2 2 4 5 2 2" xfId="28621"/>
    <cellStyle name="標準 2 4 4 2 2 4 5 2 3" xfId="28622"/>
    <cellStyle name="標準 2 4 4 2 2 4 5 3" xfId="28623"/>
    <cellStyle name="標準 2 4 4 2 2 4 5 3 2" xfId="28624"/>
    <cellStyle name="標準 2 4 4 2 2 4 5 3 3" xfId="28625"/>
    <cellStyle name="標準 2 4 4 2 2 4 5 4" xfId="28626"/>
    <cellStyle name="標準 2 4 4 2 2 4 5 5" xfId="28627"/>
    <cellStyle name="標準 2 4 4 2 2 4 6" xfId="28628"/>
    <cellStyle name="標準 2 4 4 2 2 4 7" xfId="28629"/>
    <cellStyle name="標準 2 4 4 2 2 4 7 2" xfId="28630"/>
    <cellStyle name="標準 2 4 4 2 2 4 7 3" xfId="28631"/>
    <cellStyle name="標準 2 4 4 2 2 4 8" xfId="28632"/>
    <cellStyle name="標準 2 4 4 2 2 4 8 2" xfId="28633"/>
    <cellStyle name="標準 2 4 4 2 2 4 8 3" xfId="28634"/>
    <cellStyle name="標準 2 4 4 2 2 4 9" xfId="28635"/>
    <cellStyle name="標準 2 4 4 2 2 5" xfId="28636"/>
    <cellStyle name="標準 2 4 4 2 2 5 2" xfId="28637"/>
    <cellStyle name="標準 2 4 4 2 2 5 2 2" xfId="28638"/>
    <cellStyle name="標準 2 4 4 2 2 5 2 2 2" xfId="28639"/>
    <cellStyle name="標準 2 4 4 2 2 5 2 2 2 2" xfId="28640"/>
    <cellStyle name="標準 2 4 4 2 2 5 2 2 2 2 2" xfId="28641"/>
    <cellStyle name="標準 2 4 4 2 2 5 2 2 2 2 3" xfId="28642"/>
    <cellStyle name="標準 2 4 4 2 2 5 2 2 2 3" xfId="28643"/>
    <cellStyle name="標準 2 4 4 2 2 5 2 2 2 3 2" xfId="28644"/>
    <cellStyle name="標準 2 4 4 2 2 5 2 2 2 3 3" xfId="28645"/>
    <cellStyle name="標準 2 4 4 2 2 5 2 2 2 4" xfId="28646"/>
    <cellStyle name="標準 2 4 4 2 2 5 2 2 2 5" xfId="28647"/>
    <cellStyle name="標準 2 4 4 2 2 5 2 2 3" xfId="28648"/>
    <cellStyle name="標準 2 4 4 2 2 5 2 2 3 2" xfId="28649"/>
    <cellStyle name="標準 2 4 4 2 2 5 2 2 3 3" xfId="28650"/>
    <cellStyle name="標準 2 4 4 2 2 5 2 2 4" xfId="28651"/>
    <cellStyle name="標準 2 4 4 2 2 5 2 2 4 2" xfId="28652"/>
    <cellStyle name="標準 2 4 4 2 2 5 2 2 4 3" xfId="28653"/>
    <cellStyle name="標準 2 4 4 2 2 5 2 2 5" xfId="28654"/>
    <cellStyle name="標準 2 4 4 2 2 5 2 2 6" xfId="28655"/>
    <cellStyle name="標準 2 4 4 2 2 5 2 3" xfId="28656"/>
    <cellStyle name="標準 2 4 4 2 2 5 2 3 2" xfId="28657"/>
    <cellStyle name="標準 2 4 4 2 2 5 2 3 2 2" xfId="28658"/>
    <cellStyle name="標準 2 4 4 2 2 5 2 3 2 3" xfId="28659"/>
    <cellStyle name="標準 2 4 4 2 2 5 2 3 3" xfId="28660"/>
    <cellStyle name="標準 2 4 4 2 2 5 2 3 3 2" xfId="28661"/>
    <cellStyle name="標準 2 4 4 2 2 5 2 3 3 3" xfId="28662"/>
    <cellStyle name="標準 2 4 4 2 2 5 2 3 4" xfId="28663"/>
    <cellStyle name="標準 2 4 4 2 2 5 2 3 5" xfId="28664"/>
    <cellStyle name="標準 2 4 4 2 2 5 2 4" xfId="28665"/>
    <cellStyle name="標準 2 4 4 2 2 5 2 5" xfId="28666"/>
    <cellStyle name="標準 2 4 4 2 2 5 2 5 2" xfId="28667"/>
    <cellStyle name="標準 2 4 4 2 2 5 2 5 3" xfId="28668"/>
    <cellStyle name="標準 2 4 4 2 2 5 2 6" xfId="28669"/>
    <cellStyle name="標準 2 4 4 2 2 5 2 6 2" xfId="28670"/>
    <cellStyle name="標準 2 4 4 2 2 5 2 6 3" xfId="28671"/>
    <cellStyle name="標準 2 4 4 2 2 5 2 7" xfId="28672"/>
    <cellStyle name="標準 2 4 4 2 2 5 2 8" xfId="28673"/>
    <cellStyle name="標準 2 4 4 2 2 5 3" xfId="28674"/>
    <cellStyle name="標準 2 4 4 2 2 5 3 2" xfId="28675"/>
    <cellStyle name="標準 2 4 4 2 2 5 3 2 2" xfId="28676"/>
    <cellStyle name="標準 2 4 4 2 2 5 3 2 2 2" xfId="28677"/>
    <cellStyle name="標準 2 4 4 2 2 5 3 2 2 3" xfId="28678"/>
    <cellStyle name="標準 2 4 4 2 2 5 3 2 3" xfId="28679"/>
    <cellStyle name="標準 2 4 4 2 2 5 3 2 3 2" xfId="28680"/>
    <cellStyle name="標準 2 4 4 2 2 5 3 2 3 3" xfId="28681"/>
    <cellStyle name="標準 2 4 4 2 2 5 3 2 4" xfId="28682"/>
    <cellStyle name="標準 2 4 4 2 2 5 3 2 5" xfId="28683"/>
    <cellStyle name="標準 2 4 4 2 2 5 3 3" xfId="28684"/>
    <cellStyle name="標準 2 4 4 2 2 5 3 3 2" xfId="28685"/>
    <cellStyle name="標準 2 4 4 2 2 5 3 3 3" xfId="28686"/>
    <cellStyle name="標準 2 4 4 2 2 5 3 4" xfId="28687"/>
    <cellStyle name="標準 2 4 4 2 2 5 3 4 2" xfId="28688"/>
    <cellStyle name="標準 2 4 4 2 2 5 3 4 3" xfId="28689"/>
    <cellStyle name="標準 2 4 4 2 2 5 3 5" xfId="28690"/>
    <cellStyle name="標準 2 4 4 2 2 5 3 6" xfId="28691"/>
    <cellStyle name="標準 2 4 4 2 2 5 4" xfId="28692"/>
    <cellStyle name="標準 2 4 4 2 2 5 4 2" xfId="28693"/>
    <cellStyle name="標準 2 4 4 2 2 5 4 2 2" xfId="28694"/>
    <cellStyle name="標準 2 4 4 2 2 5 4 2 3" xfId="28695"/>
    <cellStyle name="標準 2 4 4 2 2 5 4 3" xfId="28696"/>
    <cellStyle name="標準 2 4 4 2 2 5 4 3 2" xfId="28697"/>
    <cellStyle name="標準 2 4 4 2 2 5 4 3 3" xfId="28698"/>
    <cellStyle name="標準 2 4 4 2 2 5 4 4" xfId="28699"/>
    <cellStyle name="標準 2 4 4 2 2 5 4 5" xfId="28700"/>
    <cellStyle name="標準 2 4 4 2 2 5 5" xfId="28701"/>
    <cellStyle name="標準 2 4 4 2 2 5 6" xfId="28702"/>
    <cellStyle name="標準 2 4 4 2 2 5 6 2" xfId="28703"/>
    <cellStyle name="標準 2 4 4 2 2 5 6 3" xfId="28704"/>
    <cellStyle name="標準 2 4 4 2 2 5 7" xfId="28705"/>
    <cellStyle name="標準 2 4 4 2 2 5 7 2" xfId="28706"/>
    <cellStyle name="標準 2 4 4 2 2 5 7 3" xfId="28707"/>
    <cellStyle name="標準 2 4 4 2 2 5 8" xfId="28708"/>
    <cellStyle name="標準 2 4 4 2 2 5 9" xfId="28709"/>
    <cellStyle name="標準 2 4 4 2 2 6" xfId="28710"/>
    <cellStyle name="標準 2 4 4 2 2 6 2" xfId="28711"/>
    <cellStyle name="標準 2 4 4 2 2 6 2 2" xfId="28712"/>
    <cellStyle name="標準 2 4 4 2 2 6 2 2 2" xfId="28713"/>
    <cellStyle name="標準 2 4 4 2 2 6 2 2 2 2" xfId="28714"/>
    <cellStyle name="標準 2 4 4 2 2 6 2 2 2 3" xfId="28715"/>
    <cellStyle name="標準 2 4 4 2 2 6 2 2 3" xfId="28716"/>
    <cellStyle name="標準 2 4 4 2 2 6 2 2 3 2" xfId="28717"/>
    <cellStyle name="標準 2 4 4 2 2 6 2 2 3 3" xfId="28718"/>
    <cellStyle name="標準 2 4 4 2 2 6 2 2 4" xfId="28719"/>
    <cellStyle name="標準 2 4 4 2 2 6 2 2 5" xfId="28720"/>
    <cellStyle name="標準 2 4 4 2 2 6 2 3" xfId="28721"/>
    <cellStyle name="標準 2 4 4 2 2 6 2 3 2" xfId="28722"/>
    <cellStyle name="標準 2 4 4 2 2 6 2 3 3" xfId="28723"/>
    <cellStyle name="標準 2 4 4 2 2 6 2 4" xfId="28724"/>
    <cellStyle name="標準 2 4 4 2 2 6 2 4 2" xfId="28725"/>
    <cellStyle name="標準 2 4 4 2 2 6 2 4 3" xfId="28726"/>
    <cellStyle name="標準 2 4 4 2 2 6 2 5" xfId="28727"/>
    <cellStyle name="標準 2 4 4 2 2 6 2 6" xfId="28728"/>
    <cellStyle name="標準 2 4 4 2 2 6 3" xfId="28729"/>
    <cellStyle name="標準 2 4 4 2 2 6 3 2" xfId="28730"/>
    <cellStyle name="標準 2 4 4 2 2 6 3 2 2" xfId="28731"/>
    <cellStyle name="標準 2 4 4 2 2 6 3 2 3" xfId="28732"/>
    <cellStyle name="標準 2 4 4 2 2 6 3 3" xfId="28733"/>
    <cellStyle name="標準 2 4 4 2 2 6 3 3 2" xfId="28734"/>
    <cellStyle name="標準 2 4 4 2 2 6 3 3 3" xfId="28735"/>
    <cellStyle name="標準 2 4 4 2 2 6 3 4" xfId="28736"/>
    <cellStyle name="標準 2 4 4 2 2 6 3 5" xfId="28737"/>
    <cellStyle name="標準 2 4 4 2 2 6 4" xfId="28738"/>
    <cellStyle name="標準 2 4 4 2 2 6 5" xfId="28739"/>
    <cellStyle name="標準 2 4 4 2 2 6 5 2" xfId="28740"/>
    <cellStyle name="標準 2 4 4 2 2 6 5 3" xfId="28741"/>
    <cellStyle name="標準 2 4 4 2 2 6 6" xfId="28742"/>
    <cellStyle name="標準 2 4 4 2 2 6 6 2" xfId="28743"/>
    <cellStyle name="標準 2 4 4 2 2 6 6 3" xfId="28744"/>
    <cellStyle name="標準 2 4 4 2 2 6 7" xfId="28745"/>
    <cellStyle name="標準 2 4 4 2 2 6 8" xfId="28746"/>
    <cellStyle name="標準 2 4 4 2 2 7" xfId="28747"/>
    <cellStyle name="標準 2 4 4 2 2 7 2" xfId="28748"/>
    <cellStyle name="標準 2 4 4 2 2 7 2 2" xfId="28749"/>
    <cellStyle name="標準 2 4 4 2 2 7 2 2 2" xfId="28750"/>
    <cellStyle name="標準 2 4 4 2 2 7 2 2 2 2" xfId="28751"/>
    <cellStyle name="標準 2 4 4 2 2 7 2 2 2 3" xfId="28752"/>
    <cellStyle name="標準 2 4 4 2 2 7 2 2 3" xfId="28753"/>
    <cellStyle name="標準 2 4 4 2 2 7 2 2 3 2" xfId="28754"/>
    <cellStyle name="標準 2 4 4 2 2 7 2 2 3 3" xfId="28755"/>
    <cellStyle name="標準 2 4 4 2 2 7 2 2 4" xfId="28756"/>
    <cellStyle name="標準 2 4 4 2 2 7 2 2 5" xfId="28757"/>
    <cellStyle name="標準 2 4 4 2 2 7 2 3" xfId="28758"/>
    <cellStyle name="標準 2 4 4 2 2 7 2 3 2" xfId="28759"/>
    <cellStyle name="標準 2 4 4 2 2 7 2 3 3" xfId="28760"/>
    <cellStyle name="標準 2 4 4 2 2 7 2 4" xfId="28761"/>
    <cellStyle name="標準 2 4 4 2 2 7 2 4 2" xfId="28762"/>
    <cellStyle name="標準 2 4 4 2 2 7 2 4 3" xfId="28763"/>
    <cellStyle name="標準 2 4 4 2 2 7 2 5" xfId="28764"/>
    <cellStyle name="標準 2 4 4 2 2 7 2 6" xfId="28765"/>
    <cellStyle name="標準 2 4 4 2 2 7 3" xfId="28766"/>
    <cellStyle name="標準 2 4 4 2 2 7 3 2" xfId="28767"/>
    <cellStyle name="標準 2 4 4 2 2 7 3 2 2" xfId="28768"/>
    <cellStyle name="標準 2 4 4 2 2 7 3 2 3" xfId="28769"/>
    <cellStyle name="標準 2 4 4 2 2 7 3 3" xfId="28770"/>
    <cellStyle name="標準 2 4 4 2 2 7 3 3 2" xfId="28771"/>
    <cellStyle name="標準 2 4 4 2 2 7 3 3 3" xfId="28772"/>
    <cellStyle name="標準 2 4 4 2 2 7 3 4" xfId="28773"/>
    <cellStyle name="標準 2 4 4 2 2 7 3 5" xfId="28774"/>
    <cellStyle name="標準 2 4 4 2 2 7 4" xfId="28775"/>
    <cellStyle name="標準 2 4 4 2 2 7 5" xfId="28776"/>
    <cellStyle name="標準 2 4 4 2 2 7 5 2" xfId="28777"/>
    <cellStyle name="標準 2 4 4 2 2 7 5 3" xfId="28778"/>
    <cellStyle name="標準 2 4 4 2 2 7 6" xfId="28779"/>
    <cellStyle name="標準 2 4 4 2 2 7 6 2" xfId="28780"/>
    <cellStyle name="標準 2 4 4 2 2 7 6 3" xfId="28781"/>
    <cellStyle name="標準 2 4 4 2 2 7 7" xfId="28782"/>
    <cellStyle name="標準 2 4 4 2 2 7 8" xfId="28783"/>
    <cellStyle name="標準 2 4 4 2 2 8" xfId="28784"/>
    <cellStyle name="標準 2 4 4 2 2 8 2" xfId="28785"/>
    <cellStyle name="標準 2 4 4 2 2 8 2 2" xfId="28786"/>
    <cellStyle name="標準 2 4 4 2 2 8 2 2 2" xfId="28787"/>
    <cellStyle name="標準 2 4 4 2 2 8 2 2 3" xfId="28788"/>
    <cellStyle name="標準 2 4 4 2 2 8 2 3" xfId="28789"/>
    <cellStyle name="標準 2 4 4 2 2 8 2 3 2" xfId="28790"/>
    <cellStyle name="標準 2 4 4 2 2 8 2 3 3" xfId="28791"/>
    <cellStyle name="標準 2 4 4 2 2 8 2 4" xfId="28792"/>
    <cellStyle name="標準 2 4 4 2 2 8 2 5" xfId="28793"/>
    <cellStyle name="標準 2 4 4 2 2 8 3" xfId="28794"/>
    <cellStyle name="標準 2 4 4 2 2 8 3 2" xfId="28795"/>
    <cellStyle name="標準 2 4 4 2 2 8 3 3" xfId="28796"/>
    <cellStyle name="標準 2 4 4 2 2 8 4" xfId="28797"/>
    <cellStyle name="標準 2 4 4 2 2 8 4 2" xfId="28798"/>
    <cellStyle name="標準 2 4 4 2 2 8 4 3" xfId="28799"/>
    <cellStyle name="標準 2 4 4 2 2 8 5" xfId="28800"/>
    <cellStyle name="標準 2 4 4 2 2 8 6" xfId="28801"/>
    <cellStyle name="標準 2 4 4 2 2 9" xfId="28802"/>
    <cellStyle name="標準 2 4 4 2 2 9 2" xfId="28803"/>
    <cellStyle name="標準 2 4 4 2 2 9 2 2" xfId="28804"/>
    <cellStyle name="標準 2 4 4 2 2 9 2 3" xfId="28805"/>
    <cellStyle name="標準 2 4 4 2 2 9 3" xfId="28806"/>
    <cellStyle name="標準 2 4 4 2 2 9 3 2" xfId="28807"/>
    <cellStyle name="標準 2 4 4 2 2 9 3 3" xfId="28808"/>
    <cellStyle name="標準 2 4 4 2 2 9 4" xfId="28809"/>
    <cellStyle name="標準 2 4 4 2 2 9 5" xfId="28810"/>
    <cellStyle name="標準 2 4 4 2 3" xfId="28811"/>
    <cellStyle name="標準 2 4 4 2 3 10" xfId="28812"/>
    <cellStyle name="標準 2 4 4 2 3 10 2" xfId="28813"/>
    <cellStyle name="標準 2 4 4 2 3 10 3" xfId="28814"/>
    <cellStyle name="標準 2 4 4 2 3 11" xfId="28815"/>
    <cellStyle name="標準 2 4 4 2 3 12" xfId="28816"/>
    <cellStyle name="標準 2 4 4 2 3 2" xfId="28817"/>
    <cellStyle name="標準 2 4 4 2 3 2 10" xfId="28818"/>
    <cellStyle name="標準 2 4 4 2 3 2 2" xfId="28819"/>
    <cellStyle name="標準 2 4 4 2 3 2 2 2" xfId="28820"/>
    <cellStyle name="標準 2 4 4 2 3 2 2 2 2" xfId="28821"/>
    <cellStyle name="標準 2 4 4 2 3 2 2 2 2 2" xfId="28822"/>
    <cellStyle name="標準 2 4 4 2 3 2 2 2 2 2 2" xfId="28823"/>
    <cellStyle name="標準 2 4 4 2 3 2 2 2 2 2 3" xfId="28824"/>
    <cellStyle name="標準 2 4 4 2 3 2 2 2 2 3" xfId="28825"/>
    <cellStyle name="標準 2 4 4 2 3 2 2 2 2 3 2" xfId="28826"/>
    <cellStyle name="標準 2 4 4 2 3 2 2 2 2 3 3" xfId="28827"/>
    <cellStyle name="標準 2 4 4 2 3 2 2 2 2 4" xfId="28828"/>
    <cellStyle name="標準 2 4 4 2 3 2 2 2 2 5" xfId="28829"/>
    <cellStyle name="標準 2 4 4 2 3 2 2 2 3" xfId="28830"/>
    <cellStyle name="標準 2 4 4 2 3 2 2 2 3 2" xfId="28831"/>
    <cellStyle name="標準 2 4 4 2 3 2 2 2 3 3" xfId="28832"/>
    <cellStyle name="標準 2 4 4 2 3 2 2 2 4" xfId="28833"/>
    <cellStyle name="標準 2 4 4 2 3 2 2 2 4 2" xfId="28834"/>
    <cellStyle name="標準 2 4 4 2 3 2 2 2 4 3" xfId="28835"/>
    <cellStyle name="標準 2 4 4 2 3 2 2 2 5" xfId="28836"/>
    <cellStyle name="標準 2 4 4 2 3 2 2 2 6" xfId="28837"/>
    <cellStyle name="標準 2 4 4 2 3 2 2 3" xfId="28838"/>
    <cellStyle name="標準 2 4 4 2 3 2 2 3 2" xfId="28839"/>
    <cellStyle name="標準 2 4 4 2 3 2 2 3 2 2" xfId="28840"/>
    <cellStyle name="標準 2 4 4 2 3 2 2 3 2 3" xfId="28841"/>
    <cellStyle name="標準 2 4 4 2 3 2 2 3 3" xfId="28842"/>
    <cellStyle name="標準 2 4 4 2 3 2 2 3 3 2" xfId="28843"/>
    <cellStyle name="標準 2 4 4 2 3 2 2 3 3 3" xfId="28844"/>
    <cellStyle name="標準 2 4 4 2 3 2 2 3 4" xfId="28845"/>
    <cellStyle name="標準 2 4 4 2 3 2 2 3 5" xfId="28846"/>
    <cellStyle name="標準 2 4 4 2 3 2 2 4" xfId="28847"/>
    <cellStyle name="標準 2 4 4 2 3 2 2 5" xfId="28848"/>
    <cellStyle name="標準 2 4 4 2 3 2 2 5 2" xfId="28849"/>
    <cellStyle name="標準 2 4 4 2 3 2 2 5 3" xfId="28850"/>
    <cellStyle name="標準 2 4 4 2 3 2 2 6" xfId="28851"/>
    <cellStyle name="標準 2 4 4 2 3 2 2 6 2" xfId="28852"/>
    <cellStyle name="標準 2 4 4 2 3 2 2 6 3" xfId="28853"/>
    <cellStyle name="標準 2 4 4 2 3 2 2 7" xfId="28854"/>
    <cellStyle name="標準 2 4 4 2 3 2 2 8" xfId="28855"/>
    <cellStyle name="標準 2 4 4 2 3 2 3" xfId="28856"/>
    <cellStyle name="標準 2 4 4 2 3 2 3 2" xfId="28857"/>
    <cellStyle name="標準 2 4 4 2 3 2 3 2 2" xfId="28858"/>
    <cellStyle name="標準 2 4 4 2 3 2 3 2 2 2" xfId="28859"/>
    <cellStyle name="標準 2 4 4 2 3 2 3 2 2 2 2" xfId="28860"/>
    <cellStyle name="標準 2 4 4 2 3 2 3 2 2 2 3" xfId="28861"/>
    <cellStyle name="標準 2 4 4 2 3 2 3 2 2 3" xfId="28862"/>
    <cellStyle name="標準 2 4 4 2 3 2 3 2 2 3 2" xfId="28863"/>
    <cellStyle name="標準 2 4 4 2 3 2 3 2 2 3 3" xfId="28864"/>
    <cellStyle name="標準 2 4 4 2 3 2 3 2 2 4" xfId="28865"/>
    <cellStyle name="標準 2 4 4 2 3 2 3 2 2 5" xfId="28866"/>
    <cellStyle name="標準 2 4 4 2 3 2 3 2 3" xfId="28867"/>
    <cellStyle name="標準 2 4 4 2 3 2 3 2 3 2" xfId="28868"/>
    <cellStyle name="標準 2 4 4 2 3 2 3 2 3 3" xfId="28869"/>
    <cellStyle name="標準 2 4 4 2 3 2 3 2 4" xfId="28870"/>
    <cellStyle name="標準 2 4 4 2 3 2 3 2 4 2" xfId="28871"/>
    <cellStyle name="標準 2 4 4 2 3 2 3 2 4 3" xfId="28872"/>
    <cellStyle name="標準 2 4 4 2 3 2 3 2 5" xfId="28873"/>
    <cellStyle name="標準 2 4 4 2 3 2 3 2 6" xfId="28874"/>
    <cellStyle name="標準 2 4 4 2 3 2 3 3" xfId="28875"/>
    <cellStyle name="標準 2 4 4 2 3 2 3 3 2" xfId="28876"/>
    <cellStyle name="標準 2 4 4 2 3 2 3 3 2 2" xfId="28877"/>
    <cellStyle name="標準 2 4 4 2 3 2 3 3 2 3" xfId="28878"/>
    <cellStyle name="標準 2 4 4 2 3 2 3 3 3" xfId="28879"/>
    <cellStyle name="標準 2 4 4 2 3 2 3 3 3 2" xfId="28880"/>
    <cellStyle name="標準 2 4 4 2 3 2 3 3 3 3" xfId="28881"/>
    <cellStyle name="標準 2 4 4 2 3 2 3 3 4" xfId="28882"/>
    <cellStyle name="標準 2 4 4 2 3 2 3 3 5" xfId="28883"/>
    <cellStyle name="標準 2 4 4 2 3 2 3 4" xfId="28884"/>
    <cellStyle name="標準 2 4 4 2 3 2 3 5" xfId="28885"/>
    <cellStyle name="標準 2 4 4 2 3 2 3 5 2" xfId="28886"/>
    <cellStyle name="標準 2 4 4 2 3 2 3 5 3" xfId="28887"/>
    <cellStyle name="標準 2 4 4 2 3 2 3 6" xfId="28888"/>
    <cellStyle name="標準 2 4 4 2 3 2 3 6 2" xfId="28889"/>
    <cellStyle name="標準 2 4 4 2 3 2 3 6 3" xfId="28890"/>
    <cellStyle name="標準 2 4 4 2 3 2 3 7" xfId="28891"/>
    <cellStyle name="標準 2 4 4 2 3 2 3 8" xfId="28892"/>
    <cellStyle name="標準 2 4 4 2 3 2 4" xfId="28893"/>
    <cellStyle name="標準 2 4 4 2 3 2 4 2" xfId="28894"/>
    <cellStyle name="標準 2 4 4 2 3 2 4 2 2" xfId="28895"/>
    <cellStyle name="標準 2 4 4 2 3 2 4 2 2 2" xfId="28896"/>
    <cellStyle name="標準 2 4 4 2 3 2 4 2 2 3" xfId="28897"/>
    <cellStyle name="標準 2 4 4 2 3 2 4 2 3" xfId="28898"/>
    <cellStyle name="標準 2 4 4 2 3 2 4 2 3 2" xfId="28899"/>
    <cellStyle name="標準 2 4 4 2 3 2 4 2 3 3" xfId="28900"/>
    <cellStyle name="標準 2 4 4 2 3 2 4 2 4" xfId="28901"/>
    <cellStyle name="標準 2 4 4 2 3 2 4 2 5" xfId="28902"/>
    <cellStyle name="標準 2 4 4 2 3 2 4 3" xfId="28903"/>
    <cellStyle name="標準 2 4 4 2 3 2 4 3 2" xfId="28904"/>
    <cellStyle name="標準 2 4 4 2 3 2 4 3 3" xfId="28905"/>
    <cellStyle name="標準 2 4 4 2 3 2 4 4" xfId="28906"/>
    <cellStyle name="標準 2 4 4 2 3 2 4 4 2" xfId="28907"/>
    <cellStyle name="標準 2 4 4 2 3 2 4 4 3" xfId="28908"/>
    <cellStyle name="標準 2 4 4 2 3 2 4 5" xfId="28909"/>
    <cellStyle name="標準 2 4 4 2 3 2 4 6" xfId="28910"/>
    <cellStyle name="標準 2 4 4 2 3 2 5" xfId="28911"/>
    <cellStyle name="標準 2 4 4 2 3 2 5 2" xfId="28912"/>
    <cellStyle name="標準 2 4 4 2 3 2 5 2 2" xfId="28913"/>
    <cellStyle name="標準 2 4 4 2 3 2 5 2 3" xfId="28914"/>
    <cellStyle name="標準 2 4 4 2 3 2 5 3" xfId="28915"/>
    <cellStyle name="標準 2 4 4 2 3 2 5 3 2" xfId="28916"/>
    <cellStyle name="標準 2 4 4 2 3 2 5 3 3" xfId="28917"/>
    <cellStyle name="標準 2 4 4 2 3 2 5 4" xfId="28918"/>
    <cellStyle name="標準 2 4 4 2 3 2 5 5" xfId="28919"/>
    <cellStyle name="標準 2 4 4 2 3 2 6" xfId="28920"/>
    <cellStyle name="標準 2 4 4 2 3 2 7" xfId="28921"/>
    <cellStyle name="標準 2 4 4 2 3 2 7 2" xfId="28922"/>
    <cellStyle name="標準 2 4 4 2 3 2 7 3" xfId="28923"/>
    <cellStyle name="標準 2 4 4 2 3 2 8" xfId="28924"/>
    <cellStyle name="標準 2 4 4 2 3 2 8 2" xfId="28925"/>
    <cellStyle name="標準 2 4 4 2 3 2 8 3" xfId="28926"/>
    <cellStyle name="標準 2 4 4 2 3 2 9" xfId="28927"/>
    <cellStyle name="標準 2 4 4 2 3 3" xfId="28928"/>
    <cellStyle name="標準 2 4 4 2 3 3 2" xfId="28929"/>
    <cellStyle name="標準 2 4 4 2 3 3 2 2" xfId="28930"/>
    <cellStyle name="標準 2 4 4 2 3 3 2 2 2" xfId="28931"/>
    <cellStyle name="標準 2 4 4 2 3 3 2 2 2 2" xfId="28932"/>
    <cellStyle name="標準 2 4 4 2 3 3 2 2 2 2 2" xfId="28933"/>
    <cellStyle name="標準 2 4 4 2 3 3 2 2 2 2 3" xfId="28934"/>
    <cellStyle name="標準 2 4 4 2 3 3 2 2 2 3" xfId="28935"/>
    <cellStyle name="標準 2 4 4 2 3 3 2 2 2 3 2" xfId="28936"/>
    <cellStyle name="標準 2 4 4 2 3 3 2 2 2 3 3" xfId="28937"/>
    <cellStyle name="標準 2 4 4 2 3 3 2 2 2 4" xfId="28938"/>
    <cellStyle name="標準 2 4 4 2 3 3 2 2 2 5" xfId="28939"/>
    <cellStyle name="標準 2 4 4 2 3 3 2 2 3" xfId="28940"/>
    <cellStyle name="標準 2 4 4 2 3 3 2 2 3 2" xfId="28941"/>
    <cellStyle name="標準 2 4 4 2 3 3 2 2 3 3" xfId="28942"/>
    <cellStyle name="標準 2 4 4 2 3 3 2 2 4" xfId="28943"/>
    <cellStyle name="標準 2 4 4 2 3 3 2 2 4 2" xfId="28944"/>
    <cellStyle name="標準 2 4 4 2 3 3 2 2 4 3" xfId="28945"/>
    <cellStyle name="標準 2 4 4 2 3 3 2 2 5" xfId="28946"/>
    <cellStyle name="標準 2 4 4 2 3 3 2 2 6" xfId="28947"/>
    <cellStyle name="標準 2 4 4 2 3 3 2 3" xfId="28948"/>
    <cellStyle name="標準 2 4 4 2 3 3 2 3 2" xfId="28949"/>
    <cellStyle name="標準 2 4 4 2 3 3 2 3 2 2" xfId="28950"/>
    <cellStyle name="標準 2 4 4 2 3 3 2 3 2 3" xfId="28951"/>
    <cellStyle name="標準 2 4 4 2 3 3 2 3 3" xfId="28952"/>
    <cellStyle name="標準 2 4 4 2 3 3 2 3 3 2" xfId="28953"/>
    <cellStyle name="標準 2 4 4 2 3 3 2 3 3 3" xfId="28954"/>
    <cellStyle name="標準 2 4 4 2 3 3 2 3 4" xfId="28955"/>
    <cellStyle name="標準 2 4 4 2 3 3 2 3 5" xfId="28956"/>
    <cellStyle name="標準 2 4 4 2 3 3 2 4" xfId="28957"/>
    <cellStyle name="標準 2 4 4 2 3 3 2 5" xfId="28958"/>
    <cellStyle name="標準 2 4 4 2 3 3 2 5 2" xfId="28959"/>
    <cellStyle name="標準 2 4 4 2 3 3 2 5 3" xfId="28960"/>
    <cellStyle name="標準 2 4 4 2 3 3 2 6" xfId="28961"/>
    <cellStyle name="標準 2 4 4 2 3 3 2 6 2" xfId="28962"/>
    <cellStyle name="標準 2 4 4 2 3 3 2 6 3" xfId="28963"/>
    <cellStyle name="標準 2 4 4 2 3 3 2 7" xfId="28964"/>
    <cellStyle name="標準 2 4 4 2 3 3 2 8" xfId="28965"/>
    <cellStyle name="標準 2 4 4 2 3 3 3" xfId="28966"/>
    <cellStyle name="標準 2 4 4 2 3 3 3 2" xfId="28967"/>
    <cellStyle name="標準 2 4 4 2 3 3 3 2 2" xfId="28968"/>
    <cellStyle name="標準 2 4 4 2 3 3 3 2 2 2" xfId="28969"/>
    <cellStyle name="標準 2 4 4 2 3 3 3 2 2 3" xfId="28970"/>
    <cellStyle name="標準 2 4 4 2 3 3 3 2 3" xfId="28971"/>
    <cellStyle name="標準 2 4 4 2 3 3 3 2 3 2" xfId="28972"/>
    <cellStyle name="標準 2 4 4 2 3 3 3 2 3 3" xfId="28973"/>
    <cellStyle name="標準 2 4 4 2 3 3 3 2 4" xfId="28974"/>
    <cellStyle name="標準 2 4 4 2 3 3 3 2 5" xfId="28975"/>
    <cellStyle name="標準 2 4 4 2 3 3 3 3" xfId="28976"/>
    <cellStyle name="標準 2 4 4 2 3 3 3 3 2" xfId="28977"/>
    <cellStyle name="標準 2 4 4 2 3 3 3 3 3" xfId="28978"/>
    <cellStyle name="標準 2 4 4 2 3 3 3 4" xfId="28979"/>
    <cellStyle name="標準 2 4 4 2 3 3 3 4 2" xfId="28980"/>
    <cellStyle name="標準 2 4 4 2 3 3 3 4 3" xfId="28981"/>
    <cellStyle name="標準 2 4 4 2 3 3 3 5" xfId="28982"/>
    <cellStyle name="標準 2 4 4 2 3 3 3 6" xfId="28983"/>
    <cellStyle name="標準 2 4 4 2 3 3 4" xfId="28984"/>
    <cellStyle name="標準 2 4 4 2 3 3 4 2" xfId="28985"/>
    <cellStyle name="標準 2 4 4 2 3 3 4 2 2" xfId="28986"/>
    <cellStyle name="標準 2 4 4 2 3 3 4 2 3" xfId="28987"/>
    <cellStyle name="標準 2 4 4 2 3 3 4 3" xfId="28988"/>
    <cellStyle name="標準 2 4 4 2 3 3 4 3 2" xfId="28989"/>
    <cellStyle name="標準 2 4 4 2 3 3 4 3 3" xfId="28990"/>
    <cellStyle name="標準 2 4 4 2 3 3 4 4" xfId="28991"/>
    <cellStyle name="標準 2 4 4 2 3 3 4 5" xfId="28992"/>
    <cellStyle name="標準 2 4 4 2 3 3 5" xfId="28993"/>
    <cellStyle name="標準 2 4 4 2 3 3 6" xfId="28994"/>
    <cellStyle name="標準 2 4 4 2 3 3 6 2" xfId="28995"/>
    <cellStyle name="標準 2 4 4 2 3 3 6 3" xfId="28996"/>
    <cellStyle name="標準 2 4 4 2 3 3 7" xfId="28997"/>
    <cellStyle name="標準 2 4 4 2 3 3 7 2" xfId="28998"/>
    <cellStyle name="標準 2 4 4 2 3 3 7 3" xfId="28999"/>
    <cellStyle name="標準 2 4 4 2 3 3 8" xfId="29000"/>
    <cellStyle name="標準 2 4 4 2 3 3 9" xfId="29001"/>
    <cellStyle name="標準 2 4 4 2 3 4" xfId="29002"/>
    <cellStyle name="標準 2 4 4 2 3 4 2" xfId="29003"/>
    <cellStyle name="標準 2 4 4 2 3 4 2 2" xfId="29004"/>
    <cellStyle name="標準 2 4 4 2 3 4 2 2 2" xfId="29005"/>
    <cellStyle name="標準 2 4 4 2 3 4 2 2 2 2" xfId="29006"/>
    <cellStyle name="標準 2 4 4 2 3 4 2 2 2 3" xfId="29007"/>
    <cellStyle name="標準 2 4 4 2 3 4 2 2 3" xfId="29008"/>
    <cellStyle name="標準 2 4 4 2 3 4 2 2 3 2" xfId="29009"/>
    <cellStyle name="標準 2 4 4 2 3 4 2 2 3 3" xfId="29010"/>
    <cellStyle name="標準 2 4 4 2 3 4 2 2 4" xfId="29011"/>
    <cellStyle name="標準 2 4 4 2 3 4 2 2 5" xfId="29012"/>
    <cellStyle name="標準 2 4 4 2 3 4 2 3" xfId="29013"/>
    <cellStyle name="標準 2 4 4 2 3 4 2 3 2" xfId="29014"/>
    <cellStyle name="標準 2 4 4 2 3 4 2 3 3" xfId="29015"/>
    <cellStyle name="標準 2 4 4 2 3 4 2 4" xfId="29016"/>
    <cellStyle name="標準 2 4 4 2 3 4 2 4 2" xfId="29017"/>
    <cellStyle name="標準 2 4 4 2 3 4 2 4 3" xfId="29018"/>
    <cellStyle name="標準 2 4 4 2 3 4 2 5" xfId="29019"/>
    <cellStyle name="標準 2 4 4 2 3 4 2 6" xfId="29020"/>
    <cellStyle name="標準 2 4 4 2 3 4 3" xfId="29021"/>
    <cellStyle name="標準 2 4 4 2 3 4 3 2" xfId="29022"/>
    <cellStyle name="標準 2 4 4 2 3 4 3 2 2" xfId="29023"/>
    <cellStyle name="標準 2 4 4 2 3 4 3 2 3" xfId="29024"/>
    <cellStyle name="標準 2 4 4 2 3 4 3 3" xfId="29025"/>
    <cellStyle name="標準 2 4 4 2 3 4 3 3 2" xfId="29026"/>
    <cellStyle name="標準 2 4 4 2 3 4 3 3 3" xfId="29027"/>
    <cellStyle name="標準 2 4 4 2 3 4 3 4" xfId="29028"/>
    <cellStyle name="標準 2 4 4 2 3 4 3 5" xfId="29029"/>
    <cellStyle name="標準 2 4 4 2 3 4 4" xfId="29030"/>
    <cellStyle name="標準 2 4 4 2 3 4 5" xfId="29031"/>
    <cellStyle name="標準 2 4 4 2 3 4 5 2" xfId="29032"/>
    <cellStyle name="標準 2 4 4 2 3 4 5 3" xfId="29033"/>
    <cellStyle name="標準 2 4 4 2 3 4 6" xfId="29034"/>
    <cellStyle name="標準 2 4 4 2 3 4 6 2" xfId="29035"/>
    <cellStyle name="標準 2 4 4 2 3 4 6 3" xfId="29036"/>
    <cellStyle name="標準 2 4 4 2 3 4 7" xfId="29037"/>
    <cellStyle name="標準 2 4 4 2 3 4 8" xfId="29038"/>
    <cellStyle name="標準 2 4 4 2 3 5" xfId="29039"/>
    <cellStyle name="標準 2 4 4 2 3 5 2" xfId="29040"/>
    <cellStyle name="標準 2 4 4 2 3 5 2 2" xfId="29041"/>
    <cellStyle name="標準 2 4 4 2 3 5 2 2 2" xfId="29042"/>
    <cellStyle name="標準 2 4 4 2 3 5 2 2 2 2" xfId="29043"/>
    <cellStyle name="標準 2 4 4 2 3 5 2 2 2 3" xfId="29044"/>
    <cellStyle name="標準 2 4 4 2 3 5 2 2 3" xfId="29045"/>
    <cellStyle name="標準 2 4 4 2 3 5 2 2 3 2" xfId="29046"/>
    <cellStyle name="標準 2 4 4 2 3 5 2 2 3 3" xfId="29047"/>
    <cellStyle name="標準 2 4 4 2 3 5 2 2 4" xfId="29048"/>
    <cellStyle name="標準 2 4 4 2 3 5 2 2 5" xfId="29049"/>
    <cellStyle name="標準 2 4 4 2 3 5 2 3" xfId="29050"/>
    <cellStyle name="標準 2 4 4 2 3 5 2 3 2" xfId="29051"/>
    <cellStyle name="標準 2 4 4 2 3 5 2 3 3" xfId="29052"/>
    <cellStyle name="標準 2 4 4 2 3 5 2 4" xfId="29053"/>
    <cellStyle name="標準 2 4 4 2 3 5 2 4 2" xfId="29054"/>
    <cellStyle name="標準 2 4 4 2 3 5 2 4 3" xfId="29055"/>
    <cellStyle name="標準 2 4 4 2 3 5 2 5" xfId="29056"/>
    <cellStyle name="標準 2 4 4 2 3 5 2 6" xfId="29057"/>
    <cellStyle name="標準 2 4 4 2 3 5 3" xfId="29058"/>
    <cellStyle name="標準 2 4 4 2 3 5 3 2" xfId="29059"/>
    <cellStyle name="標準 2 4 4 2 3 5 3 2 2" xfId="29060"/>
    <cellStyle name="標準 2 4 4 2 3 5 3 2 3" xfId="29061"/>
    <cellStyle name="標準 2 4 4 2 3 5 3 3" xfId="29062"/>
    <cellStyle name="標準 2 4 4 2 3 5 3 3 2" xfId="29063"/>
    <cellStyle name="標準 2 4 4 2 3 5 3 3 3" xfId="29064"/>
    <cellStyle name="標準 2 4 4 2 3 5 3 4" xfId="29065"/>
    <cellStyle name="標準 2 4 4 2 3 5 3 5" xfId="29066"/>
    <cellStyle name="標準 2 4 4 2 3 5 4" xfId="29067"/>
    <cellStyle name="標準 2 4 4 2 3 5 5" xfId="29068"/>
    <cellStyle name="標準 2 4 4 2 3 5 5 2" xfId="29069"/>
    <cellStyle name="標準 2 4 4 2 3 5 5 3" xfId="29070"/>
    <cellStyle name="標準 2 4 4 2 3 5 6" xfId="29071"/>
    <cellStyle name="標準 2 4 4 2 3 5 6 2" xfId="29072"/>
    <cellStyle name="標準 2 4 4 2 3 5 6 3" xfId="29073"/>
    <cellStyle name="標準 2 4 4 2 3 5 7" xfId="29074"/>
    <cellStyle name="標準 2 4 4 2 3 5 8" xfId="29075"/>
    <cellStyle name="標準 2 4 4 2 3 6" xfId="29076"/>
    <cellStyle name="標準 2 4 4 2 3 6 2" xfId="29077"/>
    <cellStyle name="標準 2 4 4 2 3 6 2 2" xfId="29078"/>
    <cellStyle name="標準 2 4 4 2 3 6 2 2 2" xfId="29079"/>
    <cellStyle name="標準 2 4 4 2 3 6 2 2 3" xfId="29080"/>
    <cellStyle name="標準 2 4 4 2 3 6 2 3" xfId="29081"/>
    <cellStyle name="標準 2 4 4 2 3 6 2 3 2" xfId="29082"/>
    <cellStyle name="標準 2 4 4 2 3 6 2 3 3" xfId="29083"/>
    <cellStyle name="標準 2 4 4 2 3 6 2 4" xfId="29084"/>
    <cellStyle name="標準 2 4 4 2 3 6 2 5" xfId="29085"/>
    <cellStyle name="標準 2 4 4 2 3 6 3" xfId="29086"/>
    <cellStyle name="標準 2 4 4 2 3 6 3 2" xfId="29087"/>
    <cellStyle name="標準 2 4 4 2 3 6 3 3" xfId="29088"/>
    <cellStyle name="標準 2 4 4 2 3 6 4" xfId="29089"/>
    <cellStyle name="標準 2 4 4 2 3 6 4 2" xfId="29090"/>
    <cellStyle name="標準 2 4 4 2 3 6 4 3" xfId="29091"/>
    <cellStyle name="標準 2 4 4 2 3 6 5" xfId="29092"/>
    <cellStyle name="標準 2 4 4 2 3 6 6" xfId="29093"/>
    <cellStyle name="標準 2 4 4 2 3 7" xfId="29094"/>
    <cellStyle name="標準 2 4 4 2 3 7 2" xfId="29095"/>
    <cellStyle name="標準 2 4 4 2 3 7 2 2" xfId="29096"/>
    <cellStyle name="標準 2 4 4 2 3 7 2 3" xfId="29097"/>
    <cellStyle name="標準 2 4 4 2 3 7 3" xfId="29098"/>
    <cellStyle name="標準 2 4 4 2 3 7 3 2" xfId="29099"/>
    <cellStyle name="標準 2 4 4 2 3 7 3 3" xfId="29100"/>
    <cellStyle name="標準 2 4 4 2 3 7 4" xfId="29101"/>
    <cellStyle name="標準 2 4 4 2 3 7 5" xfId="29102"/>
    <cellStyle name="標準 2 4 4 2 3 8" xfId="29103"/>
    <cellStyle name="標準 2 4 4 2 3 9" xfId="29104"/>
    <cellStyle name="標準 2 4 4 2 3 9 2" xfId="29105"/>
    <cellStyle name="標準 2 4 4 2 3 9 3" xfId="29106"/>
    <cellStyle name="標準 2 4 4 2 4" xfId="29107"/>
    <cellStyle name="標準 2 4 4 2 4 10" xfId="29108"/>
    <cellStyle name="標準 2 4 4 2 4 11" xfId="29109"/>
    <cellStyle name="標準 2 4 4 2 4 2" xfId="29110"/>
    <cellStyle name="標準 2 4 4 2 4 2 10" xfId="29111"/>
    <cellStyle name="標準 2 4 4 2 4 2 2" xfId="29112"/>
    <cellStyle name="標準 2 4 4 2 4 2 2 2" xfId="29113"/>
    <cellStyle name="標準 2 4 4 2 4 2 2 2 2" xfId="29114"/>
    <cellStyle name="標準 2 4 4 2 4 2 2 2 2 2" xfId="29115"/>
    <cellStyle name="標準 2 4 4 2 4 2 2 2 2 2 2" xfId="29116"/>
    <cellStyle name="標準 2 4 4 2 4 2 2 2 2 2 3" xfId="29117"/>
    <cellStyle name="標準 2 4 4 2 4 2 2 2 2 3" xfId="29118"/>
    <cellStyle name="標準 2 4 4 2 4 2 2 2 2 3 2" xfId="29119"/>
    <cellStyle name="標準 2 4 4 2 4 2 2 2 2 3 3" xfId="29120"/>
    <cellStyle name="標準 2 4 4 2 4 2 2 2 2 4" xfId="29121"/>
    <cellStyle name="標準 2 4 4 2 4 2 2 2 2 5" xfId="29122"/>
    <cellStyle name="標準 2 4 4 2 4 2 2 2 3" xfId="29123"/>
    <cellStyle name="標準 2 4 4 2 4 2 2 2 3 2" xfId="29124"/>
    <cellStyle name="標準 2 4 4 2 4 2 2 2 3 3" xfId="29125"/>
    <cellStyle name="標準 2 4 4 2 4 2 2 2 4" xfId="29126"/>
    <cellStyle name="標準 2 4 4 2 4 2 2 2 4 2" xfId="29127"/>
    <cellStyle name="標準 2 4 4 2 4 2 2 2 4 3" xfId="29128"/>
    <cellStyle name="標準 2 4 4 2 4 2 2 2 5" xfId="29129"/>
    <cellStyle name="標準 2 4 4 2 4 2 2 2 6" xfId="29130"/>
    <cellStyle name="標準 2 4 4 2 4 2 2 3" xfId="29131"/>
    <cellStyle name="標準 2 4 4 2 4 2 2 3 2" xfId="29132"/>
    <cellStyle name="標準 2 4 4 2 4 2 2 3 2 2" xfId="29133"/>
    <cellStyle name="標準 2 4 4 2 4 2 2 3 2 3" xfId="29134"/>
    <cellStyle name="標準 2 4 4 2 4 2 2 3 3" xfId="29135"/>
    <cellStyle name="標準 2 4 4 2 4 2 2 3 3 2" xfId="29136"/>
    <cellStyle name="標準 2 4 4 2 4 2 2 3 3 3" xfId="29137"/>
    <cellStyle name="標準 2 4 4 2 4 2 2 3 4" xfId="29138"/>
    <cellStyle name="標準 2 4 4 2 4 2 2 3 5" xfId="29139"/>
    <cellStyle name="標準 2 4 4 2 4 2 2 4" xfId="29140"/>
    <cellStyle name="標準 2 4 4 2 4 2 2 5" xfId="29141"/>
    <cellStyle name="標準 2 4 4 2 4 2 2 5 2" xfId="29142"/>
    <cellStyle name="標準 2 4 4 2 4 2 2 5 3" xfId="29143"/>
    <cellStyle name="標準 2 4 4 2 4 2 2 6" xfId="29144"/>
    <cellStyle name="標準 2 4 4 2 4 2 2 6 2" xfId="29145"/>
    <cellStyle name="標準 2 4 4 2 4 2 2 6 3" xfId="29146"/>
    <cellStyle name="標準 2 4 4 2 4 2 2 7" xfId="29147"/>
    <cellStyle name="標準 2 4 4 2 4 2 2 8" xfId="29148"/>
    <cellStyle name="標準 2 4 4 2 4 2 3" xfId="29149"/>
    <cellStyle name="標準 2 4 4 2 4 2 3 2" xfId="29150"/>
    <cellStyle name="標準 2 4 4 2 4 2 3 2 2" xfId="29151"/>
    <cellStyle name="標準 2 4 4 2 4 2 3 2 2 2" xfId="29152"/>
    <cellStyle name="標準 2 4 4 2 4 2 3 2 2 2 2" xfId="29153"/>
    <cellStyle name="標準 2 4 4 2 4 2 3 2 2 2 3" xfId="29154"/>
    <cellStyle name="標準 2 4 4 2 4 2 3 2 2 3" xfId="29155"/>
    <cellStyle name="標準 2 4 4 2 4 2 3 2 2 3 2" xfId="29156"/>
    <cellStyle name="標準 2 4 4 2 4 2 3 2 2 3 3" xfId="29157"/>
    <cellStyle name="標準 2 4 4 2 4 2 3 2 2 4" xfId="29158"/>
    <cellStyle name="標準 2 4 4 2 4 2 3 2 2 5" xfId="29159"/>
    <cellStyle name="標準 2 4 4 2 4 2 3 2 3" xfId="29160"/>
    <cellStyle name="標準 2 4 4 2 4 2 3 2 3 2" xfId="29161"/>
    <cellStyle name="標準 2 4 4 2 4 2 3 2 3 3" xfId="29162"/>
    <cellStyle name="標準 2 4 4 2 4 2 3 2 4" xfId="29163"/>
    <cellStyle name="標準 2 4 4 2 4 2 3 2 4 2" xfId="29164"/>
    <cellStyle name="標準 2 4 4 2 4 2 3 2 4 3" xfId="29165"/>
    <cellStyle name="標準 2 4 4 2 4 2 3 2 5" xfId="29166"/>
    <cellStyle name="標準 2 4 4 2 4 2 3 2 6" xfId="29167"/>
    <cellStyle name="標準 2 4 4 2 4 2 3 3" xfId="29168"/>
    <cellStyle name="標準 2 4 4 2 4 2 3 3 2" xfId="29169"/>
    <cellStyle name="標準 2 4 4 2 4 2 3 3 2 2" xfId="29170"/>
    <cellStyle name="標準 2 4 4 2 4 2 3 3 2 3" xfId="29171"/>
    <cellStyle name="標準 2 4 4 2 4 2 3 3 3" xfId="29172"/>
    <cellStyle name="標準 2 4 4 2 4 2 3 3 3 2" xfId="29173"/>
    <cellStyle name="標準 2 4 4 2 4 2 3 3 3 3" xfId="29174"/>
    <cellStyle name="標準 2 4 4 2 4 2 3 3 4" xfId="29175"/>
    <cellStyle name="標準 2 4 4 2 4 2 3 3 5" xfId="29176"/>
    <cellStyle name="標準 2 4 4 2 4 2 3 4" xfId="29177"/>
    <cellStyle name="標準 2 4 4 2 4 2 3 5" xfId="29178"/>
    <cellStyle name="標準 2 4 4 2 4 2 3 5 2" xfId="29179"/>
    <cellStyle name="標準 2 4 4 2 4 2 3 5 3" xfId="29180"/>
    <cellStyle name="標準 2 4 4 2 4 2 3 6" xfId="29181"/>
    <cellStyle name="標準 2 4 4 2 4 2 3 6 2" xfId="29182"/>
    <cellStyle name="標準 2 4 4 2 4 2 3 6 3" xfId="29183"/>
    <cellStyle name="標準 2 4 4 2 4 2 3 7" xfId="29184"/>
    <cellStyle name="標準 2 4 4 2 4 2 3 8" xfId="29185"/>
    <cellStyle name="標準 2 4 4 2 4 2 4" xfId="29186"/>
    <cellStyle name="標準 2 4 4 2 4 2 4 2" xfId="29187"/>
    <cellStyle name="標準 2 4 4 2 4 2 4 2 2" xfId="29188"/>
    <cellStyle name="標準 2 4 4 2 4 2 4 2 2 2" xfId="29189"/>
    <cellStyle name="標準 2 4 4 2 4 2 4 2 2 3" xfId="29190"/>
    <cellStyle name="標準 2 4 4 2 4 2 4 2 3" xfId="29191"/>
    <cellStyle name="標準 2 4 4 2 4 2 4 2 3 2" xfId="29192"/>
    <cellStyle name="標準 2 4 4 2 4 2 4 2 3 3" xfId="29193"/>
    <cellStyle name="標準 2 4 4 2 4 2 4 2 4" xfId="29194"/>
    <cellStyle name="標準 2 4 4 2 4 2 4 2 5" xfId="29195"/>
    <cellStyle name="標準 2 4 4 2 4 2 4 3" xfId="29196"/>
    <cellStyle name="標準 2 4 4 2 4 2 4 3 2" xfId="29197"/>
    <cellStyle name="標準 2 4 4 2 4 2 4 3 3" xfId="29198"/>
    <cellStyle name="標準 2 4 4 2 4 2 4 4" xfId="29199"/>
    <cellStyle name="標準 2 4 4 2 4 2 4 4 2" xfId="29200"/>
    <cellStyle name="標準 2 4 4 2 4 2 4 4 3" xfId="29201"/>
    <cellStyle name="標準 2 4 4 2 4 2 4 5" xfId="29202"/>
    <cellStyle name="標準 2 4 4 2 4 2 4 6" xfId="29203"/>
    <cellStyle name="標準 2 4 4 2 4 2 5" xfId="29204"/>
    <cellStyle name="標準 2 4 4 2 4 2 5 2" xfId="29205"/>
    <cellStyle name="標準 2 4 4 2 4 2 5 2 2" xfId="29206"/>
    <cellStyle name="標準 2 4 4 2 4 2 5 2 3" xfId="29207"/>
    <cellStyle name="標準 2 4 4 2 4 2 5 3" xfId="29208"/>
    <cellStyle name="標準 2 4 4 2 4 2 5 3 2" xfId="29209"/>
    <cellStyle name="標準 2 4 4 2 4 2 5 3 3" xfId="29210"/>
    <cellStyle name="標準 2 4 4 2 4 2 5 4" xfId="29211"/>
    <cellStyle name="標準 2 4 4 2 4 2 5 5" xfId="29212"/>
    <cellStyle name="標準 2 4 4 2 4 2 6" xfId="29213"/>
    <cellStyle name="標準 2 4 4 2 4 2 7" xfId="29214"/>
    <cellStyle name="標準 2 4 4 2 4 2 7 2" xfId="29215"/>
    <cellStyle name="標準 2 4 4 2 4 2 7 3" xfId="29216"/>
    <cellStyle name="標準 2 4 4 2 4 2 8" xfId="29217"/>
    <cellStyle name="標準 2 4 4 2 4 2 8 2" xfId="29218"/>
    <cellStyle name="標準 2 4 4 2 4 2 8 3" xfId="29219"/>
    <cellStyle name="標準 2 4 4 2 4 2 9" xfId="29220"/>
    <cellStyle name="標準 2 4 4 2 4 3" xfId="29221"/>
    <cellStyle name="標準 2 4 4 2 4 3 2" xfId="29222"/>
    <cellStyle name="標準 2 4 4 2 4 3 2 2" xfId="29223"/>
    <cellStyle name="標準 2 4 4 2 4 3 2 2 2" xfId="29224"/>
    <cellStyle name="標準 2 4 4 2 4 3 2 2 2 2" xfId="29225"/>
    <cellStyle name="標準 2 4 4 2 4 3 2 2 2 3" xfId="29226"/>
    <cellStyle name="標準 2 4 4 2 4 3 2 2 3" xfId="29227"/>
    <cellStyle name="標準 2 4 4 2 4 3 2 2 3 2" xfId="29228"/>
    <cellStyle name="標準 2 4 4 2 4 3 2 2 3 3" xfId="29229"/>
    <cellStyle name="標準 2 4 4 2 4 3 2 2 4" xfId="29230"/>
    <cellStyle name="標準 2 4 4 2 4 3 2 2 5" xfId="29231"/>
    <cellStyle name="標準 2 4 4 2 4 3 2 3" xfId="29232"/>
    <cellStyle name="標準 2 4 4 2 4 3 2 3 2" xfId="29233"/>
    <cellStyle name="標準 2 4 4 2 4 3 2 3 3" xfId="29234"/>
    <cellStyle name="標準 2 4 4 2 4 3 2 4" xfId="29235"/>
    <cellStyle name="標準 2 4 4 2 4 3 2 4 2" xfId="29236"/>
    <cellStyle name="標準 2 4 4 2 4 3 2 4 3" xfId="29237"/>
    <cellStyle name="標準 2 4 4 2 4 3 2 5" xfId="29238"/>
    <cellStyle name="標準 2 4 4 2 4 3 2 6" xfId="29239"/>
    <cellStyle name="標準 2 4 4 2 4 3 3" xfId="29240"/>
    <cellStyle name="標準 2 4 4 2 4 3 3 2" xfId="29241"/>
    <cellStyle name="標準 2 4 4 2 4 3 3 2 2" xfId="29242"/>
    <cellStyle name="標準 2 4 4 2 4 3 3 2 3" xfId="29243"/>
    <cellStyle name="標準 2 4 4 2 4 3 3 3" xfId="29244"/>
    <cellStyle name="標準 2 4 4 2 4 3 3 3 2" xfId="29245"/>
    <cellStyle name="標準 2 4 4 2 4 3 3 3 3" xfId="29246"/>
    <cellStyle name="標準 2 4 4 2 4 3 3 4" xfId="29247"/>
    <cellStyle name="標準 2 4 4 2 4 3 3 5" xfId="29248"/>
    <cellStyle name="標準 2 4 4 2 4 3 4" xfId="29249"/>
    <cellStyle name="標準 2 4 4 2 4 3 5" xfId="29250"/>
    <cellStyle name="標準 2 4 4 2 4 3 5 2" xfId="29251"/>
    <cellStyle name="標準 2 4 4 2 4 3 5 3" xfId="29252"/>
    <cellStyle name="標準 2 4 4 2 4 3 6" xfId="29253"/>
    <cellStyle name="標準 2 4 4 2 4 3 6 2" xfId="29254"/>
    <cellStyle name="標準 2 4 4 2 4 3 6 3" xfId="29255"/>
    <cellStyle name="標準 2 4 4 2 4 3 7" xfId="29256"/>
    <cellStyle name="標準 2 4 4 2 4 3 8" xfId="29257"/>
    <cellStyle name="標準 2 4 4 2 4 4" xfId="29258"/>
    <cellStyle name="標準 2 4 4 2 4 4 2" xfId="29259"/>
    <cellStyle name="標準 2 4 4 2 4 4 2 2" xfId="29260"/>
    <cellStyle name="標準 2 4 4 2 4 4 2 2 2" xfId="29261"/>
    <cellStyle name="標準 2 4 4 2 4 4 2 2 2 2" xfId="29262"/>
    <cellStyle name="標準 2 4 4 2 4 4 2 2 2 3" xfId="29263"/>
    <cellStyle name="標準 2 4 4 2 4 4 2 2 3" xfId="29264"/>
    <cellStyle name="標準 2 4 4 2 4 4 2 2 3 2" xfId="29265"/>
    <cellStyle name="標準 2 4 4 2 4 4 2 2 3 3" xfId="29266"/>
    <cellStyle name="標準 2 4 4 2 4 4 2 2 4" xfId="29267"/>
    <cellStyle name="標準 2 4 4 2 4 4 2 2 5" xfId="29268"/>
    <cellStyle name="標準 2 4 4 2 4 4 2 3" xfId="29269"/>
    <cellStyle name="標準 2 4 4 2 4 4 2 3 2" xfId="29270"/>
    <cellStyle name="標準 2 4 4 2 4 4 2 3 3" xfId="29271"/>
    <cellStyle name="標準 2 4 4 2 4 4 2 4" xfId="29272"/>
    <cellStyle name="標準 2 4 4 2 4 4 2 4 2" xfId="29273"/>
    <cellStyle name="標準 2 4 4 2 4 4 2 4 3" xfId="29274"/>
    <cellStyle name="標準 2 4 4 2 4 4 2 5" xfId="29275"/>
    <cellStyle name="標準 2 4 4 2 4 4 2 6" xfId="29276"/>
    <cellStyle name="標準 2 4 4 2 4 4 3" xfId="29277"/>
    <cellStyle name="標準 2 4 4 2 4 4 3 2" xfId="29278"/>
    <cellStyle name="標準 2 4 4 2 4 4 3 2 2" xfId="29279"/>
    <cellStyle name="標準 2 4 4 2 4 4 3 2 3" xfId="29280"/>
    <cellStyle name="標準 2 4 4 2 4 4 3 3" xfId="29281"/>
    <cellStyle name="標準 2 4 4 2 4 4 3 3 2" xfId="29282"/>
    <cellStyle name="標準 2 4 4 2 4 4 3 3 3" xfId="29283"/>
    <cellStyle name="標準 2 4 4 2 4 4 3 4" xfId="29284"/>
    <cellStyle name="標準 2 4 4 2 4 4 3 5" xfId="29285"/>
    <cellStyle name="標準 2 4 4 2 4 4 4" xfId="29286"/>
    <cellStyle name="標準 2 4 4 2 4 4 5" xfId="29287"/>
    <cellStyle name="標準 2 4 4 2 4 4 5 2" xfId="29288"/>
    <cellStyle name="標準 2 4 4 2 4 4 5 3" xfId="29289"/>
    <cellStyle name="標準 2 4 4 2 4 4 6" xfId="29290"/>
    <cellStyle name="標準 2 4 4 2 4 4 6 2" xfId="29291"/>
    <cellStyle name="標準 2 4 4 2 4 4 6 3" xfId="29292"/>
    <cellStyle name="標準 2 4 4 2 4 4 7" xfId="29293"/>
    <cellStyle name="標準 2 4 4 2 4 4 8" xfId="29294"/>
    <cellStyle name="標準 2 4 4 2 4 5" xfId="29295"/>
    <cellStyle name="標準 2 4 4 2 4 5 2" xfId="29296"/>
    <cellStyle name="標準 2 4 4 2 4 5 2 2" xfId="29297"/>
    <cellStyle name="標準 2 4 4 2 4 5 2 2 2" xfId="29298"/>
    <cellStyle name="標準 2 4 4 2 4 5 2 2 3" xfId="29299"/>
    <cellStyle name="標準 2 4 4 2 4 5 2 3" xfId="29300"/>
    <cellStyle name="標準 2 4 4 2 4 5 2 3 2" xfId="29301"/>
    <cellStyle name="標準 2 4 4 2 4 5 2 3 3" xfId="29302"/>
    <cellStyle name="標準 2 4 4 2 4 5 2 4" xfId="29303"/>
    <cellStyle name="標準 2 4 4 2 4 5 2 5" xfId="29304"/>
    <cellStyle name="標準 2 4 4 2 4 5 3" xfId="29305"/>
    <cellStyle name="標準 2 4 4 2 4 5 3 2" xfId="29306"/>
    <cellStyle name="標準 2 4 4 2 4 5 3 3" xfId="29307"/>
    <cellStyle name="標準 2 4 4 2 4 5 4" xfId="29308"/>
    <cellStyle name="標準 2 4 4 2 4 5 4 2" xfId="29309"/>
    <cellStyle name="標準 2 4 4 2 4 5 4 3" xfId="29310"/>
    <cellStyle name="標準 2 4 4 2 4 5 5" xfId="29311"/>
    <cellStyle name="標準 2 4 4 2 4 5 6" xfId="29312"/>
    <cellStyle name="標準 2 4 4 2 4 6" xfId="29313"/>
    <cellStyle name="標準 2 4 4 2 4 6 2" xfId="29314"/>
    <cellStyle name="標準 2 4 4 2 4 6 2 2" xfId="29315"/>
    <cellStyle name="標準 2 4 4 2 4 6 2 3" xfId="29316"/>
    <cellStyle name="標準 2 4 4 2 4 6 3" xfId="29317"/>
    <cellStyle name="標準 2 4 4 2 4 6 3 2" xfId="29318"/>
    <cellStyle name="標準 2 4 4 2 4 6 3 3" xfId="29319"/>
    <cellStyle name="標準 2 4 4 2 4 6 4" xfId="29320"/>
    <cellStyle name="標準 2 4 4 2 4 6 5" xfId="29321"/>
    <cellStyle name="標準 2 4 4 2 4 7" xfId="29322"/>
    <cellStyle name="標準 2 4 4 2 4 8" xfId="29323"/>
    <cellStyle name="標準 2 4 4 2 4 8 2" xfId="29324"/>
    <cellStyle name="標準 2 4 4 2 4 8 3" xfId="29325"/>
    <cellStyle name="標準 2 4 4 2 4 9" xfId="29326"/>
    <cellStyle name="標準 2 4 4 2 4 9 2" xfId="29327"/>
    <cellStyle name="標準 2 4 4 2 4 9 3" xfId="29328"/>
    <cellStyle name="標準 2 4 4 2 5" xfId="29329"/>
    <cellStyle name="標準 2 4 4 2 5 10" xfId="29330"/>
    <cellStyle name="標準 2 4 4 2 5 2" xfId="29331"/>
    <cellStyle name="標準 2 4 4 2 5 2 2" xfId="29332"/>
    <cellStyle name="標準 2 4 4 2 5 2 2 2" xfId="29333"/>
    <cellStyle name="標準 2 4 4 2 5 2 2 2 2" xfId="29334"/>
    <cellStyle name="標準 2 4 4 2 5 2 2 2 2 2" xfId="29335"/>
    <cellStyle name="標準 2 4 4 2 5 2 2 2 2 3" xfId="29336"/>
    <cellStyle name="標準 2 4 4 2 5 2 2 2 3" xfId="29337"/>
    <cellStyle name="標準 2 4 4 2 5 2 2 2 3 2" xfId="29338"/>
    <cellStyle name="標準 2 4 4 2 5 2 2 2 3 3" xfId="29339"/>
    <cellStyle name="標準 2 4 4 2 5 2 2 2 4" xfId="29340"/>
    <cellStyle name="標準 2 4 4 2 5 2 2 2 5" xfId="29341"/>
    <cellStyle name="標準 2 4 4 2 5 2 2 3" xfId="29342"/>
    <cellStyle name="標準 2 4 4 2 5 2 2 3 2" xfId="29343"/>
    <cellStyle name="標準 2 4 4 2 5 2 2 3 3" xfId="29344"/>
    <cellStyle name="標準 2 4 4 2 5 2 2 4" xfId="29345"/>
    <cellStyle name="標準 2 4 4 2 5 2 2 4 2" xfId="29346"/>
    <cellStyle name="標準 2 4 4 2 5 2 2 4 3" xfId="29347"/>
    <cellStyle name="標準 2 4 4 2 5 2 2 5" xfId="29348"/>
    <cellStyle name="標準 2 4 4 2 5 2 2 6" xfId="29349"/>
    <cellStyle name="標準 2 4 4 2 5 2 3" xfId="29350"/>
    <cellStyle name="標準 2 4 4 2 5 2 3 2" xfId="29351"/>
    <cellStyle name="標準 2 4 4 2 5 2 3 2 2" xfId="29352"/>
    <cellStyle name="標準 2 4 4 2 5 2 3 2 3" xfId="29353"/>
    <cellStyle name="標準 2 4 4 2 5 2 3 3" xfId="29354"/>
    <cellStyle name="標準 2 4 4 2 5 2 3 3 2" xfId="29355"/>
    <cellStyle name="標準 2 4 4 2 5 2 3 3 3" xfId="29356"/>
    <cellStyle name="標準 2 4 4 2 5 2 3 4" xfId="29357"/>
    <cellStyle name="標準 2 4 4 2 5 2 3 5" xfId="29358"/>
    <cellStyle name="標準 2 4 4 2 5 2 4" xfId="29359"/>
    <cellStyle name="標準 2 4 4 2 5 2 5" xfId="29360"/>
    <cellStyle name="標準 2 4 4 2 5 2 5 2" xfId="29361"/>
    <cellStyle name="標準 2 4 4 2 5 2 5 3" xfId="29362"/>
    <cellStyle name="標準 2 4 4 2 5 2 6" xfId="29363"/>
    <cellStyle name="標準 2 4 4 2 5 2 6 2" xfId="29364"/>
    <cellStyle name="標準 2 4 4 2 5 2 6 3" xfId="29365"/>
    <cellStyle name="標準 2 4 4 2 5 2 7" xfId="29366"/>
    <cellStyle name="標準 2 4 4 2 5 2 8" xfId="29367"/>
    <cellStyle name="標準 2 4 4 2 5 3" xfId="29368"/>
    <cellStyle name="標準 2 4 4 2 5 3 2" xfId="29369"/>
    <cellStyle name="標準 2 4 4 2 5 3 2 2" xfId="29370"/>
    <cellStyle name="標準 2 4 4 2 5 3 2 2 2" xfId="29371"/>
    <cellStyle name="標準 2 4 4 2 5 3 2 2 2 2" xfId="29372"/>
    <cellStyle name="標準 2 4 4 2 5 3 2 2 2 3" xfId="29373"/>
    <cellStyle name="標準 2 4 4 2 5 3 2 2 3" xfId="29374"/>
    <cellStyle name="標準 2 4 4 2 5 3 2 2 3 2" xfId="29375"/>
    <cellStyle name="標準 2 4 4 2 5 3 2 2 3 3" xfId="29376"/>
    <cellStyle name="標準 2 4 4 2 5 3 2 2 4" xfId="29377"/>
    <cellStyle name="標準 2 4 4 2 5 3 2 2 5" xfId="29378"/>
    <cellStyle name="標準 2 4 4 2 5 3 2 3" xfId="29379"/>
    <cellStyle name="標準 2 4 4 2 5 3 2 3 2" xfId="29380"/>
    <cellStyle name="標準 2 4 4 2 5 3 2 3 3" xfId="29381"/>
    <cellStyle name="標準 2 4 4 2 5 3 2 4" xfId="29382"/>
    <cellStyle name="標準 2 4 4 2 5 3 2 4 2" xfId="29383"/>
    <cellStyle name="標準 2 4 4 2 5 3 2 4 3" xfId="29384"/>
    <cellStyle name="標準 2 4 4 2 5 3 2 5" xfId="29385"/>
    <cellStyle name="標準 2 4 4 2 5 3 2 6" xfId="29386"/>
    <cellStyle name="標準 2 4 4 2 5 3 3" xfId="29387"/>
    <cellStyle name="標準 2 4 4 2 5 3 3 2" xfId="29388"/>
    <cellStyle name="標準 2 4 4 2 5 3 3 2 2" xfId="29389"/>
    <cellStyle name="標準 2 4 4 2 5 3 3 2 3" xfId="29390"/>
    <cellStyle name="標準 2 4 4 2 5 3 3 3" xfId="29391"/>
    <cellStyle name="標準 2 4 4 2 5 3 3 3 2" xfId="29392"/>
    <cellStyle name="標準 2 4 4 2 5 3 3 3 3" xfId="29393"/>
    <cellStyle name="標準 2 4 4 2 5 3 3 4" xfId="29394"/>
    <cellStyle name="標準 2 4 4 2 5 3 3 5" xfId="29395"/>
    <cellStyle name="標準 2 4 4 2 5 3 4" xfId="29396"/>
    <cellStyle name="標準 2 4 4 2 5 3 5" xfId="29397"/>
    <cellStyle name="標準 2 4 4 2 5 3 5 2" xfId="29398"/>
    <cellStyle name="標準 2 4 4 2 5 3 5 3" xfId="29399"/>
    <cellStyle name="標準 2 4 4 2 5 3 6" xfId="29400"/>
    <cellStyle name="標準 2 4 4 2 5 3 6 2" xfId="29401"/>
    <cellStyle name="標準 2 4 4 2 5 3 6 3" xfId="29402"/>
    <cellStyle name="標準 2 4 4 2 5 3 7" xfId="29403"/>
    <cellStyle name="標準 2 4 4 2 5 3 8" xfId="29404"/>
    <cellStyle name="標準 2 4 4 2 5 4" xfId="29405"/>
    <cellStyle name="標準 2 4 4 2 5 4 2" xfId="29406"/>
    <cellStyle name="標準 2 4 4 2 5 4 2 2" xfId="29407"/>
    <cellStyle name="標準 2 4 4 2 5 4 2 2 2" xfId="29408"/>
    <cellStyle name="標準 2 4 4 2 5 4 2 2 3" xfId="29409"/>
    <cellStyle name="標準 2 4 4 2 5 4 2 3" xfId="29410"/>
    <cellStyle name="標準 2 4 4 2 5 4 2 3 2" xfId="29411"/>
    <cellStyle name="標準 2 4 4 2 5 4 2 3 3" xfId="29412"/>
    <cellStyle name="標準 2 4 4 2 5 4 2 4" xfId="29413"/>
    <cellStyle name="標準 2 4 4 2 5 4 2 5" xfId="29414"/>
    <cellStyle name="標準 2 4 4 2 5 4 3" xfId="29415"/>
    <cellStyle name="標準 2 4 4 2 5 4 3 2" xfId="29416"/>
    <cellStyle name="標準 2 4 4 2 5 4 3 3" xfId="29417"/>
    <cellStyle name="標準 2 4 4 2 5 4 4" xfId="29418"/>
    <cellStyle name="標準 2 4 4 2 5 4 4 2" xfId="29419"/>
    <cellStyle name="標準 2 4 4 2 5 4 4 3" xfId="29420"/>
    <cellStyle name="標準 2 4 4 2 5 4 5" xfId="29421"/>
    <cellStyle name="標準 2 4 4 2 5 4 6" xfId="29422"/>
    <cellStyle name="標準 2 4 4 2 5 5" xfId="29423"/>
    <cellStyle name="標準 2 4 4 2 5 5 2" xfId="29424"/>
    <cellStyle name="標準 2 4 4 2 5 5 2 2" xfId="29425"/>
    <cellStyle name="標準 2 4 4 2 5 5 2 3" xfId="29426"/>
    <cellStyle name="標準 2 4 4 2 5 5 3" xfId="29427"/>
    <cellStyle name="標準 2 4 4 2 5 5 3 2" xfId="29428"/>
    <cellStyle name="標準 2 4 4 2 5 5 3 3" xfId="29429"/>
    <cellStyle name="標準 2 4 4 2 5 5 4" xfId="29430"/>
    <cellStyle name="標準 2 4 4 2 5 5 5" xfId="29431"/>
    <cellStyle name="標準 2 4 4 2 5 6" xfId="29432"/>
    <cellStyle name="標準 2 4 4 2 5 7" xfId="29433"/>
    <cellStyle name="標準 2 4 4 2 5 7 2" xfId="29434"/>
    <cellStyle name="標準 2 4 4 2 5 7 3" xfId="29435"/>
    <cellStyle name="標準 2 4 4 2 5 8" xfId="29436"/>
    <cellStyle name="標準 2 4 4 2 5 8 2" xfId="29437"/>
    <cellStyle name="標準 2 4 4 2 5 8 3" xfId="29438"/>
    <cellStyle name="標準 2 4 4 2 5 9" xfId="29439"/>
    <cellStyle name="標準 2 4 4 2 6" xfId="29440"/>
    <cellStyle name="標準 2 4 4 2 6 2" xfId="29441"/>
    <cellStyle name="標準 2 4 4 2 6 2 2" xfId="29442"/>
    <cellStyle name="標準 2 4 4 2 6 2 2 2" xfId="29443"/>
    <cellStyle name="標準 2 4 4 2 6 2 2 2 2" xfId="29444"/>
    <cellStyle name="標準 2 4 4 2 6 2 2 2 2 2" xfId="29445"/>
    <cellStyle name="標準 2 4 4 2 6 2 2 2 2 3" xfId="29446"/>
    <cellStyle name="標準 2 4 4 2 6 2 2 2 3" xfId="29447"/>
    <cellStyle name="標準 2 4 4 2 6 2 2 2 3 2" xfId="29448"/>
    <cellStyle name="標準 2 4 4 2 6 2 2 2 3 3" xfId="29449"/>
    <cellStyle name="標準 2 4 4 2 6 2 2 2 4" xfId="29450"/>
    <cellStyle name="標準 2 4 4 2 6 2 2 2 5" xfId="29451"/>
    <cellStyle name="標準 2 4 4 2 6 2 2 3" xfId="29452"/>
    <cellStyle name="標準 2 4 4 2 6 2 2 3 2" xfId="29453"/>
    <cellStyle name="標準 2 4 4 2 6 2 2 3 3" xfId="29454"/>
    <cellStyle name="標準 2 4 4 2 6 2 2 4" xfId="29455"/>
    <cellStyle name="標準 2 4 4 2 6 2 2 4 2" xfId="29456"/>
    <cellStyle name="標準 2 4 4 2 6 2 2 4 3" xfId="29457"/>
    <cellStyle name="標準 2 4 4 2 6 2 2 5" xfId="29458"/>
    <cellStyle name="標準 2 4 4 2 6 2 2 6" xfId="29459"/>
    <cellStyle name="標準 2 4 4 2 6 2 3" xfId="29460"/>
    <cellStyle name="標準 2 4 4 2 6 2 3 2" xfId="29461"/>
    <cellStyle name="標準 2 4 4 2 6 2 3 2 2" xfId="29462"/>
    <cellStyle name="標準 2 4 4 2 6 2 3 2 3" xfId="29463"/>
    <cellStyle name="標準 2 4 4 2 6 2 3 3" xfId="29464"/>
    <cellStyle name="標準 2 4 4 2 6 2 3 3 2" xfId="29465"/>
    <cellStyle name="標準 2 4 4 2 6 2 3 3 3" xfId="29466"/>
    <cellStyle name="標準 2 4 4 2 6 2 3 4" xfId="29467"/>
    <cellStyle name="標準 2 4 4 2 6 2 3 5" xfId="29468"/>
    <cellStyle name="標準 2 4 4 2 6 2 4" xfId="29469"/>
    <cellStyle name="標準 2 4 4 2 6 2 5" xfId="29470"/>
    <cellStyle name="標準 2 4 4 2 6 2 5 2" xfId="29471"/>
    <cellStyle name="標準 2 4 4 2 6 2 5 3" xfId="29472"/>
    <cellStyle name="標準 2 4 4 2 6 2 6" xfId="29473"/>
    <cellStyle name="標準 2 4 4 2 6 2 6 2" xfId="29474"/>
    <cellStyle name="標準 2 4 4 2 6 2 6 3" xfId="29475"/>
    <cellStyle name="標準 2 4 4 2 6 2 7" xfId="29476"/>
    <cellStyle name="標準 2 4 4 2 6 2 8" xfId="29477"/>
    <cellStyle name="標準 2 4 4 2 6 3" xfId="29478"/>
    <cellStyle name="標準 2 4 4 2 6 3 2" xfId="29479"/>
    <cellStyle name="標準 2 4 4 2 6 3 2 2" xfId="29480"/>
    <cellStyle name="標準 2 4 4 2 6 3 2 2 2" xfId="29481"/>
    <cellStyle name="標準 2 4 4 2 6 3 2 2 3" xfId="29482"/>
    <cellStyle name="標準 2 4 4 2 6 3 2 3" xfId="29483"/>
    <cellStyle name="標準 2 4 4 2 6 3 2 3 2" xfId="29484"/>
    <cellStyle name="標準 2 4 4 2 6 3 2 3 3" xfId="29485"/>
    <cellStyle name="標準 2 4 4 2 6 3 2 4" xfId="29486"/>
    <cellStyle name="標準 2 4 4 2 6 3 2 5" xfId="29487"/>
    <cellStyle name="標準 2 4 4 2 6 3 3" xfId="29488"/>
    <cellStyle name="標準 2 4 4 2 6 3 3 2" xfId="29489"/>
    <cellStyle name="標準 2 4 4 2 6 3 3 3" xfId="29490"/>
    <cellStyle name="標準 2 4 4 2 6 3 4" xfId="29491"/>
    <cellStyle name="標準 2 4 4 2 6 3 4 2" xfId="29492"/>
    <cellStyle name="標準 2 4 4 2 6 3 4 3" xfId="29493"/>
    <cellStyle name="標準 2 4 4 2 6 3 5" xfId="29494"/>
    <cellStyle name="標準 2 4 4 2 6 3 6" xfId="29495"/>
    <cellStyle name="標準 2 4 4 2 6 4" xfId="29496"/>
    <cellStyle name="標準 2 4 4 2 6 4 2" xfId="29497"/>
    <cellStyle name="標準 2 4 4 2 6 4 2 2" xfId="29498"/>
    <cellStyle name="標準 2 4 4 2 6 4 2 3" xfId="29499"/>
    <cellStyle name="標準 2 4 4 2 6 4 3" xfId="29500"/>
    <cellStyle name="標準 2 4 4 2 6 4 3 2" xfId="29501"/>
    <cellStyle name="標準 2 4 4 2 6 4 3 3" xfId="29502"/>
    <cellStyle name="標準 2 4 4 2 6 4 4" xfId="29503"/>
    <cellStyle name="標準 2 4 4 2 6 4 5" xfId="29504"/>
    <cellStyle name="標準 2 4 4 2 6 5" xfId="29505"/>
    <cellStyle name="標準 2 4 4 2 6 6" xfId="29506"/>
    <cellStyle name="標準 2 4 4 2 6 6 2" xfId="29507"/>
    <cellStyle name="標準 2 4 4 2 6 6 3" xfId="29508"/>
    <cellStyle name="標準 2 4 4 2 6 7" xfId="29509"/>
    <cellStyle name="標準 2 4 4 2 6 7 2" xfId="29510"/>
    <cellStyle name="標準 2 4 4 2 6 7 3" xfId="29511"/>
    <cellStyle name="標準 2 4 4 2 6 8" xfId="29512"/>
    <cellStyle name="標準 2 4 4 2 6 9" xfId="29513"/>
    <cellStyle name="標準 2 4 4 2 7" xfId="29514"/>
    <cellStyle name="標準 2 4 4 2 7 2" xfId="29515"/>
    <cellStyle name="標準 2 4 4 2 7 2 2" xfId="29516"/>
    <cellStyle name="標準 2 4 4 2 7 2 2 2" xfId="29517"/>
    <cellStyle name="標準 2 4 4 2 7 2 2 2 2" xfId="29518"/>
    <cellStyle name="標準 2 4 4 2 7 2 2 2 3" xfId="29519"/>
    <cellStyle name="標準 2 4 4 2 7 2 2 3" xfId="29520"/>
    <cellStyle name="標準 2 4 4 2 7 2 2 3 2" xfId="29521"/>
    <cellStyle name="標準 2 4 4 2 7 2 2 3 3" xfId="29522"/>
    <cellStyle name="標準 2 4 4 2 7 2 2 4" xfId="29523"/>
    <cellStyle name="標準 2 4 4 2 7 2 2 5" xfId="29524"/>
    <cellStyle name="標準 2 4 4 2 7 2 3" xfId="29525"/>
    <cellStyle name="標準 2 4 4 2 7 2 3 2" xfId="29526"/>
    <cellStyle name="標準 2 4 4 2 7 2 3 3" xfId="29527"/>
    <cellStyle name="標準 2 4 4 2 7 2 4" xfId="29528"/>
    <cellStyle name="標準 2 4 4 2 7 2 4 2" xfId="29529"/>
    <cellStyle name="標準 2 4 4 2 7 2 4 3" xfId="29530"/>
    <cellStyle name="標準 2 4 4 2 7 2 5" xfId="29531"/>
    <cellStyle name="標準 2 4 4 2 7 2 6" xfId="29532"/>
    <cellStyle name="標準 2 4 4 2 7 3" xfId="29533"/>
    <cellStyle name="標準 2 4 4 2 7 3 2" xfId="29534"/>
    <cellStyle name="標準 2 4 4 2 7 3 2 2" xfId="29535"/>
    <cellStyle name="標準 2 4 4 2 7 3 2 3" xfId="29536"/>
    <cellStyle name="標準 2 4 4 2 7 3 3" xfId="29537"/>
    <cellStyle name="標準 2 4 4 2 7 3 3 2" xfId="29538"/>
    <cellStyle name="標準 2 4 4 2 7 3 3 3" xfId="29539"/>
    <cellStyle name="標準 2 4 4 2 7 3 4" xfId="29540"/>
    <cellStyle name="標準 2 4 4 2 7 3 5" xfId="29541"/>
    <cellStyle name="標準 2 4 4 2 7 4" xfId="29542"/>
    <cellStyle name="標準 2 4 4 2 7 5" xfId="29543"/>
    <cellStyle name="標準 2 4 4 2 7 5 2" xfId="29544"/>
    <cellStyle name="標準 2 4 4 2 7 5 3" xfId="29545"/>
    <cellStyle name="標準 2 4 4 2 7 6" xfId="29546"/>
    <cellStyle name="標準 2 4 4 2 7 6 2" xfId="29547"/>
    <cellStyle name="標準 2 4 4 2 7 6 3" xfId="29548"/>
    <cellStyle name="標準 2 4 4 2 7 7" xfId="29549"/>
    <cellStyle name="標準 2 4 4 2 7 8" xfId="29550"/>
    <cellStyle name="標準 2 4 4 2 8" xfId="29551"/>
    <cellStyle name="標準 2 4 4 2 8 2" xfId="29552"/>
    <cellStyle name="標準 2 4 4 2 8 2 2" xfId="29553"/>
    <cellStyle name="標準 2 4 4 2 8 2 2 2" xfId="29554"/>
    <cellStyle name="標準 2 4 4 2 8 2 2 2 2" xfId="29555"/>
    <cellStyle name="標準 2 4 4 2 8 2 2 2 3" xfId="29556"/>
    <cellStyle name="標準 2 4 4 2 8 2 2 3" xfId="29557"/>
    <cellStyle name="標準 2 4 4 2 8 2 2 3 2" xfId="29558"/>
    <cellStyle name="標準 2 4 4 2 8 2 2 3 3" xfId="29559"/>
    <cellStyle name="標準 2 4 4 2 8 2 2 4" xfId="29560"/>
    <cellStyle name="標準 2 4 4 2 8 2 2 5" xfId="29561"/>
    <cellStyle name="標準 2 4 4 2 8 2 3" xfId="29562"/>
    <cellStyle name="標準 2 4 4 2 8 2 3 2" xfId="29563"/>
    <cellStyle name="標準 2 4 4 2 8 2 3 3" xfId="29564"/>
    <cellStyle name="標準 2 4 4 2 8 2 4" xfId="29565"/>
    <cellStyle name="標準 2 4 4 2 8 2 4 2" xfId="29566"/>
    <cellStyle name="標準 2 4 4 2 8 2 4 3" xfId="29567"/>
    <cellStyle name="標準 2 4 4 2 8 2 5" xfId="29568"/>
    <cellStyle name="標準 2 4 4 2 8 2 6" xfId="29569"/>
    <cellStyle name="標準 2 4 4 2 8 3" xfId="29570"/>
    <cellStyle name="標準 2 4 4 2 8 3 2" xfId="29571"/>
    <cellStyle name="標準 2 4 4 2 8 3 2 2" xfId="29572"/>
    <cellStyle name="標準 2 4 4 2 8 3 2 3" xfId="29573"/>
    <cellStyle name="標準 2 4 4 2 8 3 3" xfId="29574"/>
    <cellStyle name="標準 2 4 4 2 8 3 3 2" xfId="29575"/>
    <cellStyle name="標準 2 4 4 2 8 3 3 3" xfId="29576"/>
    <cellStyle name="標準 2 4 4 2 8 3 4" xfId="29577"/>
    <cellStyle name="標準 2 4 4 2 8 3 5" xfId="29578"/>
    <cellStyle name="標準 2 4 4 2 8 4" xfId="29579"/>
    <cellStyle name="標準 2 4 4 2 8 5" xfId="29580"/>
    <cellStyle name="標準 2 4 4 2 8 5 2" xfId="29581"/>
    <cellStyle name="標準 2 4 4 2 8 5 3" xfId="29582"/>
    <cellStyle name="標準 2 4 4 2 8 6" xfId="29583"/>
    <cellStyle name="標準 2 4 4 2 8 6 2" xfId="29584"/>
    <cellStyle name="標準 2 4 4 2 8 6 3" xfId="29585"/>
    <cellStyle name="標準 2 4 4 2 8 7" xfId="29586"/>
    <cellStyle name="標準 2 4 4 2 8 8" xfId="29587"/>
    <cellStyle name="標準 2 4 4 2 9" xfId="29588"/>
    <cellStyle name="標準 2 4 4 2 9 2" xfId="29589"/>
    <cellStyle name="標準 2 4 4 2 9 2 2" xfId="29590"/>
    <cellStyle name="標準 2 4 4 2 9 2 2 2" xfId="29591"/>
    <cellStyle name="標準 2 4 4 2 9 2 2 3" xfId="29592"/>
    <cellStyle name="標準 2 4 4 2 9 2 3" xfId="29593"/>
    <cellStyle name="標準 2 4 4 2 9 2 3 2" xfId="29594"/>
    <cellStyle name="標準 2 4 4 2 9 2 3 3" xfId="29595"/>
    <cellStyle name="標準 2 4 4 2 9 2 4" xfId="29596"/>
    <cellStyle name="標準 2 4 4 2 9 2 5" xfId="29597"/>
    <cellStyle name="標準 2 4 4 2 9 3" xfId="29598"/>
    <cellStyle name="標準 2 4 4 2 9 3 2" xfId="29599"/>
    <cellStyle name="標準 2 4 4 2 9 3 3" xfId="29600"/>
    <cellStyle name="標準 2 4 4 2 9 4" xfId="29601"/>
    <cellStyle name="標準 2 4 4 2 9 4 2" xfId="29602"/>
    <cellStyle name="標準 2 4 4 2 9 4 3" xfId="29603"/>
    <cellStyle name="標準 2 4 4 2 9 5" xfId="29604"/>
    <cellStyle name="標準 2 4 4 2 9 6" xfId="29605"/>
    <cellStyle name="標準 2 4 4 3" xfId="29606"/>
    <cellStyle name="標準 2 4 4 3 10" xfId="29607"/>
    <cellStyle name="標準 2 4 4 3 11" xfId="29608"/>
    <cellStyle name="標準 2 4 4 3 11 2" xfId="29609"/>
    <cellStyle name="標準 2 4 4 3 11 3" xfId="29610"/>
    <cellStyle name="標準 2 4 4 3 12" xfId="29611"/>
    <cellStyle name="標準 2 4 4 3 12 2" xfId="29612"/>
    <cellStyle name="標準 2 4 4 3 12 3" xfId="29613"/>
    <cellStyle name="標準 2 4 4 3 13" xfId="29614"/>
    <cellStyle name="標準 2 4 4 3 14" xfId="29615"/>
    <cellStyle name="標準 2 4 4 3 2" xfId="29616"/>
    <cellStyle name="標準 2 4 4 3 2 10" xfId="29617"/>
    <cellStyle name="標準 2 4 4 3 2 10 2" xfId="29618"/>
    <cellStyle name="標準 2 4 4 3 2 10 3" xfId="29619"/>
    <cellStyle name="標準 2 4 4 3 2 11" xfId="29620"/>
    <cellStyle name="標準 2 4 4 3 2 12" xfId="29621"/>
    <cellStyle name="標準 2 4 4 3 2 2" xfId="29622"/>
    <cellStyle name="標準 2 4 4 3 2 2 10" xfId="29623"/>
    <cellStyle name="標準 2 4 4 3 2 2 2" xfId="29624"/>
    <cellStyle name="標準 2 4 4 3 2 2 2 2" xfId="29625"/>
    <cellStyle name="標準 2 4 4 3 2 2 2 2 2" xfId="29626"/>
    <cellStyle name="標準 2 4 4 3 2 2 2 2 2 2" xfId="29627"/>
    <cellStyle name="標準 2 4 4 3 2 2 2 2 2 2 2" xfId="29628"/>
    <cellStyle name="標準 2 4 4 3 2 2 2 2 2 2 3" xfId="29629"/>
    <cellStyle name="標準 2 4 4 3 2 2 2 2 2 3" xfId="29630"/>
    <cellStyle name="標準 2 4 4 3 2 2 2 2 2 3 2" xfId="29631"/>
    <cellStyle name="標準 2 4 4 3 2 2 2 2 2 3 3" xfId="29632"/>
    <cellStyle name="標準 2 4 4 3 2 2 2 2 2 4" xfId="29633"/>
    <cellStyle name="標準 2 4 4 3 2 2 2 2 2 5" xfId="29634"/>
    <cellStyle name="標準 2 4 4 3 2 2 2 2 3" xfId="29635"/>
    <cellStyle name="標準 2 4 4 3 2 2 2 2 3 2" xfId="29636"/>
    <cellStyle name="標準 2 4 4 3 2 2 2 2 3 3" xfId="29637"/>
    <cellStyle name="標準 2 4 4 3 2 2 2 2 4" xfId="29638"/>
    <cellStyle name="標準 2 4 4 3 2 2 2 2 4 2" xfId="29639"/>
    <cellStyle name="標準 2 4 4 3 2 2 2 2 4 3" xfId="29640"/>
    <cellStyle name="標準 2 4 4 3 2 2 2 2 5" xfId="29641"/>
    <cellStyle name="標準 2 4 4 3 2 2 2 2 6" xfId="29642"/>
    <cellStyle name="標準 2 4 4 3 2 2 2 3" xfId="29643"/>
    <cellStyle name="標準 2 4 4 3 2 2 2 3 2" xfId="29644"/>
    <cellStyle name="標準 2 4 4 3 2 2 2 3 2 2" xfId="29645"/>
    <cellStyle name="標準 2 4 4 3 2 2 2 3 2 3" xfId="29646"/>
    <cellStyle name="標準 2 4 4 3 2 2 2 3 3" xfId="29647"/>
    <cellStyle name="標準 2 4 4 3 2 2 2 3 3 2" xfId="29648"/>
    <cellStyle name="標準 2 4 4 3 2 2 2 3 3 3" xfId="29649"/>
    <cellStyle name="標準 2 4 4 3 2 2 2 3 4" xfId="29650"/>
    <cellStyle name="標準 2 4 4 3 2 2 2 3 5" xfId="29651"/>
    <cellStyle name="標準 2 4 4 3 2 2 2 4" xfId="29652"/>
    <cellStyle name="標準 2 4 4 3 2 2 2 5" xfId="29653"/>
    <cellStyle name="標準 2 4 4 3 2 2 2 5 2" xfId="29654"/>
    <cellStyle name="標準 2 4 4 3 2 2 2 5 3" xfId="29655"/>
    <cellStyle name="標準 2 4 4 3 2 2 2 6" xfId="29656"/>
    <cellStyle name="標準 2 4 4 3 2 2 2 6 2" xfId="29657"/>
    <cellStyle name="標準 2 4 4 3 2 2 2 6 3" xfId="29658"/>
    <cellStyle name="標準 2 4 4 3 2 2 2 7" xfId="29659"/>
    <cellStyle name="標準 2 4 4 3 2 2 2 8" xfId="29660"/>
    <cellStyle name="標準 2 4 4 3 2 2 3" xfId="29661"/>
    <cellStyle name="標準 2 4 4 3 2 2 3 2" xfId="29662"/>
    <cellStyle name="標準 2 4 4 3 2 2 3 2 2" xfId="29663"/>
    <cellStyle name="標準 2 4 4 3 2 2 3 2 2 2" xfId="29664"/>
    <cellStyle name="標準 2 4 4 3 2 2 3 2 2 2 2" xfId="29665"/>
    <cellStyle name="標準 2 4 4 3 2 2 3 2 2 2 3" xfId="29666"/>
    <cellStyle name="標準 2 4 4 3 2 2 3 2 2 3" xfId="29667"/>
    <cellStyle name="標準 2 4 4 3 2 2 3 2 2 3 2" xfId="29668"/>
    <cellStyle name="標準 2 4 4 3 2 2 3 2 2 3 3" xfId="29669"/>
    <cellStyle name="標準 2 4 4 3 2 2 3 2 2 4" xfId="29670"/>
    <cellStyle name="標準 2 4 4 3 2 2 3 2 2 5" xfId="29671"/>
    <cellStyle name="標準 2 4 4 3 2 2 3 2 3" xfId="29672"/>
    <cellStyle name="標準 2 4 4 3 2 2 3 2 3 2" xfId="29673"/>
    <cellStyle name="標準 2 4 4 3 2 2 3 2 3 3" xfId="29674"/>
    <cellStyle name="標準 2 4 4 3 2 2 3 2 4" xfId="29675"/>
    <cellStyle name="標準 2 4 4 3 2 2 3 2 4 2" xfId="29676"/>
    <cellStyle name="標準 2 4 4 3 2 2 3 2 4 3" xfId="29677"/>
    <cellStyle name="標準 2 4 4 3 2 2 3 2 5" xfId="29678"/>
    <cellStyle name="標準 2 4 4 3 2 2 3 2 6" xfId="29679"/>
    <cellStyle name="標準 2 4 4 3 2 2 3 3" xfId="29680"/>
    <cellStyle name="標準 2 4 4 3 2 2 3 3 2" xfId="29681"/>
    <cellStyle name="標準 2 4 4 3 2 2 3 3 2 2" xfId="29682"/>
    <cellStyle name="標準 2 4 4 3 2 2 3 3 2 3" xfId="29683"/>
    <cellStyle name="標準 2 4 4 3 2 2 3 3 3" xfId="29684"/>
    <cellStyle name="標準 2 4 4 3 2 2 3 3 3 2" xfId="29685"/>
    <cellStyle name="標準 2 4 4 3 2 2 3 3 3 3" xfId="29686"/>
    <cellStyle name="標準 2 4 4 3 2 2 3 3 4" xfId="29687"/>
    <cellStyle name="標準 2 4 4 3 2 2 3 3 5" xfId="29688"/>
    <cellStyle name="標準 2 4 4 3 2 2 3 4" xfId="29689"/>
    <cellStyle name="標準 2 4 4 3 2 2 3 5" xfId="29690"/>
    <cellStyle name="標準 2 4 4 3 2 2 3 5 2" xfId="29691"/>
    <cellStyle name="標準 2 4 4 3 2 2 3 5 3" xfId="29692"/>
    <cellStyle name="標準 2 4 4 3 2 2 3 6" xfId="29693"/>
    <cellStyle name="標準 2 4 4 3 2 2 3 6 2" xfId="29694"/>
    <cellStyle name="標準 2 4 4 3 2 2 3 6 3" xfId="29695"/>
    <cellStyle name="標準 2 4 4 3 2 2 3 7" xfId="29696"/>
    <cellStyle name="標準 2 4 4 3 2 2 3 8" xfId="29697"/>
    <cellStyle name="標準 2 4 4 3 2 2 4" xfId="29698"/>
    <cellStyle name="標準 2 4 4 3 2 2 4 2" xfId="29699"/>
    <cellStyle name="標準 2 4 4 3 2 2 4 2 2" xfId="29700"/>
    <cellStyle name="標準 2 4 4 3 2 2 4 2 2 2" xfId="29701"/>
    <cellStyle name="標準 2 4 4 3 2 2 4 2 2 3" xfId="29702"/>
    <cellStyle name="標準 2 4 4 3 2 2 4 2 3" xfId="29703"/>
    <cellStyle name="標準 2 4 4 3 2 2 4 2 3 2" xfId="29704"/>
    <cellStyle name="標準 2 4 4 3 2 2 4 2 3 3" xfId="29705"/>
    <cellStyle name="標準 2 4 4 3 2 2 4 2 4" xfId="29706"/>
    <cellStyle name="標準 2 4 4 3 2 2 4 2 5" xfId="29707"/>
    <cellStyle name="標準 2 4 4 3 2 2 4 3" xfId="29708"/>
    <cellStyle name="標準 2 4 4 3 2 2 4 3 2" xfId="29709"/>
    <cellStyle name="標準 2 4 4 3 2 2 4 3 3" xfId="29710"/>
    <cellStyle name="標準 2 4 4 3 2 2 4 4" xfId="29711"/>
    <cellStyle name="標準 2 4 4 3 2 2 4 4 2" xfId="29712"/>
    <cellStyle name="標準 2 4 4 3 2 2 4 4 3" xfId="29713"/>
    <cellStyle name="標準 2 4 4 3 2 2 4 5" xfId="29714"/>
    <cellStyle name="標準 2 4 4 3 2 2 4 6" xfId="29715"/>
    <cellStyle name="標準 2 4 4 3 2 2 5" xfId="29716"/>
    <cellStyle name="標準 2 4 4 3 2 2 5 2" xfId="29717"/>
    <cellStyle name="標準 2 4 4 3 2 2 5 2 2" xfId="29718"/>
    <cellStyle name="標準 2 4 4 3 2 2 5 2 3" xfId="29719"/>
    <cellStyle name="標準 2 4 4 3 2 2 5 3" xfId="29720"/>
    <cellStyle name="標準 2 4 4 3 2 2 5 3 2" xfId="29721"/>
    <cellStyle name="標準 2 4 4 3 2 2 5 3 3" xfId="29722"/>
    <cellStyle name="標準 2 4 4 3 2 2 5 4" xfId="29723"/>
    <cellStyle name="標準 2 4 4 3 2 2 5 5" xfId="29724"/>
    <cellStyle name="標準 2 4 4 3 2 2 6" xfId="29725"/>
    <cellStyle name="標準 2 4 4 3 2 2 7" xfId="29726"/>
    <cellStyle name="標準 2 4 4 3 2 2 7 2" xfId="29727"/>
    <cellStyle name="標準 2 4 4 3 2 2 7 3" xfId="29728"/>
    <cellStyle name="標準 2 4 4 3 2 2 8" xfId="29729"/>
    <cellStyle name="標準 2 4 4 3 2 2 8 2" xfId="29730"/>
    <cellStyle name="標準 2 4 4 3 2 2 8 3" xfId="29731"/>
    <cellStyle name="標準 2 4 4 3 2 2 9" xfId="29732"/>
    <cellStyle name="標準 2 4 4 3 2 3" xfId="29733"/>
    <cellStyle name="標準 2 4 4 3 2 3 2" xfId="29734"/>
    <cellStyle name="標準 2 4 4 3 2 3 2 2" xfId="29735"/>
    <cellStyle name="標準 2 4 4 3 2 3 2 2 2" xfId="29736"/>
    <cellStyle name="標準 2 4 4 3 2 3 2 2 2 2" xfId="29737"/>
    <cellStyle name="標準 2 4 4 3 2 3 2 2 2 2 2" xfId="29738"/>
    <cellStyle name="標準 2 4 4 3 2 3 2 2 2 2 3" xfId="29739"/>
    <cellStyle name="標準 2 4 4 3 2 3 2 2 2 3" xfId="29740"/>
    <cellStyle name="標準 2 4 4 3 2 3 2 2 2 3 2" xfId="29741"/>
    <cellStyle name="標準 2 4 4 3 2 3 2 2 2 3 3" xfId="29742"/>
    <cellStyle name="標準 2 4 4 3 2 3 2 2 2 4" xfId="29743"/>
    <cellStyle name="標準 2 4 4 3 2 3 2 2 2 5" xfId="29744"/>
    <cellStyle name="標準 2 4 4 3 2 3 2 2 3" xfId="29745"/>
    <cellStyle name="標準 2 4 4 3 2 3 2 2 3 2" xfId="29746"/>
    <cellStyle name="標準 2 4 4 3 2 3 2 2 3 3" xfId="29747"/>
    <cellStyle name="標準 2 4 4 3 2 3 2 2 4" xfId="29748"/>
    <cellStyle name="標準 2 4 4 3 2 3 2 2 4 2" xfId="29749"/>
    <cellStyle name="標準 2 4 4 3 2 3 2 2 4 3" xfId="29750"/>
    <cellStyle name="標準 2 4 4 3 2 3 2 2 5" xfId="29751"/>
    <cellStyle name="標準 2 4 4 3 2 3 2 2 6" xfId="29752"/>
    <cellStyle name="標準 2 4 4 3 2 3 2 3" xfId="29753"/>
    <cellStyle name="標準 2 4 4 3 2 3 2 3 2" xfId="29754"/>
    <cellStyle name="標準 2 4 4 3 2 3 2 3 2 2" xfId="29755"/>
    <cellStyle name="標準 2 4 4 3 2 3 2 3 2 3" xfId="29756"/>
    <cellStyle name="標準 2 4 4 3 2 3 2 3 3" xfId="29757"/>
    <cellStyle name="標準 2 4 4 3 2 3 2 3 3 2" xfId="29758"/>
    <cellStyle name="標準 2 4 4 3 2 3 2 3 3 3" xfId="29759"/>
    <cellStyle name="標準 2 4 4 3 2 3 2 3 4" xfId="29760"/>
    <cellStyle name="標準 2 4 4 3 2 3 2 3 5" xfId="29761"/>
    <cellStyle name="標準 2 4 4 3 2 3 2 4" xfId="29762"/>
    <cellStyle name="標準 2 4 4 3 2 3 2 5" xfId="29763"/>
    <cellStyle name="標準 2 4 4 3 2 3 2 5 2" xfId="29764"/>
    <cellStyle name="標準 2 4 4 3 2 3 2 5 3" xfId="29765"/>
    <cellStyle name="標準 2 4 4 3 2 3 2 6" xfId="29766"/>
    <cellStyle name="標準 2 4 4 3 2 3 2 6 2" xfId="29767"/>
    <cellStyle name="標準 2 4 4 3 2 3 2 6 3" xfId="29768"/>
    <cellStyle name="標準 2 4 4 3 2 3 2 7" xfId="29769"/>
    <cellStyle name="標準 2 4 4 3 2 3 2 8" xfId="29770"/>
    <cellStyle name="標準 2 4 4 3 2 3 3" xfId="29771"/>
    <cellStyle name="標準 2 4 4 3 2 3 3 2" xfId="29772"/>
    <cellStyle name="標準 2 4 4 3 2 3 3 2 2" xfId="29773"/>
    <cellStyle name="標準 2 4 4 3 2 3 3 2 2 2" xfId="29774"/>
    <cellStyle name="標準 2 4 4 3 2 3 3 2 2 3" xfId="29775"/>
    <cellStyle name="標準 2 4 4 3 2 3 3 2 3" xfId="29776"/>
    <cellStyle name="標準 2 4 4 3 2 3 3 2 3 2" xfId="29777"/>
    <cellStyle name="標準 2 4 4 3 2 3 3 2 3 3" xfId="29778"/>
    <cellStyle name="標準 2 4 4 3 2 3 3 2 4" xfId="29779"/>
    <cellStyle name="標準 2 4 4 3 2 3 3 2 5" xfId="29780"/>
    <cellStyle name="標準 2 4 4 3 2 3 3 3" xfId="29781"/>
    <cellStyle name="標準 2 4 4 3 2 3 3 3 2" xfId="29782"/>
    <cellStyle name="標準 2 4 4 3 2 3 3 3 3" xfId="29783"/>
    <cellStyle name="標準 2 4 4 3 2 3 3 4" xfId="29784"/>
    <cellStyle name="標準 2 4 4 3 2 3 3 4 2" xfId="29785"/>
    <cellStyle name="標準 2 4 4 3 2 3 3 4 3" xfId="29786"/>
    <cellStyle name="標準 2 4 4 3 2 3 3 5" xfId="29787"/>
    <cellStyle name="標準 2 4 4 3 2 3 3 6" xfId="29788"/>
    <cellStyle name="標準 2 4 4 3 2 3 4" xfId="29789"/>
    <cellStyle name="標準 2 4 4 3 2 3 4 2" xfId="29790"/>
    <cellStyle name="標準 2 4 4 3 2 3 4 2 2" xfId="29791"/>
    <cellStyle name="標準 2 4 4 3 2 3 4 2 3" xfId="29792"/>
    <cellStyle name="標準 2 4 4 3 2 3 4 3" xfId="29793"/>
    <cellStyle name="標準 2 4 4 3 2 3 4 3 2" xfId="29794"/>
    <cellStyle name="標準 2 4 4 3 2 3 4 3 3" xfId="29795"/>
    <cellStyle name="標準 2 4 4 3 2 3 4 4" xfId="29796"/>
    <cellStyle name="標準 2 4 4 3 2 3 4 5" xfId="29797"/>
    <cellStyle name="標準 2 4 4 3 2 3 5" xfId="29798"/>
    <cellStyle name="標準 2 4 4 3 2 3 6" xfId="29799"/>
    <cellStyle name="標準 2 4 4 3 2 3 6 2" xfId="29800"/>
    <cellStyle name="標準 2 4 4 3 2 3 6 3" xfId="29801"/>
    <cellStyle name="標準 2 4 4 3 2 3 7" xfId="29802"/>
    <cellStyle name="標準 2 4 4 3 2 3 7 2" xfId="29803"/>
    <cellStyle name="標準 2 4 4 3 2 3 7 3" xfId="29804"/>
    <cellStyle name="標準 2 4 4 3 2 3 8" xfId="29805"/>
    <cellStyle name="標準 2 4 4 3 2 3 9" xfId="29806"/>
    <cellStyle name="標準 2 4 4 3 2 4" xfId="29807"/>
    <cellStyle name="標準 2 4 4 3 2 4 2" xfId="29808"/>
    <cellStyle name="標準 2 4 4 3 2 4 2 2" xfId="29809"/>
    <cellStyle name="標準 2 4 4 3 2 4 2 2 2" xfId="29810"/>
    <cellStyle name="標準 2 4 4 3 2 4 2 2 2 2" xfId="29811"/>
    <cellStyle name="標準 2 4 4 3 2 4 2 2 2 3" xfId="29812"/>
    <cellStyle name="標準 2 4 4 3 2 4 2 2 3" xfId="29813"/>
    <cellStyle name="標準 2 4 4 3 2 4 2 2 3 2" xfId="29814"/>
    <cellStyle name="標準 2 4 4 3 2 4 2 2 3 3" xfId="29815"/>
    <cellStyle name="標準 2 4 4 3 2 4 2 2 4" xfId="29816"/>
    <cellStyle name="標準 2 4 4 3 2 4 2 2 5" xfId="29817"/>
    <cellStyle name="標準 2 4 4 3 2 4 2 3" xfId="29818"/>
    <cellStyle name="標準 2 4 4 3 2 4 2 3 2" xfId="29819"/>
    <cellStyle name="標準 2 4 4 3 2 4 2 3 3" xfId="29820"/>
    <cellStyle name="標準 2 4 4 3 2 4 2 4" xfId="29821"/>
    <cellStyle name="標準 2 4 4 3 2 4 2 4 2" xfId="29822"/>
    <cellStyle name="標準 2 4 4 3 2 4 2 4 3" xfId="29823"/>
    <cellStyle name="標準 2 4 4 3 2 4 2 5" xfId="29824"/>
    <cellStyle name="標準 2 4 4 3 2 4 2 6" xfId="29825"/>
    <cellStyle name="標準 2 4 4 3 2 4 3" xfId="29826"/>
    <cellStyle name="標準 2 4 4 3 2 4 3 2" xfId="29827"/>
    <cellStyle name="標準 2 4 4 3 2 4 3 2 2" xfId="29828"/>
    <cellStyle name="標準 2 4 4 3 2 4 3 2 3" xfId="29829"/>
    <cellStyle name="標準 2 4 4 3 2 4 3 3" xfId="29830"/>
    <cellStyle name="標準 2 4 4 3 2 4 3 3 2" xfId="29831"/>
    <cellStyle name="標準 2 4 4 3 2 4 3 3 3" xfId="29832"/>
    <cellStyle name="標準 2 4 4 3 2 4 3 4" xfId="29833"/>
    <cellStyle name="標準 2 4 4 3 2 4 3 5" xfId="29834"/>
    <cellStyle name="標準 2 4 4 3 2 4 4" xfId="29835"/>
    <cellStyle name="標準 2 4 4 3 2 4 5" xfId="29836"/>
    <cellStyle name="標準 2 4 4 3 2 4 5 2" xfId="29837"/>
    <cellStyle name="標準 2 4 4 3 2 4 5 3" xfId="29838"/>
    <cellStyle name="標準 2 4 4 3 2 4 6" xfId="29839"/>
    <cellStyle name="標準 2 4 4 3 2 4 6 2" xfId="29840"/>
    <cellStyle name="標準 2 4 4 3 2 4 6 3" xfId="29841"/>
    <cellStyle name="標準 2 4 4 3 2 4 7" xfId="29842"/>
    <cellStyle name="標準 2 4 4 3 2 4 8" xfId="29843"/>
    <cellStyle name="標準 2 4 4 3 2 5" xfId="29844"/>
    <cellStyle name="標準 2 4 4 3 2 5 2" xfId="29845"/>
    <cellStyle name="標準 2 4 4 3 2 5 2 2" xfId="29846"/>
    <cellStyle name="標準 2 4 4 3 2 5 2 2 2" xfId="29847"/>
    <cellStyle name="標準 2 4 4 3 2 5 2 2 2 2" xfId="29848"/>
    <cellStyle name="標準 2 4 4 3 2 5 2 2 2 3" xfId="29849"/>
    <cellStyle name="標準 2 4 4 3 2 5 2 2 3" xfId="29850"/>
    <cellStyle name="標準 2 4 4 3 2 5 2 2 3 2" xfId="29851"/>
    <cellStyle name="標準 2 4 4 3 2 5 2 2 3 3" xfId="29852"/>
    <cellStyle name="標準 2 4 4 3 2 5 2 2 4" xfId="29853"/>
    <cellStyle name="標準 2 4 4 3 2 5 2 2 5" xfId="29854"/>
    <cellStyle name="標準 2 4 4 3 2 5 2 3" xfId="29855"/>
    <cellStyle name="標準 2 4 4 3 2 5 2 3 2" xfId="29856"/>
    <cellStyle name="標準 2 4 4 3 2 5 2 3 3" xfId="29857"/>
    <cellStyle name="標準 2 4 4 3 2 5 2 4" xfId="29858"/>
    <cellStyle name="標準 2 4 4 3 2 5 2 4 2" xfId="29859"/>
    <cellStyle name="標準 2 4 4 3 2 5 2 4 3" xfId="29860"/>
    <cellStyle name="標準 2 4 4 3 2 5 2 5" xfId="29861"/>
    <cellStyle name="標準 2 4 4 3 2 5 2 6" xfId="29862"/>
    <cellStyle name="標準 2 4 4 3 2 5 3" xfId="29863"/>
    <cellStyle name="標準 2 4 4 3 2 5 3 2" xfId="29864"/>
    <cellStyle name="標準 2 4 4 3 2 5 3 2 2" xfId="29865"/>
    <cellStyle name="標準 2 4 4 3 2 5 3 2 3" xfId="29866"/>
    <cellStyle name="標準 2 4 4 3 2 5 3 3" xfId="29867"/>
    <cellStyle name="標準 2 4 4 3 2 5 3 3 2" xfId="29868"/>
    <cellStyle name="標準 2 4 4 3 2 5 3 3 3" xfId="29869"/>
    <cellStyle name="標準 2 4 4 3 2 5 3 4" xfId="29870"/>
    <cellStyle name="標準 2 4 4 3 2 5 3 5" xfId="29871"/>
    <cellStyle name="標準 2 4 4 3 2 5 4" xfId="29872"/>
    <cellStyle name="標準 2 4 4 3 2 5 5" xfId="29873"/>
    <cellStyle name="標準 2 4 4 3 2 5 5 2" xfId="29874"/>
    <cellStyle name="標準 2 4 4 3 2 5 5 3" xfId="29875"/>
    <cellStyle name="標準 2 4 4 3 2 5 6" xfId="29876"/>
    <cellStyle name="標準 2 4 4 3 2 5 6 2" xfId="29877"/>
    <cellStyle name="標準 2 4 4 3 2 5 6 3" xfId="29878"/>
    <cellStyle name="標準 2 4 4 3 2 5 7" xfId="29879"/>
    <cellStyle name="標準 2 4 4 3 2 5 8" xfId="29880"/>
    <cellStyle name="標準 2 4 4 3 2 6" xfId="29881"/>
    <cellStyle name="標準 2 4 4 3 2 6 2" xfId="29882"/>
    <cellStyle name="標準 2 4 4 3 2 6 2 2" xfId="29883"/>
    <cellStyle name="標準 2 4 4 3 2 6 2 2 2" xfId="29884"/>
    <cellStyle name="標準 2 4 4 3 2 6 2 2 3" xfId="29885"/>
    <cellStyle name="標準 2 4 4 3 2 6 2 3" xfId="29886"/>
    <cellStyle name="標準 2 4 4 3 2 6 2 3 2" xfId="29887"/>
    <cellStyle name="標準 2 4 4 3 2 6 2 3 3" xfId="29888"/>
    <cellStyle name="標準 2 4 4 3 2 6 2 4" xfId="29889"/>
    <cellStyle name="標準 2 4 4 3 2 6 2 5" xfId="29890"/>
    <cellStyle name="標準 2 4 4 3 2 6 3" xfId="29891"/>
    <cellStyle name="標準 2 4 4 3 2 6 3 2" xfId="29892"/>
    <cellStyle name="標準 2 4 4 3 2 6 3 3" xfId="29893"/>
    <cellStyle name="標準 2 4 4 3 2 6 4" xfId="29894"/>
    <cellStyle name="標準 2 4 4 3 2 6 4 2" xfId="29895"/>
    <cellStyle name="標準 2 4 4 3 2 6 4 3" xfId="29896"/>
    <cellStyle name="標準 2 4 4 3 2 6 5" xfId="29897"/>
    <cellStyle name="標準 2 4 4 3 2 6 6" xfId="29898"/>
    <cellStyle name="標準 2 4 4 3 2 7" xfId="29899"/>
    <cellStyle name="標準 2 4 4 3 2 7 2" xfId="29900"/>
    <cellStyle name="標準 2 4 4 3 2 7 2 2" xfId="29901"/>
    <cellStyle name="標準 2 4 4 3 2 7 2 3" xfId="29902"/>
    <cellStyle name="標準 2 4 4 3 2 7 3" xfId="29903"/>
    <cellStyle name="標準 2 4 4 3 2 7 3 2" xfId="29904"/>
    <cellStyle name="標準 2 4 4 3 2 7 3 3" xfId="29905"/>
    <cellStyle name="標準 2 4 4 3 2 7 4" xfId="29906"/>
    <cellStyle name="標準 2 4 4 3 2 7 5" xfId="29907"/>
    <cellStyle name="標準 2 4 4 3 2 8" xfId="29908"/>
    <cellStyle name="標準 2 4 4 3 2 9" xfId="29909"/>
    <cellStyle name="標準 2 4 4 3 2 9 2" xfId="29910"/>
    <cellStyle name="標準 2 4 4 3 2 9 3" xfId="29911"/>
    <cellStyle name="標準 2 4 4 3 3" xfId="29912"/>
    <cellStyle name="標準 2 4 4 3 3 10" xfId="29913"/>
    <cellStyle name="標準 2 4 4 3 3 11" xfId="29914"/>
    <cellStyle name="標準 2 4 4 3 3 2" xfId="29915"/>
    <cellStyle name="標準 2 4 4 3 3 2 10" xfId="29916"/>
    <cellStyle name="標準 2 4 4 3 3 2 2" xfId="29917"/>
    <cellStyle name="標準 2 4 4 3 3 2 2 2" xfId="29918"/>
    <cellStyle name="標準 2 4 4 3 3 2 2 2 2" xfId="29919"/>
    <cellStyle name="標準 2 4 4 3 3 2 2 2 2 2" xfId="29920"/>
    <cellStyle name="標準 2 4 4 3 3 2 2 2 2 2 2" xfId="29921"/>
    <cellStyle name="標準 2 4 4 3 3 2 2 2 2 2 3" xfId="29922"/>
    <cellStyle name="標準 2 4 4 3 3 2 2 2 2 3" xfId="29923"/>
    <cellStyle name="標準 2 4 4 3 3 2 2 2 2 3 2" xfId="29924"/>
    <cellStyle name="標準 2 4 4 3 3 2 2 2 2 3 3" xfId="29925"/>
    <cellStyle name="標準 2 4 4 3 3 2 2 2 2 4" xfId="29926"/>
    <cellStyle name="標準 2 4 4 3 3 2 2 2 2 5" xfId="29927"/>
    <cellStyle name="標準 2 4 4 3 3 2 2 2 3" xfId="29928"/>
    <cellStyle name="標準 2 4 4 3 3 2 2 2 3 2" xfId="29929"/>
    <cellStyle name="標準 2 4 4 3 3 2 2 2 3 3" xfId="29930"/>
    <cellStyle name="標準 2 4 4 3 3 2 2 2 4" xfId="29931"/>
    <cellStyle name="標準 2 4 4 3 3 2 2 2 4 2" xfId="29932"/>
    <cellStyle name="標準 2 4 4 3 3 2 2 2 4 3" xfId="29933"/>
    <cellStyle name="標準 2 4 4 3 3 2 2 2 5" xfId="29934"/>
    <cellStyle name="標準 2 4 4 3 3 2 2 2 6" xfId="29935"/>
    <cellStyle name="標準 2 4 4 3 3 2 2 3" xfId="29936"/>
    <cellStyle name="標準 2 4 4 3 3 2 2 3 2" xfId="29937"/>
    <cellStyle name="標準 2 4 4 3 3 2 2 3 2 2" xfId="29938"/>
    <cellStyle name="標準 2 4 4 3 3 2 2 3 2 3" xfId="29939"/>
    <cellStyle name="標準 2 4 4 3 3 2 2 3 3" xfId="29940"/>
    <cellStyle name="標準 2 4 4 3 3 2 2 3 3 2" xfId="29941"/>
    <cellStyle name="標準 2 4 4 3 3 2 2 3 3 3" xfId="29942"/>
    <cellStyle name="標準 2 4 4 3 3 2 2 3 4" xfId="29943"/>
    <cellStyle name="標準 2 4 4 3 3 2 2 3 5" xfId="29944"/>
    <cellStyle name="標準 2 4 4 3 3 2 2 4" xfId="29945"/>
    <cellStyle name="標準 2 4 4 3 3 2 2 5" xfId="29946"/>
    <cellStyle name="標準 2 4 4 3 3 2 2 5 2" xfId="29947"/>
    <cellStyle name="標準 2 4 4 3 3 2 2 5 3" xfId="29948"/>
    <cellStyle name="標準 2 4 4 3 3 2 2 6" xfId="29949"/>
    <cellStyle name="標準 2 4 4 3 3 2 2 6 2" xfId="29950"/>
    <cellStyle name="標準 2 4 4 3 3 2 2 6 3" xfId="29951"/>
    <cellStyle name="標準 2 4 4 3 3 2 2 7" xfId="29952"/>
    <cellStyle name="標準 2 4 4 3 3 2 2 8" xfId="29953"/>
    <cellStyle name="標準 2 4 4 3 3 2 3" xfId="29954"/>
    <cellStyle name="標準 2 4 4 3 3 2 3 2" xfId="29955"/>
    <cellStyle name="標準 2 4 4 3 3 2 3 2 2" xfId="29956"/>
    <cellStyle name="標準 2 4 4 3 3 2 3 2 2 2" xfId="29957"/>
    <cellStyle name="標準 2 4 4 3 3 2 3 2 2 2 2" xfId="29958"/>
    <cellStyle name="標準 2 4 4 3 3 2 3 2 2 2 3" xfId="29959"/>
    <cellStyle name="標準 2 4 4 3 3 2 3 2 2 3" xfId="29960"/>
    <cellStyle name="標準 2 4 4 3 3 2 3 2 2 3 2" xfId="29961"/>
    <cellStyle name="標準 2 4 4 3 3 2 3 2 2 3 3" xfId="29962"/>
    <cellStyle name="標準 2 4 4 3 3 2 3 2 2 4" xfId="29963"/>
    <cellStyle name="標準 2 4 4 3 3 2 3 2 2 5" xfId="29964"/>
    <cellStyle name="標準 2 4 4 3 3 2 3 2 3" xfId="29965"/>
    <cellStyle name="標準 2 4 4 3 3 2 3 2 3 2" xfId="29966"/>
    <cellStyle name="標準 2 4 4 3 3 2 3 2 3 3" xfId="29967"/>
    <cellStyle name="標準 2 4 4 3 3 2 3 2 4" xfId="29968"/>
    <cellStyle name="標準 2 4 4 3 3 2 3 2 4 2" xfId="29969"/>
    <cellStyle name="標準 2 4 4 3 3 2 3 2 4 3" xfId="29970"/>
    <cellStyle name="標準 2 4 4 3 3 2 3 2 5" xfId="29971"/>
    <cellStyle name="標準 2 4 4 3 3 2 3 2 6" xfId="29972"/>
    <cellStyle name="標準 2 4 4 3 3 2 3 3" xfId="29973"/>
    <cellStyle name="標準 2 4 4 3 3 2 3 3 2" xfId="29974"/>
    <cellStyle name="標準 2 4 4 3 3 2 3 3 2 2" xfId="29975"/>
    <cellStyle name="標準 2 4 4 3 3 2 3 3 2 3" xfId="29976"/>
    <cellStyle name="標準 2 4 4 3 3 2 3 3 3" xfId="29977"/>
    <cellStyle name="標準 2 4 4 3 3 2 3 3 3 2" xfId="29978"/>
    <cellStyle name="標準 2 4 4 3 3 2 3 3 3 3" xfId="29979"/>
    <cellStyle name="標準 2 4 4 3 3 2 3 3 4" xfId="29980"/>
    <cellStyle name="標準 2 4 4 3 3 2 3 3 5" xfId="29981"/>
    <cellStyle name="標準 2 4 4 3 3 2 3 4" xfId="29982"/>
    <cellStyle name="標準 2 4 4 3 3 2 3 5" xfId="29983"/>
    <cellStyle name="標準 2 4 4 3 3 2 3 5 2" xfId="29984"/>
    <cellStyle name="標準 2 4 4 3 3 2 3 5 3" xfId="29985"/>
    <cellStyle name="標準 2 4 4 3 3 2 3 6" xfId="29986"/>
    <cellStyle name="標準 2 4 4 3 3 2 3 6 2" xfId="29987"/>
    <cellStyle name="標準 2 4 4 3 3 2 3 6 3" xfId="29988"/>
    <cellStyle name="標準 2 4 4 3 3 2 3 7" xfId="29989"/>
    <cellStyle name="標準 2 4 4 3 3 2 3 8" xfId="29990"/>
    <cellStyle name="標準 2 4 4 3 3 2 4" xfId="29991"/>
    <cellStyle name="標準 2 4 4 3 3 2 4 2" xfId="29992"/>
    <cellStyle name="標準 2 4 4 3 3 2 4 2 2" xfId="29993"/>
    <cellStyle name="標準 2 4 4 3 3 2 4 2 2 2" xfId="29994"/>
    <cellStyle name="標準 2 4 4 3 3 2 4 2 2 3" xfId="29995"/>
    <cellStyle name="標準 2 4 4 3 3 2 4 2 3" xfId="29996"/>
    <cellStyle name="標準 2 4 4 3 3 2 4 2 3 2" xfId="29997"/>
    <cellStyle name="標準 2 4 4 3 3 2 4 2 3 3" xfId="29998"/>
    <cellStyle name="標準 2 4 4 3 3 2 4 2 4" xfId="29999"/>
    <cellStyle name="標準 2 4 4 3 3 2 4 2 5" xfId="30000"/>
    <cellStyle name="標準 2 4 4 3 3 2 4 3" xfId="30001"/>
    <cellStyle name="標準 2 4 4 3 3 2 4 3 2" xfId="30002"/>
    <cellStyle name="標準 2 4 4 3 3 2 4 3 3" xfId="30003"/>
    <cellStyle name="標準 2 4 4 3 3 2 4 4" xfId="30004"/>
    <cellStyle name="標準 2 4 4 3 3 2 4 4 2" xfId="30005"/>
    <cellStyle name="標準 2 4 4 3 3 2 4 4 3" xfId="30006"/>
    <cellStyle name="標準 2 4 4 3 3 2 4 5" xfId="30007"/>
    <cellStyle name="標準 2 4 4 3 3 2 4 6" xfId="30008"/>
    <cellStyle name="標準 2 4 4 3 3 2 5" xfId="30009"/>
    <cellStyle name="標準 2 4 4 3 3 2 5 2" xfId="30010"/>
    <cellStyle name="標準 2 4 4 3 3 2 5 2 2" xfId="30011"/>
    <cellStyle name="標準 2 4 4 3 3 2 5 2 3" xfId="30012"/>
    <cellStyle name="標準 2 4 4 3 3 2 5 3" xfId="30013"/>
    <cellStyle name="標準 2 4 4 3 3 2 5 3 2" xfId="30014"/>
    <cellStyle name="標準 2 4 4 3 3 2 5 3 3" xfId="30015"/>
    <cellStyle name="標準 2 4 4 3 3 2 5 4" xfId="30016"/>
    <cellStyle name="標準 2 4 4 3 3 2 5 5" xfId="30017"/>
    <cellStyle name="標準 2 4 4 3 3 2 6" xfId="30018"/>
    <cellStyle name="標準 2 4 4 3 3 2 7" xfId="30019"/>
    <cellStyle name="標準 2 4 4 3 3 2 7 2" xfId="30020"/>
    <cellStyle name="標準 2 4 4 3 3 2 7 3" xfId="30021"/>
    <cellStyle name="標準 2 4 4 3 3 2 8" xfId="30022"/>
    <cellStyle name="標準 2 4 4 3 3 2 8 2" xfId="30023"/>
    <cellStyle name="標準 2 4 4 3 3 2 8 3" xfId="30024"/>
    <cellStyle name="標準 2 4 4 3 3 2 9" xfId="30025"/>
    <cellStyle name="標準 2 4 4 3 3 3" xfId="30026"/>
    <cellStyle name="標準 2 4 4 3 3 3 2" xfId="30027"/>
    <cellStyle name="標準 2 4 4 3 3 3 2 2" xfId="30028"/>
    <cellStyle name="標準 2 4 4 3 3 3 2 2 2" xfId="30029"/>
    <cellStyle name="標準 2 4 4 3 3 3 2 2 2 2" xfId="30030"/>
    <cellStyle name="標準 2 4 4 3 3 3 2 2 2 3" xfId="30031"/>
    <cellStyle name="標準 2 4 4 3 3 3 2 2 3" xfId="30032"/>
    <cellStyle name="標準 2 4 4 3 3 3 2 2 3 2" xfId="30033"/>
    <cellStyle name="標準 2 4 4 3 3 3 2 2 3 3" xfId="30034"/>
    <cellStyle name="標準 2 4 4 3 3 3 2 2 4" xfId="30035"/>
    <cellStyle name="標準 2 4 4 3 3 3 2 2 5" xfId="30036"/>
    <cellStyle name="標準 2 4 4 3 3 3 2 3" xfId="30037"/>
    <cellStyle name="標準 2 4 4 3 3 3 2 3 2" xfId="30038"/>
    <cellStyle name="標準 2 4 4 3 3 3 2 3 3" xfId="30039"/>
    <cellStyle name="標準 2 4 4 3 3 3 2 4" xfId="30040"/>
    <cellStyle name="標準 2 4 4 3 3 3 2 4 2" xfId="30041"/>
    <cellStyle name="標準 2 4 4 3 3 3 2 4 3" xfId="30042"/>
    <cellStyle name="標準 2 4 4 3 3 3 2 5" xfId="30043"/>
    <cellStyle name="標準 2 4 4 3 3 3 2 6" xfId="30044"/>
    <cellStyle name="標準 2 4 4 3 3 3 3" xfId="30045"/>
    <cellStyle name="標準 2 4 4 3 3 3 3 2" xfId="30046"/>
    <cellStyle name="標準 2 4 4 3 3 3 3 2 2" xfId="30047"/>
    <cellStyle name="標準 2 4 4 3 3 3 3 2 3" xfId="30048"/>
    <cellStyle name="標準 2 4 4 3 3 3 3 3" xfId="30049"/>
    <cellStyle name="標準 2 4 4 3 3 3 3 3 2" xfId="30050"/>
    <cellStyle name="標準 2 4 4 3 3 3 3 3 3" xfId="30051"/>
    <cellStyle name="標準 2 4 4 3 3 3 3 4" xfId="30052"/>
    <cellStyle name="標準 2 4 4 3 3 3 3 5" xfId="30053"/>
    <cellStyle name="標準 2 4 4 3 3 3 4" xfId="30054"/>
    <cellStyle name="標準 2 4 4 3 3 3 5" xfId="30055"/>
    <cellStyle name="標準 2 4 4 3 3 3 5 2" xfId="30056"/>
    <cellStyle name="標準 2 4 4 3 3 3 5 3" xfId="30057"/>
    <cellStyle name="標準 2 4 4 3 3 3 6" xfId="30058"/>
    <cellStyle name="標準 2 4 4 3 3 3 6 2" xfId="30059"/>
    <cellStyle name="標準 2 4 4 3 3 3 6 3" xfId="30060"/>
    <cellStyle name="標準 2 4 4 3 3 3 7" xfId="30061"/>
    <cellStyle name="標準 2 4 4 3 3 3 8" xfId="30062"/>
    <cellStyle name="標準 2 4 4 3 3 4" xfId="30063"/>
    <cellStyle name="標準 2 4 4 3 3 4 2" xfId="30064"/>
    <cellStyle name="標準 2 4 4 3 3 4 2 2" xfId="30065"/>
    <cellStyle name="標準 2 4 4 3 3 4 2 2 2" xfId="30066"/>
    <cellStyle name="標準 2 4 4 3 3 4 2 2 2 2" xfId="30067"/>
    <cellStyle name="標準 2 4 4 3 3 4 2 2 2 3" xfId="30068"/>
    <cellStyle name="標準 2 4 4 3 3 4 2 2 3" xfId="30069"/>
    <cellStyle name="標準 2 4 4 3 3 4 2 2 3 2" xfId="30070"/>
    <cellStyle name="標準 2 4 4 3 3 4 2 2 3 3" xfId="30071"/>
    <cellStyle name="標準 2 4 4 3 3 4 2 2 4" xfId="30072"/>
    <cellStyle name="標準 2 4 4 3 3 4 2 2 5" xfId="30073"/>
    <cellStyle name="標準 2 4 4 3 3 4 2 3" xfId="30074"/>
    <cellStyle name="標準 2 4 4 3 3 4 2 3 2" xfId="30075"/>
    <cellStyle name="標準 2 4 4 3 3 4 2 3 3" xfId="30076"/>
    <cellStyle name="標準 2 4 4 3 3 4 2 4" xfId="30077"/>
    <cellStyle name="標準 2 4 4 3 3 4 2 4 2" xfId="30078"/>
    <cellStyle name="標準 2 4 4 3 3 4 2 4 3" xfId="30079"/>
    <cellStyle name="標準 2 4 4 3 3 4 2 5" xfId="30080"/>
    <cellStyle name="標準 2 4 4 3 3 4 2 6" xfId="30081"/>
    <cellStyle name="標準 2 4 4 3 3 4 3" xfId="30082"/>
    <cellStyle name="標準 2 4 4 3 3 4 3 2" xfId="30083"/>
    <cellStyle name="標準 2 4 4 3 3 4 3 2 2" xfId="30084"/>
    <cellStyle name="標準 2 4 4 3 3 4 3 2 3" xfId="30085"/>
    <cellStyle name="標準 2 4 4 3 3 4 3 3" xfId="30086"/>
    <cellStyle name="標準 2 4 4 3 3 4 3 3 2" xfId="30087"/>
    <cellStyle name="標準 2 4 4 3 3 4 3 3 3" xfId="30088"/>
    <cellStyle name="標準 2 4 4 3 3 4 3 4" xfId="30089"/>
    <cellStyle name="標準 2 4 4 3 3 4 3 5" xfId="30090"/>
    <cellStyle name="標準 2 4 4 3 3 4 4" xfId="30091"/>
    <cellStyle name="標準 2 4 4 3 3 4 5" xfId="30092"/>
    <cellStyle name="標準 2 4 4 3 3 4 5 2" xfId="30093"/>
    <cellStyle name="標準 2 4 4 3 3 4 5 3" xfId="30094"/>
    <cellStyle name="標準 2 4 4 3 3 4 6" xfId="30095"/>
    <cellStyle name="標準 2 4 4 3 3 4 6 2" xfId="30096"/>
    <cellStyle name="標準 2 4 4 3 3 4 6 3" xfId="30097"/>
    <cellStyle name="標準 2 4 4 3 3 4 7" xfId="30098"/>
    <cellStyle name="標準 2 4 4 3 3 4 8" xfId="30099"/>
    <cellStyle name="標準 2 4 4 3 3 5" xfId="30100"/>
    <cellStyle name="標準 2 4 4 3 3 5 2" xfId="30101"/>
    <cellStyle name="標準 2 4 4 3 3 5 2 2" xfId="30102"/>
    <cellStyle name="標準 2 4 4 3 3 5 2 2 2" xfId="30103"/>
    <cellStyle name="標準 2 4 4 3 3 5 2 2 3" xfId="30104"/>
    <cellStyle name="標準 2 4 4 3 3 5 2 3" xfId="30105"/>
    <cellStyle name="標準 2 4 4 3 3 5 2 3 2" xfId="30106"/>
    <cellStyle name="標準 2 4 4 3 3 5 2 3 3" xfId="30107"/>
    <cellStyle name="標準 2 4 4 3 3 5 2 4" xfId="30108"/>
    <cellStyle name="標準 2 4 4 3 3 5 2 5" xfId="30109"/>
    <cellStyle name="標準 2 4 4 3 3 5 3" xfId="30110"/>
    <cellStyle name="標準 2 4 4 3 3 5 3 2" xfId="30111"/>
    <cellStyle name="標準 2 4 4 3 3 5 3 3" xfId="30112"/>
    <cellStyle name="標準 2 4 4 3 3 5 4" xfId="30113"/>
    <cellStyle name="標準 2 4 4 3 3 5 4 2" xfId="30114"/>
    <cellStyle name="標準 2 4 4 3 3 5 4 3" xfId="30115"/>
    <cellStyle name="標準 2 4 4 3 3 5 5" xfId="30116"/>
    <cellStyle name="標準 2 4 4 3 3 5 6" xfId="30117"/>
    <cellStyle name="標準 2 4 4 3 3 6" xfId="30118"/>
    <cellStyle name="標準 2 4 4 3 3 6 2" xfId="30119"/>
    <cellStyle name="標準 2 4 4 3 3 6 2 2" xfId="30120"/>
    <cellStyle name="標準 2 4 4 3 3 6 2 3" xfId="30121"/>
    <cellStyle name="標準 2 4 4 3 3 6 3" xfId="30122"/>
    <cellStyle name="標準 2 4 4 3 3 6 3 2" xfId="30123"/>
    <cellStyle name="標準 2 4 4 3 3 6 3 3" xfId="30124"/>
    <cellStyle name="標準 2 4 4 3 3 6 4" xfId="30125"/>
    <cellStyle name="標準 2 4 4 3 3 6 5" xfId="30126"/>
    <cellStyle name="標準 2 4 4 3 3 7" xfId="30127"/>
    <cellStyle name="標準 2 4 4 3 3 8" xfId="30128"/>
    <cellStyle name="標準 2 4 4 3 3 8 2" xfId="30129"/>
    <cellStyle name="標準 2 4 4 3 3 8 3" xfId="30130"/>
    <cellStyle name="標準 2 4 4 3 3 9" xfId="30131"/>
    <cellStyle name="標準 2 4 4 3 3 9 2" xfId="30132"/>
    <cellStyle name="標準 2 4 4 3 3 9 3" xfId="30133"/>
    <cellStyle name="標準 2 4 4 3 4" xfId="30134"/>
    <cellStyle name="標準 2 4 4 3 4 10" xfId="30135"/>
    <cellStyle name="標準 2 4 4 3 4 2" xfId="30136"/>
    <cellStyle name="標準 2 4 4 3 4 2 2" xfId="30137"/>
    <cellStyle name="標準 2 4 4 3 4 2 2 2" xfId="30138"/>
    <cellStyle name="標準 2 4 4 3 4 2 2 2 2" xfId="30139"/>
    <cellStyle name="標準 2 4 4 3 4 2 2 2 2 2" xfId="30140"/>
    <cellStyle name="標準 2 4 4 3 4 2 2 2 2 3" xfId="30141"/>
    <cellStyle name="標準 2 4 4 3 4 2 2 2 3" xfId="30142"/>
    <cellStyle name="標準 2 4 4 3 4 2 2 2 3 2" xfId="30143"/>
    <cellStyle name="標準 2 4 4 3 4 2 2 2 3 3" xfId="30144"/>
    <cellStyle name="標準 2 4 4 3 4 2 2 2 4" xfId="30145"/>
    <cellStyle name="標準 2 4 4 3 4 2 2 2 5" xfId="30146"/>
    <cellStyle name="標準 2 4 4 3 4 2 2 3" xfId="30147"/>
    <cellStyle name="標準 2 4 4 3 4 2 2 3 2" xfId="30148"/>
    <cellStyle name="標準 2 4 4 3 4 2 2 3 3" xfId="30149"/>
    <cellStyle name="標準 2 4 4 3 4 2 2 4" xfId="30150"/>
    <cellStyle name="標準 2 4 4 3 4 2 2 4 2" xfId="30151"/>
    <cellStyle name="標準 2 4 4 3 4 2 2 4 3" xfId="30152"/>
    <cellStyle name="標準 2 4 4 3 4 2 2 5" xfId="30153"/>
    <cellStyle name="標準 2 4 4 3 4 2 2 6" xfId="30154"/>
    <cellStyle name="標準 2 4 4 3 4 2 3" xfId="30155"/>
    <cellStyle name="標準 2 4 4 3 4 2 3 2" xfId="30156"/>
    <cellStyle name="標準 2 4 4 3 4 2 3 2 2" xfId="30157"/>
    <cellStyle name="標準 2 4 4 3 4 2 3 2 3" xfId="30158"/>
    <cellStyle name="標準 2 4 4 3 4 2 3 3" xfId="30159"/>
    <cellStyle name="標準 2 4 4 3 4 2 3 3 2" xfId="30160"/>
    <cellStyle name="標準 2 4 4 3 4 2 3 3 3" xfId="30161"/>
    <cellStyle name="標準 2 4 4 3 4 2 3 4" xfId="30162"/>
    <cellStyle name="標準 2 4 4 3 4 2 3 5" xfId="30163"/>
    <cellStyle name="標準 2 4 4 3 4 2 4" xfId="30164"/>
    <cellStyle name="標準 2 4 4 3 4 2 5" xfId="30165"/>
    <cellStyle name="標準 2 4 4 3 4 2 5 2" xfId="30166"/>
    <cellStyle name="標準 2 4 4 3 4 2 5 3" xfId="30167"/>
    <cellStyle name="標準 2 4 4 3 4 2 6" xfId="30168"/>
    <cellStyle name="標準 2 4 4 3 4 2 6 2" xfId="30169"/>
    <cellStyle name="標準 2 4 4 3 4 2 6 3" xfId="30170"/>
    <cellStyle name="標準 2 4 4 3 4 2 7" xfId="30171"/>
    <cellStyle name="標準 2 4 4 3 4 2 8" xfId="30172"/>
    <cellStyle name="標準 2 4 4 3 4 3" xfId="30173"/>
    <cellStyle name="標準 2 4 4 3 4 3 2" xfId="30174"/>
    <cellStyle name="標準 2 4 4 3 4 3 2 2" xfId="30175"/>
    <cellStyle name="標準 2 4 4 3 4 3 2 2 2" xfId="30176"/>
    <cellStyle name="標準 2 4 4 3 4 3 2 2 2 2" xfId="30177"/>
    <cellStyle name="標準 2 4 4 3 4 3 2 2 2 3" xfId="30178"/>
    <cellStyle name="標準 2 4 4 3 4 3 2 2 3" xfId="30179"/>
    <cellStyle name="標準 2 4 4 3 4 3 2 2 3 2" xfId="30180"/>
    <cellStyle name="標準 2 4 4 3 4 3 2 2 3 3" xfId="30181"/>
    <cellStyle name="標準 2 4 4 3 4 3 2 2 4" xfId="30182"/>
    <cellStyle name="標準 2 4 4 3 4 3 2 2 5" xfId="30183"/>
    <cellStyle name="標準 2 4 4 3 4 3 2 3" xfId="30184"/>
    <cellStyle name="標準 2 4 4 3 4 3 2 3 2" xfId="30185"/>
    <cellStyle name="標準 2 4 4 3 4 3 2 3 3" xfId="30186"/>
    <cellStyle name="標準 2 4 4 3 4 3 2 4" xfId="30187"/>
    <cellStyle name="標準 2 4 4 3 4 3 2 4 2" xfId="30188"/>
    <cellStyle name="標準 2 4 4 3 4 3 2 4 3" xfId="30189"/>
    <cellStyle name="標準 2 4 4 3 4 3 2 5" xfId="30190"/>
    <cellStyle name="標準 2 4 4 3 4 3 2 6" xfId="30191"/>
    <cellStyle name="標準 2 4 4 3 4 3 3" xfId="30192"/>
    <cellStyle name="標準 2 4 4 3 4 3 3 2" xfId="30193"/>
    <cellStyle name="標準 2 4 4 3 4 3 3 2 2" xfId="30194"/>
    <cellStyle name="標準 2 4 4 3 4 3 3 2 3" xfId="30195"/>
    <cellStyle name="標準 2 4 4 3 4 3 3 3" xfId="30196"/>
    <cellStyle name="標準 2 4 4 3 4 3 3 3 2" xfId="30197"/>
    <cellStyle name="標準 2 4 4 3 4 3 3 3 3" xfId="30198"/>
    <cellStyle name="標準 2 4 4 3 4 3 3 4" xfId="30199"/>
    <cellStyle name="標準 2 4 4 3 4 3 3 5" xfId="30200"/>
    <cellStyle name="標準 2 4 4 3 4 3 4" xfId="30201"/>
    <cellStyle name="標準 2 4 4 3 4 3 5" xfId="30202"/>
    <cellStyle name="標準 2 4 4 3 4 3 5 2" xfId="30203"/>
    <cellStyle name="標準 2 4 4 3 4 3 5 3" xfId="30204"/>
    <cellStyle name="標準 2 4 4 3 4 3 6" xfId="30205"/>
    <cellStyle name="標準 2 4 4 3 4 3 6 2" xfId="30206"/>
    <cellStyle name="標準 2 4 4 3 4 3 6 3" xfId="30207"/>
    <cellStyle name="標準 2 4 4 3 4 3 7" xfId="30208"/>
    <cellStyle name="標準 2 4 4 3 4 3 8" xfId="30209"/>
    <cellStyle name="標準 2 4 4 3 4 4" xfId="30210"/>
    <cellStyle name="標準 2 4 4 3 4 4 2" xfId="30211"/>
    <cellStyle name="標準 2 4 4 3 4 4 2 2" xfId="30212"/>
    <cellStyle name="標準 2 4 4 3 4 4 2 2 2" xfId="30213"/>
    <cellStyle name="標準 2 4 4 3 4 4 2 2 3" xfId="30214"/>
    <cellStyle name="標準 2 4 4 3 4 4 2 3" xfId="30215"/>
    <cellStyle name="標準 2 4 4 3 4 4 2 3 2" xfId="30216"/>
    <cellStyle name="標準 2 4 4 3 4 4 2 3 3" xfId="30217"/>
    <cellStyle name="標準 2 4 4 3 4 4 2 4" xfId="30218"/>
    <cellStyle name="標準 2 4 4 3 4 4 2 5" xfId="30219"/>
    <cellStyle name="標準 2 4 4 3 4 4 3" xfId="30220"/>
    <cellStyle name="標準 2 4 4 3 4 4 3 2" xfId="30221"/>
    <cellStyle name="標準 2 4 4 3 4 4 3 3" xfId="30222"/>
    <cellStyle name="標準 2 4 4 3 4 4 4" xfId="30223"/>
    <cellStyle name="標準 2 4 4 3 4 4 4 2" xfId="30224"/>
    <cellStyle name="標準 2 4 4 3 4 4 4 3" xfId="30225"/>
    <cellStyle name="標準 2 4 4 3 4 4 5" xfId="30226"/>
    <cellStyle name="標準 2 4 4 3 4 4 6" xfId="30227"/>
    <cellStyle name="標準 2 4 4 3 4 5" xfId="30228"/>
    <cellStyle name="標準 2 4 4 3 4 5 2" xfId="30229"/>
    <cellStyle name="標準 2 4 4 3 4 5 2 2" xfId="30230"/>
    <cellStyle name="標準 2 4 4 3 4 5 2 3" xfId="30231"/>
    <cellStyle name="標準 2 4 4 3 4 5 3" xfId="30232"/>
    <cellStyle name="標準 2 4 4 3 4 5 3 2" xfId="30233"/>
    <cellStyle name="標準 2 4 4 3 4 5 3 3" xfId="30234"/>
    <cellStyle name="標準 2 4 4 3 4 5 4" xfId="30235"/>
    <cellStyle name="標準 2 4 4 3 4 5 5" xfId="30236"/>
    <cellStyle name="標準 2 4 4 3 4 6" xfId="30237"/>
    <cellStyle name="標準 2 4 4 3 4 7" xfId="30238"/>
    <cellStyle name="標準 2 4 4 3 4 7 2" xfId="30239"/>
    <cellStyle name="標準 2 4 4 3 4 7 3" xfId="30240"/>
    <cellStyle name="標準 2 4 4 3 4 8" xfId="30241"/>
    <cellStyle name="標準 2 4 4 3 4 8 2" xfId="30242"/>
    <cellStyle name="標準 2 4 4 3 4 8 3" xfId="30243"/>
    <cellStyle name="標準 2 4 4 3 4 9" xfId="30244"/>
    <cellStyle name="標準 2 4 4 3 5" xfId="30245"/>
    <cellStyle name="標準 2 4 4 3 5 2" xfId="30246"/>
    <cellStyle name="標準 2 4 4 3 5 2 2" xfId="30247"/>
    <cellStyle name="標準 2 4 4 3 5 2 2 2" xfId="30248"/>
    <cellStyle name="標準 2 4 4 3 5 2 2 2 2" xfId="30249"/>
    <cellStyle name="標準 2 4 4 3 5 2 2 2 2 2" xfId="30250"/>
    <cellStyle name="標準 2 4 4 3 5 2 2 2 2 3" xfId="30251"/>
    <cellStyle name="標準 2 4 4 3 5 2 2 2 3" xfId="30252"/>
    <cellStyle name="標準 2 4 4 3 5 2 2 2 3 2" xfId="30253"/>
    <cellStyle name="標準 2 4 4 3 5 2 2 2 3 3" xfId="30254"/>
    <cellStyle name="標準 2 4 4 3 5 2 2 2 4" xfId="30255"/>
    <cellStyle name="標準 2 4 4 3 5 2 2 2 5" xfId="30256"/>
    <cellStyle name="標準 2 4 4 3 5 2 2 3" xfId="30257"/>
    <cellStyle name="標準 2 4 4 3 5 2 2 3 2" xfId="30258"/>
    <cellStyle name="標準 2 4 4 3 5 2 2 3 3" xfId="30259"/>
    <cellStyle name="標準 2 4 4 3 5 2 2 4" xfId="30260"/>
    <cellStyle name="標準 2 4 4 3 5 2 2 4 2" xfId="30261"/>
    <cellStyle name="標準 2 4 4 3 5 2 2 4 3" xfId="30262"/>
    <cellStyle name="標準 2 4 4 3 5 2 2 5" xfId="30263"/>
    <cellStyle name="標準 2 4 4 3 5 2 2 6" xfId="30264"/>
    <cellStyle name="標準 2 4 4 3 5 2 3" xfId="30265"/>
    <cellStyle name="標準 2 4 4 3 5 2 3 2" xfId="30266"/>
    <cellStyle name="標準 2 4 4 3 5 2 3 2 2" xfId="30267"/>
    <cellStyle name="標準 2 4 4 3 5 2 3 2 3" xfId="30268"/>
    <cellStyle name="標準 2 4 4 3 5 2 3 3" xfId="30269"/>
    <cellStyle name="標準 2 4 4 3 5 2 3 3 2" xfId="30270"/>
    <cellStyle name="標準 2 4 4 3 5 2 3 3 3" xfId="30271"/>
    <cellStyle name="標準 2 4 4 3 5 2 3 4" xfId="30272"/>
    <cellStyle name="標準 2 4 4 3 5 2 3 5" xfId="30273"/>
    <cellStyle name="標準 2 4 4 3 5 2 4" xfId="30274"/>
    <cellStyle name="標準 2 4 4 3 5 2 5" xfId="30275"/>
    <cellStyle name="標準 2 4 4 3 5 2 5 2" xfId="30276"/>
    <cellStyle name="標準 2 4 4 3 5 2 5 3" xfId="30277"/>
    <cellStyle name="標準 2 4 4 3 5 2 6" xfId="30278"/>
    <cellStyle name="標準 2 4 4 3 5 2 6 2" xfId="30279"/>
    <cellStyle name="標準 2 4 4 3 5 2 6 3" xfId="30280"/>
    <cellStyle name="標準 2 4 4 3 5 2 7" xfId="30281"/>
    <cellStyle name="標準 2 4 4 3 5 2 8" xfId="30282"/>
    <cellStyle name="標準 2 4 4 3 5 3" xfId="30283"/>
    <cellStyle name="標準 2 4 4 3 5 3 2" xfId="30284"/>
    <cellStyle name="標準 2 4 4 3 5 3 2 2" xfId="30285"/>
    <cellStyle name="標準 2 4 4 3 5 3 2 2 2" xfId="30286"/>
    <cellStyle name="標準 2 4 4 3 5 3 2 2 3" xfId="30287"/>
    <cellStyle name="標準 2 4 4 3 5 3 2 3" xfId="30288"/>
    <cellStyle name="標準 2 4 4 3 5 3 2 3 2" xfId="30289"/>
    <cellStyle name="標準 2 4 4 3 5 3 2 3 3" xfId="30290"/>
    <cellStyle name="標準 2 4 4 3 5 3 2 4" xfId="30291"/>
    <cellStyle name="標準 2 4 4 3 5 3 2 5" xfId="30292"/>
    <cellStyle name="標準 2 4 4 3 5 3 3" xfId="30293"/>
    <cellStyle name="標準 2 4 4 3 5 3 3 2" xfId="30294"/>
    <cellStyle name="標準 2 4 4 3 5 3 3 3" xfId="30295"/>
    <cellStyle name="標準 2 4 4 3 5 3 4" xfId="30296"/>
    <cellStyle name="標準 2 4 4 3 5 3 4 2" xfId="30297"/>
    <cellStyle name="標準 2 4 4 3 5 3 4 3" xfId="30298"/>
    <cellStyle name="標準 2 4 4 3 5 3 5" xfId="30299"/>
    <cellStyle name="標準 2 4 4 3 5 3 6" xfId="30300"/>
    <cellStyle name="標準 2 4 4 3 5 4" xfId="30301"/>
    <cellStyle name="標準 2 4 4 3 5 4 2" xfId="30302"/>
    <cellStyle name="標準 2 4 4 3 5 4 2 2" xfId="30303"/>
    <cellStyle name="標準 2 4 4 3 5 4 2 3" xfId="30304"/>
    <cellStyle name="標準 2 4 4 3 5 4 3" xfId="30305"/>
    <cellStyle name="標準 2 4 4 3 5 4 3 2" xfId="30306"/>
    <cellStyle name="標準 2 4 4 3 5 4 3 3" xfId="30307"/>
    <cellStyle name="標準 2 4 4 3 5 4 4" xfId="30308"/>
    <cellStyle name="標準 2 4 4 3 5 4 5" xfId="30309"/>
    <cellStyle name="標準 2 4 4 3 5 5" xfId="30310"/>
    <cellStyle name="標準 2 4 4 3 5 6" xfId="30311"/>
    <cellStyle name="標準 2 4 4 3 5 6 2" xfId="30312"/>
    <cellStyle name="標準 2 4 4 3 5 6 3" xfId="30313"/>
    <cellStyle name="標準 2 4 4 3 5 7" xfId="30314"/>
    <cellStyle name="標準 2 4 4 3 5 7 2" xfId="30315"/>
    <cellStyle name="標準 2 4 4 3 5 7 3" xfId="30316"/>
    <cellStyle name="標準 2 4 4 3 5 8" xfId="30317"/>
    <cellStyle name="標準 2 4 4 3 5 9" xfId="30318"/>
    <cellStyle name="標準 2 4 4 3 6" xfId="30319"/>
    <cellStyle name="標準 2 4 4 3 6 2" xfId="30320"/>
    <cellStyle name="標準 2 4 4 3 6 2 2" xfId="30321"/>
    <cellStyle name="標準 2 4 4 3 6 2 2 2" xfId="30322"/>
    <cellStyle name="標準 2 4 4 3 6 2 2 2 2" xfId="30323"/>
    <cellStyle name="標準 2 4 4 3 6 2 2 2 3" xfId="30324"/>
    <cellStyle name="標準 2 4 4 3 6 2 2 3" xfId="30325"/>
    <cellStyle name="標準 2 4 4 3 6 2 2 3 2" xfId="30326"/>
    <cellStyle name="標準 2 4 4 3 6 2 2 3 3" xfId="30327"/>
    <cellStyle name="標準 2 4 4 3 6 2 2 4" xfId="30328"/>
    <cellStyle name="標準 2 4 4 3 6 2 2 5" xfId="30329"/>
    <cellStyle name="標準 2 4 4 3 6 2 3" xfId="30330"/>
    <cellStyle name="標準 2 4 4 3 6 2 3 2" xfId="30331"/>
    <cellStyle name="標準 2 4 4 3 6 2 3 3" xfId="30332"/>
    <cellStyle name="標準 2 4 4 3 6 2 4" xfId="30333"/>
    <cellStyle name="標準 2 4 4 3 6 2 4 2" xfId="30334"/>
    <cellStyle name="標準 2 4 4 3 6 2 4 3" xfId="30335"/>
    <cellStyle name="標準 2 4 4 3 6 2 5" xfId="30336"/>
    <cellStyle name="標準 2 4 4 3 6 2 6" xfId="30337"/>
    <cellStyle name="標準 2 4 4 3 6 3" xfId="30338"/>
    <cellStyle name="標準 2 4 4 3 6 3 2" xfId="30339"/>
    <cellStyle name="標準 2 4 4 3 6 3 2 2" xfId="30340"/>
    <cellStyle name="標準 2 4 4 3 6 3 2 3" xfId="30341"/>
    <cellStyle name="標準 2 4 4 3 6 3 3" xfId="30342"/>
    <cellStyle name="標準 2 4 4 3 6 3 3 2" xfId="30343"/>
    <cellStyle name="標準 2 4 4 3 6 3 3 3" xfId="30344"/>
    <cellStyle name="標準 2 4 4 3 6 3 4" xfId="30345"/>
    <cellStyle name="標準 2 4 4 3 6 3 5" xfId="30346"/>
    <cellStyle name="標準 2 4 4 3 6 4" xfId="30347"/>
    <cellStyle name="標準 2 4 4 3 6 5" xfId="30348"/>
    <cellStyle name="標準 2 4 4 3 6 5 2" xfId="30349"/>
    <cellStyle name="標準 2 4 4 3 6 5 3" xfId="30350"/>
    <cellStyle name="標準 2 4 4 3 6 6" xfId="30351"/>
    <cellStyle name="標準 2 4 4 3 6 6 2" xfId="30352"/>
    <cellStyle name="標準 2 4 4 3 6 6 3" xfId="30353"/>
    <cellStyle name="標準 2 4 4 3 6 7" xfId="30354"/>
    <cellStyle name="標準 2 4 4 3 6 8" xfId="30355"/>
    <cellStyle name="標準 2 4 4 3 7" xfId="30356"/>
    <cellStyle name="標準 2 4 4 3 7 2" xfId="30357"/>
    <cellStyle name="標準 2 4 4 3 7 2 2" xfId="30358"/>
    <cellStyle name="標準 2 4 4 3 7 2 2 2" xfId="30359"/>
    <cellStyle name="標準 2 4 4 3 7 2 2 2 2" xfId="30360"/>
    <cellStyle name="標準 2 4 4 3 7 2 2 2 3" xfId="30361"/>
    <cellStyle name="標準 2 4 4 3 7 2 2 3" xfId="30362"/>
    <cellStyle name="標準 2 4 4 3 7 2 2 3 2" xfId="30363"/>
    <cellStyle name="標準 2 4 4 3 7 2 2 3 3" xfId="30364"/>
    <cellStyle name="標準 2 4 4 3 7 2 2 4" xfId="30365"/>
    <cellStyle name="標準 2 4 4 3 7 2 2 5" xfId="30366"/>
    <cellStyle name="標準 2 4 4 3 7 2 3" xfId="30367"/>
    <cellStyle name="標準 2 4 4 3 7 2 3 2" xfId="30368"/>
    <cellStyle name="標準 2 4 4 3 7 2 3 3" xfId="30369"/>
    <cellStyle name="標準 2 4 4 3 7 2 4" xfId="30370"/>
    <cellStyle name="標準 2 4 4 3 7 2 4 2" xfId="30371"/>
    <cellStyle name="標準 2 4 4 3 7 2 4 3" xfId="30372"/>
    <cellStyle name="標準 2 4 4 3 7 2 5" xfId="30373"/>
    <cellStyle name="標準 2 4 4 3 7 2 6" xfId="30374"/>
    <cellStyle name="標準 2 4 4 3 7 3" xfId="30375"/>
    <cellStyle name="標準 2 4 4 3 7 3 2" xfId="30376"/>
    <cellStyle name="標準 2 4 4 3 7 3 2 2" xfId="30377"/>
    <cellStyle name="標準 2 4 4 3 7 3 2 3" xfId="30378"/>
    <cellStyle name="標準 2 4 4 3 7 3 3" xfId="30379"/>
    <cellStyle name="標準 2 4 4 3 7 3 3 2" xfId="30380"/>
    <cellStyle name="標準 2 4 4 3 7 3 3 3" xfId="30381"/>
    <cellStyle name="標準 2 4 4 3 7 3 4" xfId="30382"/>
    <cellStyle name="標準 2 4 4 3 7 3 5" xfId="30383"/>
    <cellStyle name="標準 2 4 4 3 7 4" xfId="30384"/>
    <cellStyle name="標準 2 4 4 3 7 5" xfId="30385"/>
    <cellStyle name="標準 2 4 4 3 7 5 2" xfId="30386"/>
    <cellStyle name="標準 2 4 4 3 7 5 3" xfId="30387"/>
    <cellStyle name="標準 2 4 4 3 7 6" xfId="30388"/>
    <cellStyle name="標準 2 4 4 3 7 6 2" xfId="30389"/>
    <cellStyle name="標準 2 4 4 3 7 6 3" xfId="30390"/>
    <cellStyle name="標準 2 4 4 3 7 7" xfId="30391"/>
    <cellStyle name="標準 2 4 4 3 7 8" xfId="30392"/>
    <cellStyle name="標準 2 4 4 3 8" xfId="30393"/>
    <cellStyle name="標準 2 4 4 3 8 2" xfId="30394"/>
    <cellStyle name="標準 2 4 4 3 8 2 2" xfId="30395"/>
    <cellStyle name="標準 2 4 4 3 8 2 2 2" xfId="30396"/>
    <cellStyle name="標準 2 4 4 3 8 2 2 3" xfId="30397"/>
    <cellStyle name="標準 2 4 4 3 8 2 3" xfId="30398"/>
    <cellStyle name="標準 2 4 4 3 8 2 3 2" xfId="30399"/>
    <cellStyle name="標準 2 4 4 3 8 2 3 3" xfId="30400"/>
    <cellStyle name="標準 2 4 4 3 8 2 4" xfId="30401"/>
    <cellStyle name="標準 2 4 4 3 8 2 5" xfId="30402"/>
    <cellStyle name="標準 2 4 4 3 8 3" xfId="30403"/>
    <cellStyle name="標準 2 4 4 3 8 3 2" xfId="30404"/>
    <cellStyle name="標準 2 4 4 3 8 3 3" xfId="30405"/>
    <cellStyle name="標準 2 4 4 3 8 4" xfId="30406"/>
    <cellStyle name="標準 2 4 4 3 8 4 2" xfId="30407"/>
    <cellStyle name="標準 2 4 4 3 8 4 3" xfId="30408"/>
    <cellStyle name="標準 2 4 4 3 8 5" xfId="30409"/>
    <cellStyle name="標準 2 4 4 3 8 6" xfId="30410"/>
    <cellStyle name="標準 2 4 4 3 9" xfId="30411"/>
    <cellStyle name="標準 2 4 4 3 9 2" xfId="30412"/>
    <cellStyle name="標準 2 4 4 3 9 2 2" xfId="30413"/>
    <cellStyle name="標準 2 4 4 3 9 2 3" xfId="30414"/>
    <cellStyle name="標準 2 4 4 3 9 3" xfId="30415"/>
    <cellStyle name="標準 2 4 4 3 9 3 2" xfId="30416"/>
    <cellStyle name="標準 2 4 4 3 9 3 3" xfId="30417"/>
    <cellStyle name="標準 2 4 4 3 9 4" xfId="30418"/>
    <cellStyle name="標準 2 4 4 3 9 5" xfId="30419"/>
    <cellStyle name="標準 2 4 4 4" xfId="30420"/>
    <cellStyle name="標準 2 4 4 4 10" xfId="30421"/>
    <cellStyle name="標準 2 4 4 4 11" xfId="30422"/>
    <cellStyle name="標準 2 4 4 4 11 2" xfId="30423"/>
    <cellStyle name="標準 2 4 4 4 11 3" xfId="30424"/>
    <cellStyle name="標準 2 4 4 4 12" xfId="30425"/>
    <cellStyle name="標準 2 4 4 4 12 2" xfId="30426"/>
    <cellStyle name="標準 2 4 4 4 12 3" xfId="30427"/>
    <cellStyle name="標準 2 4 4 4 13" xfId="30428"/>
    <cellStyle name="標準 2 4 4 4 14" xfId="30429"/>
    <cellStyle name="標準 2 4 4 4 2" xfId="30430"/>
    <cellStyle name="標準 2 4 4 4 2 10" xfId="30431"/>
    <cellStyle name="標準 2 4 4 4 2 10 2" xfId="30432"/>
    <cellStyle name="標準 2 4 4 4 2 10 3" xfId="30433"/>
    <cellStyle name="標準 2 4 4 4 2 11" xfId="30434"/>
    <cellStyle name="標準 2 4 4 4 2 12" xfId="30435"/>
    <cellStyle name="標準 2 4 4 4 2 2" xfId="30436"/>
    <cellStyle name="標準 2 4 4 4 2 2 10" xfId="30437"/>
    <cellStyle name="標準 2 4 4 4 2 2 2" xfId="30438"/>
    <cellStyle name="標準 2 4 4 4 2 2 2 2" xfId="30439"/>
    <cellStyle name="標準 2 4 4 4 2 2 2 2 2" xfId="30440"/>
    <cellStyle name="標準 2 4 4 4 2 2 2 2 2 2" xfId="30441"/>
    <cellStyle name="標準 2 4 4 4 2 2 2 2 2 2 2" xfId="30442"/>
    <cellStyle name="標準 2 4 4 4 2 2 2 2 2 2 3" xfId="30443"/>
    <cellStyle name="標準 2 4 4 4 2 2 2 2 2 3" xfId="30444"/>
    <cellStyle name="標準 2 4 4 4 2 2 2 2 2 3 2" xfId="30445"/>
    <cellStyle name="標準 2 4 4 4 2 2 2 2 2 3 3" xfId="30446"/>
    <cellStyle name="標準 2 4 4 4 2 2 2 2 2 4" xfId="30447"/>
    <cellStyle name="標準 2 4 4 4 2 2 2 2 2 5" xfId="30448"/>
    <cellStyle name="標準 2 4 4 4 2 2 2 2 3" xfId="30449"/>
    <cellStyle name="標準 2 4 4 4 2 2 2 2 3 2" xfId="30450"/>
    <cellStyle name="標準 2 4 4 4 2 2 2 2 3 3" xfId="30451"/>
    <cellStyle name="標準 2 4 4 4 2 2 2 2 4" xfId="30452"/>
    <cellStyle name="標準 2 4 4 4 2 2 2 2 4 2" xfId="30453"/>
    <cellStyle name="標準 2 4 4 4 2 2 2 2 4 3" xfId="30454"/>
    <cellStyle name="標準 2 4 4 4 2 2 2 2 5" xfId="30455"/>
    <cellStyle name="標準 2 4 4 4 2 2 2 2 6" xfId="30456"/>
    <cellStyle name="標準 2 4 4 4 2 2 2 3" xfId="30457"/>
    <cellStyle name="標準 2 4 4 4 2 2 2 3 2" xfId="30458"/>
    <cellStyle name="標準 2 4 4 4 2 2 2 3 2 2" xfId="30459"/>
    <cellStyle name="標準 2 4 4 4 2 2 2 3 2 3" xfId="30460"/>
    <cellStyle name="標準 2 4 4 4 2 2 2 3 3" xfId="30461"/>
    <cellStyle name="標準 2 4 4 4 2 2 2 3 3 2" xfId="30462"/>
    <cellStyle name="標準 2 4 4 4 2 2 2 3 3 3" xfId="30463"/>
    <cellStyle name="標準 2 4 4 4 2 2 2 3 4" xfId="30464"/>
    <cellStyle name="標準 2 4 4 4 2 2 2 3 5" xfId="30465"/>
    <cellStyle name="標準 2 4 4 4 2 2 2 4" xfId="30466"/>
    <cellStyle name="標準 2 4 4 4 2 2 2 5" xfId="30467"/>
    <cellStyle name="標準 2 4 4 4 2 2 2 5 2" xfId="30468"/>
    <cellStyle name="標準 2 4 4 4 2 2 2 5 3" xfId="30469"/>
    <cellStyle name="標準 2 4 4 4 2 2 2 6" xfId="30470"/>
    <cellStyle name="標準 2 4 4 4 2 2 2 6 2" xfId="30471"/>
    <cellStyle name="標準 2 4 4 4 2 2 2 6 3" xfId="30472"/>
    <cellStyle name="標準 2 4 4 4 2 2 2 7" xfId="30473"/>
    <cellStyle name="標準 2 4 4 4 2 2 2 8" xfId="30474"/>
    <cellStyle name="標準 2 4 4 4 2 2 3" xfId="30475"/>
    <cellStyle name="標準 2 4 4 4 2 2 3 2" xfId="30476"/>
    <cellStyle name="標準 2 4 4 4 2 2 3 2 2" xfId="30477"/>
    <cellStyle name="標準 2 4 4 4 2 2 3 2 2 2" xfId="30478"/>
    <cellStyle name="標準 2 4 4 4 2 2 3 2 2 2 2" xfId="30479"/>
    <cellStyle name="標準 2 4 4 4 2 2 3 2 2 2 3" xfId="30480"/>
    <cellStyle name="標準 2 4 4 4 2 2 3 2 2 3" xfId="30481"/>
    <cellStyle name="標準 2 4 4 4 2 2 3 2 2 3 2" xfId="30482"/>
    <cellStyle name="標準 2 4 4 4 2 2 3 2 2 3 3" xfId="30483"/>
    <cellStyle name="標準 2 4 4 4 2 2 3 2 2 4" xfId="30484"/>
    <cellStyle name="標準 2 4 4 4 2 2 3 2 2 5" xfId="30485"/>
    <cellStyle name="標準 2 4 4 4 2 2 3 2 3" xfId="30486"/>
    <cellStyle name="標準 2 4 4 4 2 2 3 2 3 2" xfId="30487"/>
    <cellStyle name="標準 2 4 4 4 2 2 3 2 3 3" xfId="30488"/>
    <cellStyle name="標準 2 4 4 4 2 2 3 2 4" xfId="30489"/>
    <cellStyle name="標準 2 4 4 4 2 2 3 2 4 2" xfId="30490"/>
    <cellStyle name="標準 2 4 4 4 2 2 3 2 4 3" xfId="30491"/>
    <cellStyle name="標準 2 4 4 4 2 2 3 2 5" xfId="30492"/>
    <cellStyle name="標準 2 4 4 4 2 2 3 2 6" xfId="30493"/>
    <cellStyle name="標準 2 4 4 4 2 2 3 3" xfId="30494"/>
    <cellStyle name="標準 2 4 4 4 2 2 3 3 2" xfId="30495"/>
    <cellStyle name="標準 2 4 4 4 2 2 3 3 2 2" xfId="30496"/>
    <cellStyle name="標準 2 4 4 4 2 2 3 3 2 3" xfId="30497"/>
    <cellStyle name="標準 2 4 4 4 2 2 3 3 3" xfId="30498"/>
    <cellStyle name="標準 2 4 4 4 2 2 3 3 3 2" xfId="30499"/>
    <cellStyle name="標準 2 4 4 4 2 2 3 3 3 3" xfId="30500"/>
    <cellStyle name="標準 2 4 4 4 2 2 3 3 4" xfId="30501"/>
    <cellStyle name="標準 2 4 4 4 2 2 3 3 5" xfId="30502"/>
    <cellStyle name="標準 2 4 4 4 2 2 3 4" xfId="30503"/>
    <cellStyle name="標準 2 4 4 4 2 2 3 5" xfId="30504"/>
    <cellStyle name="標準 2 4 4 4 2 2 3 5 2" xfId="30505"/>
    <cellStyle name="標準 2 4 4 4 2 2 3 5 3" xfId="30506"/>
    <cellStyle name="標準 2 4 4 4 2 2 3 6" xfId="30507"/>
    <cellStyle name="標準 2 4 4 4 2 2 3 6 2" xfId="30508"/>
    <cellStyle name="標準 2 4 4 4 2 2 3 6 3" xfId="30509"/>
    <cellStyle name="標準 2 4 4 4 2 2 3 7" xfId="30510"/>
    <cellStyle name="標準 2 4 4 4 2 2 3 8" xfId="30511"/>
    <cellStyle name="標準 2 4 4 4 2 2 4" xfId="30512"/>
    <cellStyle name="標準 2 4 4 4 2 2 4 2" xfId="30513"/>
    <cellStyle name="標準 2 4 4 4 2 2 4 2 2" xfId="30514"/>
    <cellStyle name="標準 2 4 4 4 2 2 4 2 2 2" xfId="30515"/>
    <cellStyle name="標準 2 4 4 4 2 2 4 2 2 3" xfId="30516"/>
    <cellStyle name="標準 2 4 4 4 2 2 4 2 3" xfId="30517"/>
    <cellStyle name="標準 2 4 4 4 2 2 4 2 3 2" xfId="30518"/>
    <cellStyle name="標準 2 4 4 4 2 2 4 2 3 3" xfId="30519"/>
    <cellStyle name="標準 2 4 4 4 2 2 4 2 4" xfId="30520"/>
    <cellStyle name="標準 2 4 4 4 2 2 4 2 5" xfId="30521"/>
    <cellStyle name="標準 2 4 4 4 2 2 4 3" xfId="30522"/>
    <cellStyle name="標準 2 4 4 4 2 2 4 3 2" xfId="30523"/>
    <cellStyle name="標準 2 4 4 4 2 2 4 3 3" xfId="30524"/>
    <cellStyle name="標準 2 4 4 4 2 2 4 4" xfId="30525"/>
    <cellStyle name="標準 2 4 4 4 2 2 4 4 2" xfId="30526"/>
    <cellStyle name="標準 2 4 4 4 2 2 4 4 3" xfId="30527"/>
    <cellStyle name="標準 2 4 4 4 2 2 4 5" xfId="30528"/>
    <cellStyle name="標準 2 4 4 4 2 2 4 6" xfId="30529"/>
    <cellStyle name="標準 2 4 4 4 2 2 5" xfId="30530"/>
    <cellStyle name="標準 2 4 4 4 2 2 5 2" xfId="30531"/>
    <cellStyle name="標準 2 4 4 4 2 2 5 2 2" xfId="30532"/>
    <cellStyle name="標準 2 4 4 4 2 2 5 2 3" xfId="30533"/>
    <cellStyle name="標準 2 4 4 4 2 2 5 3" xfId="30534"/>
    <cellStyle name="標準 2 4 4 4 2 2 5 3 2" xfId="30535"/>
    <cellStyle name="標準 2 4 4 4 2 2 5 3 3" xfId="30536"/>
    <cellStyle name="標準 2 4 4 4 2 2 5 4" xfId="30537"/>
    <cellStyle name="標準 2 4 4 4 2 2 5 5" xfId="30538"/>
    <cellStyle name="標準 2 4 4 4 2 2 6" xfId="30539"/>
    <cellStyle name="標準 2 4 4 4 2 2 7" xfId="30540"/>
    <cellStyle name="標準 2 4 4 4 2 2 7 2" xfId="30541"/>
    <cellStyle name="標準 2 4 4 4 2 2 7 3" xfId="30542"/>
    <cellStyle name="標準 2 4 4 4 2 2 8" xfId="30543"/>
    <cellStyle name="標準 2 4 4 4 2 2 8 2" xfId="30544"/>
    <cellStyle name="標準 2 4 4 4 2 2 8 3" xfId="30545"/>
    <cellStyle name="標準 2 4 4 4 2 2 9" xfId="30546"/>
    <cellStyle name="標準 2 4 4 4 2 3" xfId="30547"/>
    <cellStyle name="標準 2 4 4 4 2 3 2" xfId="30548"/>
    <cellStyle name="標準 2 4 4 4 2 3 2 2" xfId="30549"/>
    <cellStyle name="標準 2 4 4 4 2 3 2 2 2" xfId="30550"/>
    <cellStyle name="標準 2 4 4 4 2 3 2 2 2 2" xfId="30551"/>
    <cellStyle name="標準 2 4 4 4 2 3 2 2 2 2 2" xfId="30552"/>
    <cellStyle name="標準 2 4 4 4 2 3 2 2 2 2 3" xfId="30553"/>
    <cellStyle name="標準 2 4 4 4 2 3 2 2 2 3" xfId="30554"/>
    <cellStyle name="標準 2 4 4 4 2 3 2 2 2 3 2" xfId="30555"/>
    <cellStyle name="標準 2 4 4 4 2 3 2 2 2 3 3" xfId="30556"/>
    <cellStyle name="標準 2 4 4 4 2 3 2 2 2 4" xfId="30557"/>
    <cellStyle name="標準 2 4 4 4 2 3 2 2 2 5" xfId="30558"/>
    <cellStyle name="標準 2 4 4 4 2 3 2 2 3" xfId="30559"/>
    <cellStyle name="標準 2 4 4 4 2 3 2 2 3 2" xfId="30560"/>
    <cellStyle name="標準 2 4 4 4 2 3 2 2 3 3" xfId="30561"/>
    <cellStyle name="標準 2 4 4 4 2 3 2 2 4" xfId="30562"/>
    <cellStyle name="標準 2 4 4 4 2 3 2 2 4 2" xfId="30563"/>
    <cellStyle name="標準 2 4 4 4 2 3 2 2 4 3" xfId="30564"/>
    <cellStyle name="標準 2 4 4 4 2 3 2 2 5" xfId="30565"/>
    <cellStyle name="標準 2 4 4 4 2 3 2 2 6" xfId="30566"/>
    <cellStyle name="標準 2 4 4 4 2 3 2 3" xfId="30567"/>
    <cellStyle name="標準 2 4 4 4 2 3 2 3 2" xfId="30568"/>
    <cellStyle name="標準 2 4 4 4 2 3 2 3 2 2" xfId="30569"/>
    <cellStyle name="標準 2 4 4 4 2 3 2 3 2 3" xfId="30570"/>
    <cellStyle name="標準 2 4 4 4 2 3 2 3 3" xfId="30571"/>
    <cellStyle name="標準 2 4 4 4 2 3 2 3 3 2" xfId="30572"/>
    <cellStyle name="標準 2 4 4 4 2 3 2 3 3 3" xfId="30573"/>
    <cellStyle name="標準 2 4 4 4 2 3 2 3 4" xfId="30574"/>
    <cellStyle name="標準 2 4 4 4 2 3 2 3 5" xfId="30575"/>
    <cellStyle name="標準 2 4 4 4 2 3 2 4" xfId="30576"/>
    <cellStyle name="標準 2 4 4 4 2 3 2 5" xfId="30577"/>
    <cellStyle name="標準 2 4 4 4 2 3 2 5 2" xfId="30578"/>
    <cellStyle name="標準 2 4 4 4 2 3 2 5 3" xfId="30579"/>
    <cellStyle name="標準 2 4 4 4 2 3 2 6" xfId="30580"/>
    <cellStyle name="標準 2 4 4 4 2 3 2 6 2" xfId="30581"/>
    <cellStyle name="標準 2 4 4 4 2 3 2 6 3" xfId="30582"/>
    <cellStyle name="標準 2 4 4 4 2 3 2 7" xfId="30583"/>
    <cellStyle name="標準 2 4 4 4 2 3 2 8" xfId="30584"/>
    <cellStyle name="標準 2 4 4 4 2 3 3" xfId="30585"/>
    <cellStyle name="標準 2 4 4 4 2 3 3 2" xfId="30586"/>
    <cellStyle name="標準 2 4 4 4 2 3 3 2 2" xfId="30587"/>
    <cellStyle name="標準 2 4 4 4 2 3 3 2 2 2" xfId="30588"/>
    <cellStyle name="標準 2 4 4 4 2 3 3 2 2 3" xfId="30589"/>
    <cellStyle name="標準 2 4 4 4 2 3 3 2 3" xfId="30590"/>
    <cellStyle name="標準 2 4 4 4 2 3 3 2 3 2" xfId="30591"/>
    <cellStyle name="標準 2 4 4 4 2 3 3 2 3 3" xfId="30592"/>
    <cellStyle name="標準 2 4 4 4 2 3 3 2 4" xfId="30593"/>
    <cellStyle name="標準 2 4 4 4 2 3 3 2 5" xfId="30594"/>
    <cellStyle name="標準 2 4 4 4 2 3 3 3" xfId="30595"/>
    <cellStyle name="標準 2 4 4 4 2 3 3 3 2" xfId="30596"/>
    <cellStyle name="標準 2 4 4 4 2 3 3 3 3" xfId="30597"/>
    <cellStyle name="標準 2 4 4 4 2 3 3 4" xfId="30598"/>
    <cellStyle name="標準 2 4 4 4 2 3 3 4 2" xfId="30599"/>
    <cellStyle name="標準 2 4 4 4 2 3 3 4 3" xfId="30600"/>
    <cellStyle name="標準 2 4 4 4 2 3 3 5" xfId="30601"/>
    <cellStyle name="標準 2 4 4 4 2 3 3 6" xfId="30602"/>
    <cellStyle name="標準 2 4 4 4 2 3 4" xfId="30603"/>
    <cellStyle name="標準 2 4 4 4 2 3 4 2" xfId="30604"/>
    <cellStyle name="標準 2 4 4 4 2 3 4 2 2" xfId="30605"/>
    <cellStyle name="標準 2 4 4 4 2 3 4 2 3" xfId="30606"/>
    <cellStyle name="標準 2 4 4 4 2 3 4 3" xfId="30607"/>
    <cellStyle name="標準 2 4 4 4 2 3 4 3 2" xfId="30608"/>
    <cellStyle name="標準 2 4 4 4 2 3 4 3 3" xfId="30609"/>
    <cellStyle name="標準 2 4 4 4 2 3 4 4" xfId="30610"/>
    <cellStyle name="標準 2 4 4 4 2 3 4 5" xfId="30611"/>
    <cellStyle name="標準 2 4 4 4 2 3 5" xfId="30612"/>
    <cellStyle name="標準 2 4 4 4 2 3 6" xfId="30613"/>
    <cellStyle name="標準 2 4 4 4 2 3 6 2" xfId="30614"/>
    <cellStyle name="標準 2 4 4 4 2 3 6 3" xfId="30615"/>
    <cellStyle name="標準 2 4 4 4 2 3 7" xfId="30616"/>
    <cellStyle name="標準 2 4 4 4 2 3 7 2" xfId="30617"/>
    <cellStyle name="標準 2 4 4 4 2 3 7 3" xfId="30618"/>
    <cellStyle name="標準 2 4 4 4 2 3 8" xfId="30619"/>
    <cellStyle name="標準 2 4 4 4 2 3 9" xfId="30620"/>
    <cellStyle name="標準 2 4 4 4 2 4" xfId="30621"/>
    <cellStyle name="標準 2 4 4 4 2 4 2" xfId="30622"/>
    <cellStyle name="標準 2 4 4 4 2 4 2 2" xfId="30623"/>
    <cellStyle name="標準 2 4 4 4 2 4 2 2 2" xfId="30624"/>
    <cellStyle name="標準 2 4 4 4 2 4 2 2 2 2" xfId="30625"/>
    <cellStyle name="標準 2 4 4 4 2 4 2 2 2 3" xfId="30626"/>
    <cellStyle name="標準 2 4 4 4 2 4 2 2 3" xfId="30627"/>
    <cellStyle name="標準 2 4 4 4 2 4 2 2 3 2" xfId="30628"/>
    <cellStyle name="標準 2 4 4 4 2 4 2 2 3 3" xfId="30629"/>
    <cellStyle name="標準 2 4 4 4 2 4 2 2 4" xfId="30630"/>
    <cellStyle name="標準 2 4 4 4 2 4 2 2 5" xfId="30631"/>
    <cellStyle name="標準 2 4 4 4 2 4 2 3" xfId="30632"/>
    <cellStyle name="標準 2 4 4 4 2 4 2 3 2" xfId="30633"/>
    <cellStyle name="標準 2 4 4 4 2 4 2 3 3" xfId="30634"/>
    <cellStyle name="標準 2 4 4 4 2 4 2 4" xfId="30635"/>
    <cellStyle name="標準 2 4 4 4 2 4 2 4 2" xfId="30636"/>
    <cellStyle name="標準 2 4 4 4 2 4 2 4 3" xfId="30637"/>
    <cellStyle name="標準 2 4 4 4 2 4 2 5" xfId="30638"/>
    <cellStyle name="標準 2 4 4 4 2 4 2 6" xfId="30639"/>
    <cellStyle name="標準 2 4 4 4 2 4 3" xfId="30640"/>
    <cellStyle name="標準 2 4 4 4 2 4 3 2" xfId="30641"/>
    <cellStyle name="標準 2 4 4 4 2 4 3 2 2" xfId="30642"/>
    <cellStyle name="標準 2 4 4 4 2 4 3 2 3" xfId="30643"/>
    <cellStyle name="標準 2 4 4 4 2 4 3 3" xfId="30644"/>
    <cellStyle name="標準 2 4 4 4 2 4 3 3 2" xfId="30645"/>
    <cellStyle name="標準 2 4 4 4 2 4 3 3 3" xfId="30646"/>
    <cellStyle name="標準 2 4 4 4 2 4 3 4" xfId="30647"/>
    <cellStyle name="標準 2 4 4 4 2 4 3 5" xfId="30648"/>
    <cellStyle name="標準 2 4 4 4 2 4 4" xfId="30649"/>
    <cellStyle name="標準 2 4 4 4 2 4 5" xfId="30650"/>
    <cellStyle name="標準 2 4 4 4 2 4 5 2" xfId="30651"/>
    <cellStyle name="標準 2 4 4 4 2 4 5 3" xfId="30652"/>
    <cellStyle name="標準 2 4 4 4 2 4 6" xfId="30653"/>
    <cellStyle name="標準 2 4 4 4 2 4 6 2" xfId="30654"/>
    <cellStyle name="標準 2 4 4 4 2 4 6 3" xfId="30655"/>
    <cellStyle name="標準 2 4 4 4 2 4 7" xfId="30656"/>
    <cellStyle name="標準 2 4 4 4 2 4 8" xfId="30657"/>
    <cellStyle name="標準 2 4 4 4 2 5" xfId="30658"/>
    <cellStyle name="標準 2 4 4 4 2 5 2" xfId="30659"/>
    <cellStyle name="標準 2 4 4 4 2 5 2 2" xfId="30660"/>
    <cellStyle name="標準 2 4 4 4 2 5 2 2 2" xfId="30661"/>
    <cellStyle name="標準 2 4 4 4 2 5 2 2 2 2" xfId="30662"/>
    <cellStyle name="標準 2 4 4 4 2 5 2 2 2 3" xfId="30663"/>
    <cellStyle name="標準 2 4 4 4 2 5 2 2 3" xfId="30664"/>
    <cellStyle name="標準 2 4 4 4 2 5 2 2 3 2" xfId="30665"/>
    <cellStyle name="標準 2 4 4 4 2 5 2 2 3 3" xfId="30666"/>
    <cellStyle name="標準 2 4 4 4 2 5 2 2 4" xfId="30667"/>
    <cellStyle name="標準 2 4 4 4 2 5 2 2 5" xfId="30668"/>
    <cellStyle name="標準 2 4 4 4 2 5 2 3" xfId="30669"/>
    <cellStyle name="標準 2 4 4 4 2 5 2 3 2" xfId="30670"/>
    <cellStyle name="標準 2 4 4 4 2 5 2 3 3" xfId="30671"/>
    <cellStyle name="標準 2 4 4 4 2 5 2 4" xfId="30672"/>
    <cellStyle name="標準 2 4 4 4 2 5 2 4 2" xfId="30673"/>
    <cellStyle name="標準 2 4 4 4 2 5 2 4 3" xfId="30674"/>
    <cellStyle name="標準 2 4 4 4 2 5 2 5" xfId="30675"/>
    <cellStyle name="標準 2 4 4 4 2 5 2 6" xfId="30676"/>
    <cellStyle name="標準 2 4 4 4 2 5 3" xfId="30677"/>
    <cellStyle name="標準 2 4 4 4 2 5 3 2" xfId="30678"/>
    <cellStyle name="標準 2 4 4 4 2 5 3 2 2" xfId="30679"/>
    <cellStyle name="標準 2 4 4 4 2 5 3 2 3" xfId="30680"/>
    <cellStyle name="標準 2 4 4 4 2 5 3 3" xfId="30681"/>
    <cellStyle name="標準 2 4 4 4 2 5 3 3 2" xfId="30682"/>
    <cellStyle name="標準 2 4 4 4 2 5 3 3 3" xfId="30683"/>
    <cellStyle name="標準 2 4 4 4 2 5 3 4" xfId="30684"/>
    <cellStyle name="標準 2 4 4 4 2 5 3 5" xfId="30685"/>
    <cellStyle name="標準 2 4 4 4 2 5 4" xfId="30686"/>
    <cellStyle name="標準 2 4 4 4 2 5 5" xfId="30687"/>
    <cellStyle name="標準 2 4 4 4 2 5 5 2" xfId="30688"/>
    <cellStyle name="標準 2 4 4 4 2 5 5 3" xfId="30689"/>
    <cellStyle name="標準 2 4 4 4 2 5 6" xfId="30690"/>
    <cellStyle name="標準 2 4 4 4 2 5 6 2" xfId="30691"/>
    <cellStyle name="標準 2 4 4 4 2 5 6 3" xfId="30692"/>
    <cellStyle name="標準 2 4 4 4 2 5 7" xfId="30693"/>
    <cellStyle name="標準 2 4 4 4 2 5 8" xfId="30694"/>
    <cellStyle name="標準 2 4 4 4 2 6" xfId="30695"/>
    <cellStyle name="標準 2 4 4 4 2 6 2" xfId="30696"/>
    <cellStyle name="標準 2 4 4 4 2 6 2 2" xfId="30697"/>
    <cellStyle name="標準 2 4 4 4 2 6 2 2 2" xfId="30698"/>
    <cellStyle name="標準 2 4 4 4 2 6 2 2 3" xfId="30699"/>
    <cellStyle name="標準 2 4 4 4 2 6 2 3" xfId="30700"/>
    <cellStyle name="標準 2 4 4 4 2 6 2 3 2" xfId="30701"/>
    <cellStyle name="標準 2 4 4 4 2 6 2 3 3" xfId="30702"/>
    <cellStyle name="標準 2 4 4 4 2 6 2 4" xfId="30703"/>
    <cellStyle name="標準 2 4 4 4 2 6 2 5" xfId="30704"/>
    <cellStyle name="標準 2 4 4 4 2 6 3" xfId="30705"/>
    <cellStyle name="標準 2 4 4 4 2 6 3 2" xfId="30706"/>
    <cellStyle name="標準 2 4 4 4 2 6 3 3" xfId="30707"/>
    <cellStyle name="標準 2 4 4 4 2 6 4" xfId="30708"/>
    <cellStyle name="標準 2 4 4 4 2 6 4 2" xfId="30709"/>
    <cellStyle name="標準 2 4 4 4 2 6 4 3" xfId="30710"/>
    <cellStyle name="標準 2 4 4 4 2 6 5" xfId="30711"/>
    <cellStyle name="標準 2 4 4 4 2 6 6" xfId="30712"/>
    <cellStyle name="標準 2 4 4 4 2 7" xfId="30713"/>
    <cellStyle name="標準 2 4 4 4 2 7 2" xfId="30714"/>
    <cellStyle name="標準 2 4 4 4 2 7 2 2" xfId="30715"/>
    <cellStyle name="標準 2 4 4 4 2 7 2 3" xfId="30716"/>
    <cellStyle name="標準 2 4 4 4 2 7 3" xfId="30717"/>
    <cellStyle name="標準 2 4 4 4 2 7 3 2" xfId="30718"/>
    <cellStyle name="標準 2 4 4 4 2 7 3 3" xfId="30719"/>
    <cellStyle name="標準 2 4 4 4 2 7 4" xfId="30720"/>
    <cellStyle name="標準 2 4 4 4 2 7 5" xfId="30721"/>
    <cellStyle name="標準 2 4 4 4 2 8" xfId="30722"/>
    <cellStyle name="標準 2 4 4 4 2 9" xfId="30723"/>
    <cellStyle name="標準 2 4 4 4 2 9 2" xfId="30724"/>
    <cellStyle name="標準 2 4 4 4 2 9 3" xfId="30725"/>
    <cellStyle name="標準 2 4 4 4 3" xfId="30726"/>
    <cellStyle name="標準 2 4 4 4 3 10" xfId="30727"/>
    <cellStyle name="標準 2 4 4 4 3 11" xfId="30728"/>
    <cellStyle name="標準 2 4 4 4 3 2" xfId="30729"/>
    <cellStyle name="標準 2 4 4 4 3 2 10" xfId="30730"/>
    <cellStyle name="標準 2 4 4 4 3 2 2" xfId="30731"/>
    <cellStyle name="標準 2 4 4 4 3 2 2 2" xfId="30732"/>
    <cellStyle name="標準 2 4 4 4 3 2 2 2 2" xfId="30733"/>
    <cellStyle name="標準 2 4 4 4 3 2 2 2 2 2" xfId="30734"/>
    <cellStyle name="標準 2 4 4 4 3 2 2 2 2 2 2" xfId="30735"/>
    <cellStyle name="標準 2 4 4 4 3 2 2 2 2 2 3" xfId="30736"/>
    <cellStyle name="標準 2 4 4 4 3 2 2 2 2 3" xfId="30737"/>
    <cellStyle name="標準 2 4 4 4 3 2 2 2 2 3 2" xfId="30738"/>
    <cellStyle name="標準 2 4 4 4 3 2 2 2 2 3 3" xfId="30739"/>
    <cellStyle name="標準 2 4 4 4 3 2 2 2 2 4" xfId="30740"/>
    <cellStyle name="標準 2 4 4 4 3 2 2 2 2 5" xfId="30741"/>
    <cellStyle name="標準 2 4 4 4 3 2 2 2 3" xfId="30742"/>
    <cellStyle name="標準 2 4 4 4 3 2 2 2 3 2" xfId="30743"/>
    <cellStyle name="標準 2 4 4 4 3 2 2 2 3 3" xfId="30744"/>
    <cellStyle name="標準 2 4 4 4 3 2 2 2 4" xfId="30745"/>
    <cellStyle name="標準 2 4 4 4 3 2 2 2 4 2" xfId="30746"/>
    <cellStyle name="標準 2 4 4 4 3 2 2 2 4 3" xfId="30747"/>
    <cellStyle name="標準 2 4 4 4 3 2 2 2 5" xfId="30748"/>
    <cellStyle name="標準 2 4 4 4 3 2 2 2 6" xfId="30749"/>
    <cellStyle name="標準 2 4 4 4 3 2 2 3" xfId="30750"/>
    <cellStyle name="標準 2 4 4 4 3 2 2 3 2" xfId="30751"/>
    <cellStyle name="標準 2 4 4 4 3 2 2 3 2 2" xfId="30752"/>
    <cellStyle name="標準 2 4 4 4 3 2 2 3 2 3" xfId="30753"/>
    <cellStyle name="標準 2 4 4 4 3 2 2 3 3" xfId="30754"/>
    <cellStyle name="標準 2 4 4 4 3 2 2 3 3 2" xfId="30755"/>
    <cellStyle name="標準 2 4 4 4 3 2 2 3 3 3" xfId="30756"/>
    <cellStyle name="標準 2 4 4 4 3 2 2 3 4" xfId="30757"/>
    <cellStyle name="標準 2 4 4 4 3 2 2 3 5" xfId="30758"/>
    <cellStyle name="標準 2 4 4 4 3 2 2 4" xfId="30759"/>
    <cellStyle name="標準 2 4 4 4 3 2 2 5" xfId="30760"/>
    <cellStyle name="標準 2 4 4 4 3 2 2 5 2" xfId="30761"/>
    <cellStyle name="標準 2 4 4 4 3 2 2 5 3" xfId="30762"/>
    <cellStyle name="標準 2 4 4 4 3 2 2 6" xfId="30763"/>
    <cellStyle name="標準 2 4 4 4 3 2 2 6 2" xfId="30764"/>
    <cellStyle name="標準 2 4 4 4 3 2 2 6 3" xfId="30765"/>
    <cellStyle name="標準 2 4 4 4 3 2 2 7" xfId="30766"/>
    <cellStyle name="標準 2 4 4 4 3 2 2 8" xfId="30767"/>
    <cellStyle name="標準 2 4 4 4 3 2 3" xfId="30768"/>
    <cellStyle name="標準 2 4 4 4 3 2 3 2" xfId="30769"/>
    <cellStyle name="標準 2 4 4 4 3 2 3 2 2" xfId="30770"/>
    <cellStyle name="標準 2 4 4 4 3 2 3 2 2 2" xfId="30771"/>
    <cellStyle name="標準 2 4 4 4 3 2 3 2 2 2 2" xfId="30772"/>
    <cellStyle name="標準 2 4 4 4 3 2 3 2 2 2 3" xfId="30773"/>
    <cellStyle name="標準 2 4 4 4 3 2 3 2 2 3" xfId="30774"/>
    <cellStyle name="標準 2 4 4 4 3 2 3 2 2 3 2" xfId="30775"/>
    <cellStyle name="標準 2 4 4 4 3 2 3 2 2 3 3" xfId="30776"/>
    <cellStyle name="標準 2 4 4 4 3 2 3 2 2 4" xfId="30777"/>
    <cellStyle name="標準 2 4 4 4 3 2 3 2 2 5" xfId="30778"/>
    <cellStyle name="標準 2 4 4 4 3 2 3 2 3" xfId="30779"/>
    <cellStyle name="標準 2 4 4 4 3 2 3 2 3 2" xfId="30780"/>
    <cellStyle name="標準 2 4 4 4 3 2 3 2 3 3" xfId="30781"/>
    <cellStyle name="標準 2 4 4 4 3 2 3 2 4" xfId="30782"/>
    <cellStyle name="標準 2 4 4 4 3 2 3 2 4 2" xfId="30783"/>
    <cellStyle name="標準 2 4 4 4 3 2 3 2 4 3" xfId="30784"/>
    <cellStyle name="標準 2 4 4 4 3 2 3 2 5" xfId="30785"/>
    <cellStyle name="標準 2 4 4 4 3 2 3 2 6" xfId="30786"/>
    <cellStyle name="標準 2 4 4 4 3 2 3 3" xfId="30787"/>
    <cellStyle name="標準 2 4 4 4 3 2 3 3 2" xfId="30788"/>
    <cellStyle name="標準 2 4 4 4 3 2 3 3 2 2" xfId="30789"/>
    <cellStyle name="標準 2 4 4 4 3 2 3 3 2 3" xfId="30790"/>
    <cellStyle name="標準 2 4 4 4 3 2 3 3 3" xfId="30791"/>
    <cellStyle name="標準 2 4 4 4 3 2 3 3 3 2" xfId="30792"/>
    <cellStyle name="標準 2 4 4 4 3 2 3 3 3 3" xfId="30793"/>
    <cellStyle name="標準 2 4 4 4 3 2 3 3 4" xfId="30794"/>
    <cellStyle name="標準 2 4 4 4 3 2 3 3 5" xfId="30795"/>
    <cellStyle name="標準 2 4 4 4 3 2 3 4" xfId="30796"/>
    <cellStyle name="標準 2 4 4 4 3 2 3 5" xfId="30797"/>
    <cellStyle name="標準 2 4 4 4 3 2 3 5 2" xfId="30798"/>
    <cellStyle name="標準 2 4 4 4 3 2 3 5 3" xfId="30799"/>
    <cellStyle name="標準 2 4 4 4 3 2 3 6" xfId="30800"/>
    <cellStyle name="標準 2 4 4 4 3 2 3 6 2" xfId="30801"/>
    <cellStyle name="標準 2 4 4 4 3 2 3 6 3" xfId="30802"/>
    <cellStyle name="標準 2 4 4 4 3 2 3 7" xfId="30803"/>
    <cellStyle name="標準 2 4 4 4 3 2 3 8" xfId="30804"/>
    <cellStyle name="標準 2 4 4 4 3 2 4" xfId="30805"/>
    <cellStyle name="標準 2 4 4 4 3 2 4 2" xfId="30806"/>
    <cellStyle name="標準 2 4 4 4 3 2 4 2 2" xfId="30807"/>
    <cellStyle name="標準 2 4 4 4 3 2 4 2 2 2" xfId="30808"/>
    <cellStyle name="標準 2 4 4 4 3 2 4 2 2 3" xfId="30809"/>
    <cellStyle name="標準 2 4 4 4 3 2 4 2 3" xfId="30810"/>
    <cellStyle name="標準 2 4 4 4 3 2 4 2 3 2" xfId="30811"/>
    <cellStyle name="標準 2 4 4 4 3 2 4 2 3 3" xfId="30812"/>
    <cellStyle name="標準 2 4 4 4 3 2 4 2 4" xfId="30813"/>
    <cellStyle name="標準 2 4 4 4 3 2 4 2 5" xfId="30814"/>
    <cellStyle name="標準 2 4 4 4 3 2 4 3" xfId="30815"/>
    <cellStyle name="標準 2 4 4 4 3 2 4 3 2" xfId="30816"/>
    <cellStyle name="標準 2 4 4 4 3 2 4 3 3" xfId="30817"/>
    <cellStyle name="標準 2 4 4 4 3 2 4 4" xfId="30818"/>
    <cellStyle name="標準 2 4 4 4 3 2 4 4 2" xfId="30819"/>
    <cellStyle name="標準 2 4 4 4 3 2 4 4 3" xfId="30820"/>
    <cellStyle name="標準 2 4 4 4 3 2 4 5" xfId="30821"/>
    <cellStyle name="標準 2 4 4 4 3 2 4 6" xfId="30822"/>
    <cellStyle name="標準 2 4 4 4 3 2 5" xfId="30823"/>
    <cellStyle name="標準 2 4 4 4 3 2 5 2" xfId="30824"/>
    <cellStyle name="標準 2 4 4 4 3 2 5 2 2" xfId="30825"/>
    <cellStyle name="標準 2 4 4 4 3 2 5 2 3" xfId="30826"/>
    <cellStyle name="標準 2 4 4 4 3 2 5 3" xfId="30827"/>
    <cellStyle name="標準 2 4 4 4 3 2 5 3 2" xfId="30828"/>
    <cellStyle name="標準 2 4 4 4 3 2 5 3 3" xfId="30829"/>
    <cellStyle name="標準 2 4 4 4 3 2 5 4" xfId="30830"/>
    <cellStyle name="標準 2 4 4 4 3 2 5 5" xfId="30831"/>
    <cellStyle name="標準 2 4 4 4 3 2 6" xfId="30832"/>
    <cellStyle name="標準 2 4 4 4 3 2 7" xfId="30833"/>
    <cellStyle name="標準 2 4 4 4 3 2 7 2" xfId="30834"/>
    <cellStyle name="標準 2 4 4 4 3 2 7 3" xfId="30835"/>
    <cellStyle name="標準 2 4 4 4 3 2 8" xfId="30836"/>
    <cellStyle name="標準 2 4 4 4 3 2 8 2" xfId="30837"/>
    <cellStyle name="標準 2 4 4 4 3 2 8 3" xfId="30838"/>
    <cellStyle name="標準 2 4 4 4 3 2 9" xfId="30839"/>
    <cellStyle name="標準 2 4 4 4 3 3" xfId="30840"/>
    <cellStyle name="標準 2 4 4 4 3 3 2" xfId="30841"/>
    <cellStyle name="標準 2 4 4 4 3 3 2 2" xfId="30842"/>
    <cellStyle name="標準 2 4 4 4 3 3 2 2 2" xfId="30843"/>
    <cellStyle name="標準 2 4 4 4 3 3 2 2 2 2" xfId="30844"/>
    <cellStyle name="標準 2 4 4 4 3 3 2 2 2 3" xfId="30845"/>
    <cellStyle name="標準 2 4 4 4 3 3 2 2 3" xfId="30846"/>
    <cellStyle name="標準 2 4 4 4 3 3 2 2 3 2" xfId="30847"/>
    <cellStyle name="標準 2 4 4 4 3 3 2 2 3 3" xfId="30848"/>
    <cellStyle name="標準 2 4 4 4 3 3 2 2 4" xfId="30849"/>
    <cellStyle name="標準 2 4 4 4 3 3 2 2 5" xfId="30850"/>
    <cellStyle name="標準 2 4 4 4 3 3 2 3" xfId="30851"/>
    <cellStyle name="標準 2 4 4 4 3 3 2 3 2" xfId="30852"/>
    <cellStyle name="標準 2 4 4 4 3 3 2 3 3" xfId="30853"/>
    <cellStyle name="標準 2 4 4 4 3 3 2 4" xfId="30854"/>
    <cellStyle name="標準 2 4 4 4 3 3 2 4 2" xfId="30855"/>
    <cellStyle name="標準 2 4 4 4 3 3 2 4 3" xfId="30856"/>
    <cellStyle name="標準 2 4 4 4 3 3 2 5" xfId="30857"/>
    <cellStyle name="標準 2 4 4 4 3 3 2 6" xfId="30858"/>
    <cellStyle name="標準 2 4 4 4 3 3 3" xfId="30859"/>
    <cellStyle name="標準 2 4 4 4 3 3 3 2" xfId="30860"/>
    <cellStyle name="標準 2 4 4 4 3 3 3 2 2" xfId="30861"/>
    <cellStyle name="標準 2 4 4 4 3 3 3 2 3" xfId="30862"/>
    <cellStyle name="標準 2 4 4 4 3 3 3 3" xfId="30863"/>
    <cellStyle name="標準 2 4 4 4 3 3 3 3 2" xfId="30864"/>
    <cellStyle name="標準 2 4 4 4 3 3 3 3 3" xfId="30865"/>
    <cellStyle name="標準 2 4 4 4 3 3 3 4" xfId="30866"/>
    <cellStyle name="標準 2 4 4 4 3 3 3 5" xfId="30867"/>
    <cellStyle name="標準 2 4 4 4 3 3 4" xfId="30868"/>
    <cellStyle name="標準 2 4 4 4 3 3 5" xfId="30869"/>
    <cellStyle name="標準 2 4 4 4 3 3 5 2" xfId="30870"/>
    <cellStyle name="標準 2 4 4 4 3 3 5 3" xfId="30871"/>
    <cellStyle name="標準 2 4 4 4 3 3 6" xfId="30872"/>
    <cellStyle name="標準 2 4 4 4 3 3 6 2" xfId="30873"/>
    <cellStyle name="標準 2 4 4 4 3 3 6 3" xfId="30874"/>
    <cellStyle name="標準 2 4 4 4 3 3 7" xfId="30875"/>
    <cellStyle name="標準 2 4 4 4 3 3 8" xfId="30876"/>
    <cellStyle name="標準 2 4 4 4 3 4" xfId="30877"/>
    <cellStyle name="標準 2 4 4 4 3 4 2" xfId="30878"/>
    <cellStyle name="標準 2 4 4 4 3 4 2 2" xfId="30879"/>
    <cellStyle name="標準 2 4 4 4 3 4 2 2 2" xfId="30880"/>
    <cellStyle name="標準 2 4 4 4 3 4 2 2 2 2" xfId="30881"/>
    <cellStyle name="標準 2 4 4 4 3 4 2 2 2 3" xfId="30882"/>
    <cellStyle name="標準 2 4 4 4 3 4 2 2 3" xfId="30883"/>
    <cellStyle name="標準 2 4 4 4 3 4 2 2 3 2" xfId="30884"/>
    <cellStyle name="標準 2 4 4 4 3 4 2 2 3 3" xfId="30885"/>
    <cellStyle name="標準 2 4 4 4 3 4 2 2 4" xfId="30886"/>
    <cellStyle name="標準 2 4 4 4 3 4 2 2 5" xfId="30887"/>
    <cellStyle name="標準 2 4 4 4 3 4 2 3" xfId="30888"/>
    <cellStyle name="標準 2 4 4 4 3 4 2 3 2" xfId="30889"/>
    <cellStyle name="標準 2 4 4 4 3 4 2 3 3" xfId="30890"/>
    <cellStyle name="標準 2 4 4 4 3 4 2 4" xfId="30891"/>
    <cellStyle name="標準 2 4 4 4 3 4 2 4 2" xfId="30892"/>
    <cellStyle name="標準 2 4 4 4 3 4 2 4 3" xfId="30893"/>
    <cellStyle name="標準 2 4 4 4 3 4 2 5" xfId="30894"/>
    <cellStyle name="標準 2 4 4 4 3 4 2 6" xfId="30895"/>
    <cellStyle name="標準 2 4 4 4 3 4 3" xfId="30896"/>
    <cellStyle name="標準 2 4 4 4 3 4 3 2" xfId="30897"/>
    <cellStyle name="標準 2 4 4 4 3 4 3 2 2" xfId="30898"/>
    <cellStyle name="標準 2 4 4 4 3 4 3 2 3" xfId="30899"/>
    <cellStyle name="標準 2 4 4 4 3 4 3 3" xfId="30900"/>
    <cellStyle name="標準 2 4 4 4 3 4 3 3 2" xfId="30901"/>
    <cellStyle name="標準 2 4 4 4 3 4 3 3 3" xfId="30902"/>
    <cellStyle name="標準 2 4 4 4 3 4 3 4" xfId="30903"/>
    <cellStyle name="標準 2 4 4 4 3 4 3 5" xfId="30904"/>
    <cellStyle name="標準 2 4 4 4 3 4 4" xfId="30905"/>
    <cellStyle name="標準 2 4 4 4 3 4 5" xfId="30906"/>
    <cellStyle name="標準 2 4 4 4 3 4 5 2" xfId="30907"/>
    <cellStyle name="標準 2 4 4 4 3 4 5 3" xfId="30908"/>
    <cellStyle name="標準 2 4 4 4 3 4 6" xfId="30909"/>
    <cellStyle name="標準 2 4 4 4 3 4 6 2" xfId="30910"/>
    <cellStyle name="標準 2 4 4 4 3 4 6 3" xfId="30911"/>
    <cellStyle name="標準 2 4 4 4 3 4 7" xfId="30912"/>
    <cellStyle name="標準 2 4 4 4 3 4 8" xfId="30913"/>
    <cellStyle name="標準 2 4 4 4 3 5" xfId="30914"/>
    <cellStyle name="標準 2 4 4 4 3 5 2" xfId="30915"/>
    <cellStyle name="標準 2 4 4 4 3 5 2 2" xfId="30916"/>
    <cellStyle name="標準 2 4 4 4 3 5 2 2 2" xfId="30917"/>
    <cellStyle name="標準 2 4 4 4 3 5 2 2 3" xfId="30918"/>
    <cellStyle name="標準 2 4 4 4 3 5 2 3" xfId="30919"/>
    <cellStyle name="標準 2 4 4 4 3 5 2 3 2" xfId="30920"/>
    <cellStyle name="標準 2 4 4 4 3 5 2 3 3" xfId="30921"/>
    <cellStyle name="標準 2 4 4 4 3 5 2 4" xfId="30922"/>
    <cellStyle name="標準 2 4 4 4 3 5 2 5" xfId="30923"/>
    <cellStyle name="標準 2 4 4 4 3 5 3" xfId="30924"/>
    <cellStyle name="標準 2 4 4 4 3 5 3 2" xfId="30925"/>
    <cellStyle name="標準 2 4 4 4 3 5 3 3" xfId="30926"/>
    <cellStyle name="標準 2 4 4 4 3 5 4" xfId="30927"/>
    <cellStyle name="標準 2 4 4 4 3 5 4 2" xfId="30928"/>
    <cellStyle name="標準 2 4 4 4 3 5 4 3" xfId="30929"/>
    <cellStyle name="標準 2 4 4 4 3 5 5" xfId="30930"/>
    <cellStyle name="標準 2 4 4 4 3 5 6" xfId="30931"/>
    <cellStyle name="標準 2 4 4 4 3 6" xfId="30932"/>
    <cellStyle name="標準 2 4 4 4 3 6 2" xfId="30933"/>
    <cellStyle name="標準 2 4 4 4 3 6 2 2" xfId="30934"/>
    <cellStyle name="標準 2 4 4 4 3 6 2 3" xfId="30935"/>
    <cellStyle name="標準 2 4 4 4 3 6 3" xfId="30936"/>
    <cellStyle name="標準 2 4 4 4 3 6 3 2" xfId="30937"/>
    <cellStyle name="標準 2 4 4 4 3 6 3 3" xfId="30938"/>
    <cellStyle name="標準 2 4 4 4 3 6 4" xfId="30939"/>
    <cellStyle name="標準 2 4 4 4 3 6 5" xfId="30940"/>
    <cellStyle name="標準 2 4 4 4 3 7" xfId="30941"/>
    <cellStyle name="標準 2 4 4 4 3 8" xfId="30942"/>
    <cellStyle name="標準 2 4 4 4 3 8 2" xfId="30943"/>
    <cellStyle name="標準 2 4 4 4 3 8 3" xfId="30944"/>
    <cellStyle name="標準 2 4 4 4 3 9" xfId="30945"/>
    <cellStyle name="標準 2 4 4 4 3 9 2" xfId="30946"/>
    <cellStyle name="標準 2 4 4 4 3 9 3" xfId="30947"/>
    <cellStyle name="標準 2 4 4 4 4" xfId="30948"/>
    <cellStyle name="標準 2 4 4 4 4 10" xfId="30949"/>
    <cellStyle name="標準 2 4 4 4 4 2" xfId="30950"/>
    <cellStyle name="標準 2 4 4 4 4 2 2" xfId="30951"/>
    <cellStyle name="標準 2 4 4 4 4 2 2 2" xfId="30952"/>
    <cellStyle name="標準 2 4 4 4 4 2 2 2 2" xfId="30953"/>
    <cellStyle name="標準 2 4 4 4 4 2 2 2 2 2" xfId="30954"/>
    <cellStyle name="標準 2 4 4 4 4 2 2 2 2 3" xfId="30955"/>
    <cellStyle name="標準 2 4 4 4 4 2 2 2 3" xfId="30956"/>
    <cellStyle name="標準 2 4 4 4 4 2 2 2 3 2" xfId="30957"/>
    <cellStyle name="標準 2 4 4 4 4 2 2 2 3 3" xfId="30958"/>
    <cellStyle name="標準 2 4 4 4 4 2 2 2 4" xfId="30959"/>
    <cellStyle name="標準 2 4 4 4 4 2 2 2 5" xfId="30960"/>
    <cellStyle name="標準 2 4 4 4 4 2 2 3" xfId="30961"/>
    <cellStyle name="標準 2 4 4 4 4 2 2 3 2" xfId="30962"/>
    <cellStyle name="標準 2 4 4 4 4 2 2 3 3" xfId="30963"/>
    <cellStyle name="標準 2 4 4 4 4 2 2 4" xfId="30964"/>
    <cellStyle name="標準 2 4 4 4 4 2 2 4 2" xfId="30965"/>
    <cellStyle name="標準 2 4 4 4 4 2 2 4 3" xfId="30966"/>
    <cellStyle name="標準 2 4 4 4 4 2 2 5" xfId="30967"/>
    <cellStyle name="標準 2 4 4 4 4 2 2 6" xfId="30968"/>
    <cellStyle name="標準 2 4 4 4 4 2 3" xfId="30969"/>
    <cellStyle name="標準 2 4 4 4 4 2 3 2" xfId="30970"/>
    <cellStyle name="標準 2 4 4 4 4 2 3 2 2" xfId="30971"/>
    <cellStyle name="標準 2 4 4 4 4 2 3 2 3" xfId="30972"/>
    <cellStyle name="標準 2 4 4 4 4 2 3 3" xfId="30973"/>
    <cellStyle name="標準 2 4 4 4 4 2 3 3 2" xfId="30974"/>
    <cellStyle name="標準 2 4 4 4 4 2 3 3 3" xfId="30975"/>
    <cellStyle name="標準 2 4 4 4 4 2 3 4" xfId="30976"/>
    <cellStyle name="標準 2 4 4 4 4 2 3 5" xfId="30977"/>
    <cellStyle name="標準 2 4 4 4 4 2 4" xfId="30978"/>
    <cellStyle name="標準 2 4 4 4 4 2 5" xfId="30979"/>
    <cellStyle name="標準 2 4 4 4 4 2 5 2" xfId="30980"/>
    <cellStyle name="標準 2 4 4 4 4 2 5 3" xfId="30981"/>
    <cellStyle name="標準 2 4 4 4 4 2 6" xfId="30982"/>
    <cellStyle name="標準 2 4 4 4 4 2 6 2" xfId="30983"/>
    <cellStyle name="標準 2 4 4 4 4 2 6 3" xfId="30984"/>
    <cellStyle name="標準 2 4 4 4 4 2 7" xfId="30985"/>
    <cellStyle name="標準 2 4 4 4 4 2 8" xfId="30986"/>
    <cellStyle name="標準 2 4 4 4 4 3" xfId="30987"/>
    <cellStyle name="標準 2 4 4 4 4 3 2" xfId="30988"/>
    <cellStyle name="標準 2 4 4 4 4 3 2 2" xfId="30989"/>
    <cellStyle name="標準 2 4 4 4 4 3 2 2 2" xfId="30990"/>
    <cellStyle name="標準 2 4 4 4 4 3 2 2 2 2" xfId="30991"/>
    <cellStyle name="標準 2 4 4 4 4 3 2 2 2 3" xfId="30992"/>
    <cellStyle name="標準 2 4 4 4 4 3 2 2 3" xfId="30993"/>
    <cellStyle name="標準 2 4 4 4 4 3 2 2 3 2" xfId="30994"/>
    <cellStyle name="標準 2 4 4 4 4 3 2 2 3 3" xfId="30995"/>
    <cellStyle name="標準 2 4 4 4 4 3 2 2 4" xfId="30996"/>
    <cellStyle name="標準 2 4 4 4 4 3 2 2 5" xfId="30997"/>
    <cellStyle name="標準 2 4 4 4 4 3 2 3" xfId="30998"/>
    <cellStyle name="標準 2 4 4 4 4 3 2 3 2" xfId="30999"/>
    <cellStyle name="標準 2 4 4 4 4 3 2 3 3" xfId="31000"/>
    <cellStyle name="標準 2 4 4 4 4 3 2 4" xfId="31001"/>
    <cellStyle name="標準 2 4 4 4 4 3 2 4 2" xfId="31002"/>
    <cellStyle name="標準 2 4 4 4 4 3 2 4 3" xfId="31003"/>
    <cellStyle name="標準 2 4 4 4 4 3 2 5" xfId="31004"/>
    <cellStyle name="標準 2 4 4 4 4 3 2 6" xfId="31005"/>
    <cellStyle name="標準 2 4 4 4 4 3 3" xfId="31006"/>
    <cellStyle name="標準 2 4 4 4 4 3 3 2" xfId="31007"/>
    <cellStyle name="標準 2 4 4 4 4 3 3 2 2" xfId="31008"/>
    <cellStyle name="標準 2 4 4 4 4 3 3 2 3" xfId="31009"/>
    <cellStyle name="標準 2 4 4 4 4 3 3 3" xfId="31010"/>
    <cellStyle name="標準 2 4 4 4 4 3 3 3 2" xfId="31011"/>
    <cellStyle name="標準 2 4 4 4 4 3 3 3 3" xfId="31012"/>
    <cellStyle name="標準 2 4 4 4 4 3 3 4" xfId="31013"/>
    <cellStyle name="標準 2 4 4 4 4 3 3 5" xfId="31014"/>
    <cellStyle name="標準 2 4 4 4 4 3 4" xfId="31015"/>
    <cellStyle name="標準 2 4 4 4 4 3 5" xfId="31016"/>
    <cellStyle name="標準 2 4 4 4 4 3 5 2" xfId="31017"/>
    <cellStyle name="標準 2 4 4 4 4 3 5 3" xfId="31018"/>
    <cellStyle name="標準 2 4 4 4 4 3 6" xfId="31019"/>
    <cellStyle name="標準 2 4 4 4 4 3 6 2" xfId="31020"/>
    <cellStyle name="標準 2 4 4 4 4 3 6 3" xfId="31021"/>
    <cellStyle name="標準 2 4 4 4 4 3 7" xfId="31022"/>
    <cellStyle name="標準 2 4 4 4 4 3 8" xfId="31023"/>
    <cellStyle name="標準 2 4 4 4 4 4" xfId="31024"/>
    <cellStyle name="標準 2 4 4 4 4 4 2" xfId="31025"/>
    <cellStyle name="標準 2 4 4 4 4 4 2 2" xfId="31026"/>
    <cellStyle name="標準 2 4 4 4 4 4 2 2 2" xfId="31027"/>
    <cellStyle name="標準 2 4 4 4 4 4 2 2 3" xfId="31028"/>
    <cellStyle name="標準 2 4 4 4 4 4 2 3" xfId="31029"/>
    <cellStyle name="標準 2 4 4 4 4 4 2 3 2" xfId="31030"/>
    <cellStyle name="標準 2 4 4 4 4 4 2 3 3" xfId="31031"/>
    <cellStyle name="標準 2 4 4 4 4 4 2 4" xfId="31032"/>
    <cellStyle name="標準 2 4 4 4 4 4 2 5" xfId="31033"/>
    <cellStyle name="標準 2 4 4 4 4 4 3" xfId="31034"/>
    <cellStyle name="標準 2 4 4 4 4 4 3 2" xfId="31035"/>
    <cellStyle name="標準 2 4 4 4 4 4 3 3" xfId="31036"/>
    <cellStyle name="標準 2 4 4 4 4 4 4" xfId="31037"/>
    <cellStyle name="標準 2 4 4 4 4 4 4 2" xfId="31038"/>
    <cellStyle name="標準 2 4 4 4 4 4 4 3" xfId="31039"/>
    <cellStyle name="標準 2 4 4 4 4 4 5" xfId="31040"/>
    <cellStyle name="標準 2 4 4 4 4 4 6" xfId="31041"/>
    <cellStyle name="標準 2 4 4 4 4 5" xfId="31042"/>
    <cellStyle name="標準 2 4 4 4 4 5 2" xfId="31043"/>
    <cellStyle name="標準 2 4 4 4 4 5 2 2" xfId="31044"/>
    <cellStyle name="標準 2 4 4 4 4 5 2 3" xfId="31045"/>
    <cellStyle name="標準 2 4 4 4 4 5 3" xfId="31046"/>
    <cellStyle name="標準 2 4 4 4 4 5 3 2" xfId="31047"/>
    <cellStyle name="標準 2 4 4 4 4 5 3 3" xfId="31048"/>
    <cellStyle name="標準 2 4 4 4 4 5 4" xfId="31049"/>
    <cellStyle name="標準 2 4 4 4 4 5 5" xfId="31050"/>
    <cellStyle name="標準 2 4 4 4 4 6" xfId="31051"/>
    <cellStyle name="標準 2 4 4 4 4 7" xfId="31052"/>
    <cellStyle name="標準 2 4 4 4 4 7 2" xfId="31053"/>
    <cellStyle name="標準 2 4 4 4 4 7 3" xfId="31054"/>
    <cellStyle name="標準 2 4 4 4 4 8" xfId="31055"/>
    <cellStyle name="標準 2 4 4 4 4 8 2" xfId="31056"/>
    <cellStyle name="標準 2 4 4 4 4 8 3" xfId="31057"/>
    <cellStyle name="標準 2 4 4 4 4 9" xfId="31058"/>
    <cellStyle name="標準 2 4 4 4 5" xfId="31059"/>
    <cellStyle name="標準 2 4 4 4 5 2" xfId="31060"/>
    <cellStyle name="標準 2 4 4 4 5 2 2" xfId="31061"/>
    <cellStyle name="標準 2 4 4 4 5 2 2 2" xfId="31062"/>
    <cellStyle name="標準 2 4 4 4 5 2 2 2 2" xfId="31063"/>
    <cellStyle name="標準 2 4 4 4 5 2 2 2 2 2" xfId="31064"/>
    <cellStyle name="標準 2 4 4 4 5 2 2 2 2 3" xfId="31065"/>
    <cellStyle name="標準 2 4 4 4 5 2 2 2 3" xfId="31066"/>
    <cellStyle name="標準 2 4 4 4 5 2 2 2 3 2" xfId="31067"/>
    <cellStyle name="標準 2 4 4 4 5 2 2 2 3 3" xfId="31068"/>
    <cellStyle name="標準 2 4 4 4 5 2 2 2 4" xfId="31069"/>
    <cellStyle name="標準 2 4 4 4 5 2 2 2 5" xfId="31070"/>
    <cellStyle name="標準 2 4 4 4 5 2 2 3" xfId="31071"/>
    <cellStyle name="標準 2 4 4 4 5 2 2 3 2" xfId="31072"/>
    <cellStyle name="標準 2 4 4 4 5 2 2 3 3" xfId="31073"/>
    <cellStyle name="標準 2 4 4 4 5 2 2 4" xfId="31074"/>
    <cellStyle name="標準 2 4 4 4 5 2 2 4 2" xfId="31075"/>
    <cellStyle name="標準 2 4 4 4 5 2 2 4 3" xfId="31076"/>
    <cellStyle name="標準 2 4 4 4 5 2 2 5" xfId="31077"/>
    <cellStyle name="標準 2 4 4 4 5 2 2 6" xfId="31078"/>
    <cellStyle name="標準 2 4 4 4 5 2 3" xfId="31079"/>
    <cellStyle name="標準 2 4 4 4 5 2 3 2" xfId="31080"/>
    <cellStyle name="標準 2 4 4 4 5 2 3 2 2" xfId="31081"/>
    <cellStyle name="標準 2 4 4 4 5 2 3 2 3" xfId="31082"/>
    <cellStyle name="標準 2 4 4 4 5 2 3 3" xfId="31083"/>
    <cellStyle name="標準 2 4 4 4 5 2 3 3 2" xfId="31084"/>
    <cellStyle name="標準 2 4 4 4 5 2 3 3 3" xfId="31085"/>
    <cellStyle name="標準 2 4 4 4 5 2 3 4" xfId="31086"/>
    <cellStyle name="標準 2 4 4 4 5 2 3 5" xfId="31087"/>
    <cellStyle name="標準 2 4 4 4 5 2 4" xfId="31088"/>
    <cellStyle name="標準 2 4 4 4 5 2 5" xfId="31089"/>
    <cellStyle name="標準 2 4 4 4 5 2 5 2" xfId="31090"/>
    <cellStyle name="標準 2 4 4 4 5 2 5 3" xfId="31091"/>
    <cellStyle name="標準 2 4 4 4 5 2 6" xfId="31092"/>
    <cellStyle name="標準 2 4 4 4 5 2 6 2" xfId="31093"/>
    <cellStyle name="標準 2 4 4 4 5 2 6 3" xfId="31094"/>
    <cellStyle name="標準 2 4 4 4 5 2 7" xfId="31095"/>
    <cellStyle name="標準 2 4 4 4 5 2 8" xfId="31096"/>
    <cellStyle name="標準 2 4 4 4 5 3" xfId="31097"/>
    <cellStyle name="標準 2 4 4 4 5 3 2" xfId="31098"/>
    <cellStyle name="標準 2 4 4 4 5 3 2 2" xfId="31099"/>
    <cellStyle name="標準 2 4 4 4 5 3 2 2 2" xfId="31100"/>
    <cellStyle name="標準 2 4 4 4 5 3 2 2 3" xfId="31101"/>
    <cellStyle name="標準 2 4 4 4 5 3 2 3" xfId="31102"/>
    <cellStyle name="標準 2 4 4 4 5 3 2 3 2" xfId="31103"/>
    <cellStyle name="標準 2 4 4 4 5 3 2 3 3" xfId="31104"/>
    <cellStyle name="標準 2 4 4 4 5 3 2 4" xfId="31105"/>
    <cellStyle name="標準 2 4 4 4 5 3 2 5" xfId="31106"/>
    <cellStyle name="標準 2 4 4 4 5 3 3" xfId="31107"/>
    <cellStyle name="標準 2 4 4 4 5 3 3 2" xfId="31108"/>
    <cellStyle name="標準 2 4 4 4 5 3 3 3" xfId="31109"/>
    <cellStyle name="標準 2 4 4 4 5 3 4" xfId="31110"/>
    <cellStyle name="標準 2 4 4 4 5 3 4 2" xfId="31111"/>
    <cellStyle name="標準 2 4 4 4 5 3 4 3" xfId="31112"/>
    <cellStyle name="標準 2 4 4 4 5 3 5" xfId="31113"/>
    <cellStyle name="標準 2 4 4 4 5 3 6" xfId="31114"/>
    <cellStyle name="標準 2 4 4 4 5 4" xfId="31115"/>
    <cellStyle name="標準 2 4 4 4 5 4 2" xfId="31116"/>
    <cellStyle name="標準 2 4 4 4 5 4 2 2" xfId="31117"/>
    <cellStyle name="標準 2 4 4 4 5 4 2 3" xfId="31118"/>
    <cellStyle name="標準 2 4 4 4 5 4 3" xfId="31119"/>
    <cellStyle name="標準 2 4 4 4 5 4 3 2" xfId="31120"/>
    <cellStyle name="標準 2 4 4 4 5 4 3 3" xfId="31121"/>
    <cellStyle name="標準 2 4 4 4 5 4 4" xfId="31122"/>
    <cellStyle name="標準 2 4 4 4 5 4 5" xfId="31123"/>
    <cellStyle name="標準 2 4 4 4 5 5" xfId="31124"/>
    <cellStyle name="標準 2 4 4 4 5 6" xfId="31125"/>
    <cellStyle name="標準 2 4 4 4 5 6 2" xfId="31126"/>
    <cellStyle name="標準 2 4 4 4 5 6 3" xfId="31127"/>
    <cellStyle name="標準 2 4 4 4 5 7" xfId="31128"/>
    <cellStyle name="標準 2 4 4 4 5 7 2" xfId="31129"/>
    <cellStyle name="標準 2 4 4 4 5 7 3" xfId="31130"/>
    <cellStyle name="標準 2 4 4 4 5 8" xfId="31131"/>
    <cellStyle name="標準 2 4 4 4 5 9" xfId="31132"/>
    <cellStyle name="標準 2 4 4 4 6" xfId="31133"/>
    <cellStyle name="標準 2 4 4 4 6 2" xfId="31134"/>
    <cellStyle name="標準 2 4 4 4 6 2 2" xfId="31135"/>
    <cellStyle name="標準 2 4 4 4 6 2 2 2" xfId="31136"/>
    <cellStyle name="標準 2 4 4 4 6 2 2 2 2" xfId="31137"/>
    <cellStyle name="標準 2 4 4 4 6 2 2 2 3" xfId="31138"/>
    <cellStyle name="標準 2 4 4 4 6 2 2 3" xfId="31139"/>
    <cellStyle name="標準 2 4 4 4 6 2 2 3 2" xfId="31140"/>
    <cellStyle name="標準 2 4 4 4 6 2 2 3 3" xfId="31141"/>
    <cellStyle name="標準 2 4 4 4 6 2 2 4" xfId="31142"/>
    <cellStyle name="標準 2 4 4 4 6 2 2 5" xfId="31143"/>
    <cellStyle name="標準 2 4 4 4 6 2 3" xfId="31144"/>
    <cellStyle name="標準 2 4 4 4 6 2 3 2" xfId="31145"/>
    <cellStyle name="標準 2 4 4 4 6 2 3 3" xfId="31146"/>
    <cellStyle name="標準 2 4 4 4 6 2 4" xfId="31147"/>
    <cellStyle name="標準 2 4 4 4 6 2 4 2" xfId="31148"/>
    <cellStyle name="標準 2 4 4 4 6 2 4 3" xfId="31149"/>
    <cellStyle name="標準 2 4 4 4 6 2 5" xfId="31150"/>
    <cellStyle name="標準 2 4 4 4 6 2 6" xfId="31151"/>
    <cellStyle name="標準 2 4 4 4 6 3" xfId="31152"/>
    <cellStyle name="標準 2 4 4 4 6 3 2" xfId="31153"/>
    <cellStyle name="標準 2 4 4 4 6 3 2 2" xfId="31154"/>
    <cellStyle name="標準 2 4 4 4 6 3 2 3" xfId="31155"/>
    <cellStyle name="標準 2 4 4 4 6 3 3" xfId="31156"/>
    <cellStyle name="標準 2 4 4 4 6 3 3 2" xfId="31157"/>
    <cellStyle name="標準 2 4 4 4 6 3 3 3" xfId="31158"/>
    <cellStyle name="標準 2 4 4 4 6 3 4" xfId="31159"/>
    <cellStyle name="標準 2 4 4 4 6 3 5" xfId="31160"/>
    <cellStyle name="標準 2 4 4 4 6 4" xfId="31161"/>
    <cellStyle name="標準 2 4 4 4 6 5" xfId="31162"/>
    <cellStyle name="標準 2 4 4 4 6 5 2" xfId="31163"/>
    <cellStyle name="標準 2 4 4 4 6 5 3" xfId="31164"/>
    <cellStyle name="標準 2 4 4 4 6 6" xfId="31165"/>
    <cellStyle name="標準 2 4 4 4 6 6 2" xfId="31166"/>
    <cellStyle name="標準 2 4 4 4 6 6 3" xfId="31167"/>
    <cellStyle name="標準 2 4 4 4 6 7" xfId="31168"/>
    <cellStyle name="標準 2 4 4 4 6 8" xfId="31169"/>
    <cellStyle name="標準 2 4 4 4 7" xfId="31170"/>
    <cellStyle name="標準 2 4 4 4 7 2" xfId="31171"/>
    <cellStyle name="標準 2 4 4 4 7 2 2" xfId="31172"/>
    <cellStyle name="標準 2 4 4 4 7 2 2 2" xfId="31173"/>
    <cellStyle name="標準 2 4 4 4 7 2 2 2 2" xfId="31174"/>
    <cellStyle name="標準 2 4 4 4 7 2 2 2 3" xfId="31175"/>
    <cellStyle name="標準 2 4 4 4 7 2 2 3" xfId="31176"/>
    <cellStyle name="標準 2 4 4 4 7 2 2 3 2" xfId="31177"/>
    <cellStyle name="標準 2 4 4 4 7 2 2 3 3" xfId="31178"/>
    <cellStyle name="標準 2 4 4 4 7 2 2 4" xfId="31179"/>
    <cellStyle name="標準 2 4 4 4 7 2 2 5" xfId="31180"/>
    <cellStyle name="標準 2 4 4 4 7 2 3" xfId="31181"/>
    <cellStyle name="標準 2 4 4 4 7 2 3 2" xfId="31182"/>
    <cellStyle name="標準 2 4 4 4 7 2 3 3" xfId="31183"/>
    <cellStyle name="標準 2 4 4 4 7 2 4" xfId="31184"/>
    <cellStyle name="標準 2 4 4 4 7 2 4 2" xfId="31185"/>
    <cellStyle name="標準 2 4 4 4 7 2 4 3" xfId="31186"/>
    <cellStyle name="標準 2 4 4 4 7 2 5" xfId="31187"/>
    <cellStyle name="標準 2 4 4 4 7 2 6" xfId="31188"/>
    <cellStyle name="標準 2 4 4 4 7 3" xfId="31189"/>
    <cellStyle name="標準 2 4 4 4 7 3 2" xfId="31190"/>
    <cellStyle name="標準 2 4 4 4 7 3 2 2" xfId="31191"/>
    <cellStyle name="標準 2 4 4 4 7 3 2 3" xfId="31192"/>
    <cellStyle name="標準 2 4 4 4 7 3 3" xfId="31193"/>
    <cellStyle name="標準 2 4 4 4 7 3 3 2" xfId="31194"/>
    <cellStyle name="標準 2 4 4 4 7 3 3 3" xfId="31195"/>
    <cellStyle name="標準 2 4 4 4 7 3 4" xfId="31196"/>
    <cellStyle name="標準 2 4 4 4 7 3 5" xfId="31197"/>
    <cellStyle name="標準 2 4 4 4 7 4" xfId="31198"/>
    <cellStyle name="標準 2 4 4 4 7 5" xfId="31199"/>
    <cellStyle name="標準 2 4 4 4 7 5 2" xfId="31200"/>
    <cellStyle name="標準 2 4 4 4 7 5 3" xfId="31201"/>
    <cellStyle name="標準 2 4 4 4 7 6" xfId="31202"/>
    <cellStyle name="標準 2 4 4 4 7 6 2" xfId="31203"/>
    <cellStyle name="標準 2 4 4 4 7 6 3" xfId="31204"/>
    <cellStyle name="標準 2 4 4 4 7 7" xfId="31205"/>
    <cellStyle name="標準 2 4 4 4 7 8" xfId="31206"/>
    <cellStyle name="標準 2 4 4 4 8" xfId="31207"/>
    <cellStyle name="標準 2 4 4 4 8 2" xfId="31208"/>
    <cellStyle name="標準 2 4 4 4 8 2 2" xfId="31209"/>
    <cellStyle name="標準 2 4 4 4 8 2 2 2" xfId="31210"/>
    <cellStyle name="標準 2 4 4 4 8 2 2 3" xfId="31211"/>
    <cellStyle name="標準 2 4 4 4 8 2 3" xfId="31212"/>
    <cellStyle name="標準 2 4 4 4 8 2 3 2" xfId="31213"/>
    <cellStyle name="標準 2 4 4 4 8 2 3 3" xfId="31214"/>
    <cellStyle name="標準 2 4 4 4 8 2 4" xfId="31215"/>
    <cellStyle name="標準 2 4 4 4 8 2 5" xfId="31216"/>
    <cellStyle name="標準 2 4 4 4 8 3" xfId="31217"/>
    <cellStyle name="標準 2 4 4 4 8 3 2" xfId="31218"/>
    <cellStyle name="標準 2 4 4 4 8 3 3" xfId="31219"/>
    <cellStyle name="標準 2 4 4 4 8 4" xfId="31220"/>
    <cellStyle name="標準 2 4 4 4 8 4 2" xfId="31221"/>
    <cellStyle name="標準 2 4 4 4 8 4 3" xfId="31222"/>
    <cellStyle name="標準 2 4 4 4 8 5" xfId="31223"/>
    <cellStyle name="標準 2 4 4 4 8 6" xfId="31224"/>
    <cellStyle name="標準 2 4 4 4 9" xfId="31225"/>
    <cellStyle name="標準 2 4 4 4 9 2" xfId="31226"/>
    <cellStyle name="標準 2 4 4 4 9 2 2" xfId="31227"/>
    <cellStyle name="標準 2 4 4 4 9 2 3" xfId="31228"/>
    <cellStyle name="標準 2 4 4 4 9 3" xfId="31229"/>
    <cellStyle name="標準 2 4 4 4 9 3 2" xfId="31230"/>
    <cellStyle name="標準 2 4 4 4 9 3 3" xfId="31231"/>
    <cellStyle name="標準 2 4 4 4 9 4" xfId="31232"/>
    <cellStyle name="標準 2 4 4 4 9 5" xfId="31233"/>
    <cellStyle name="標準 2 4 4 5" xfId="31234"/>
    <cellStyle name="標準 2 4 4 5 10" xfId="31235"/>
    <cellStyle name="標準 2 4 4 5 10 2" xfId="31236"/>
    <cellStyle name="標準 2 4 4 5 10 3" xfId="31237"/>
    <cellStyle name="標準 2 4 4 5 11" xfId="31238"/>
    <cellStyle name="標準 2 4 4 5 12" xfId="31239"/>
    <cellStyle name="標準 2 4 4 5 2" xfId="31240"/>
    <cellStyle name="標準 2 4 4 5 2 10" xfId="31241"/>
    <cellStyle name="標準 2 4 4 5 2 2" xfId="31242"/>
    <cellStyle name="標準 2 4 4 5 2 2 2" xfId="31243"/>
    <cellStyle name="標準 2 4 4 5 2 2 2 2" xfId="31244"/>
    <cellStyle name="標準 2 4 4 5 2 2 2 2 2" xfId="31245"/>
    <cellStyle name="標準 2 4 4 5 2 2 2 2 2 2" xfId="31246"/>
    <cellStyle name="標準 2 4 4 5 2 2 2 2 2 3" xfId="31247"/>
    <cellStyle name="標準 2 4 4 5 2 2 2 2 3" xfId="31248"/>
    <cellStyle name="標準 2 4 4 5 2 2 2 2 3 2" xfId="31249"/>
    <cellStyle name="標準 2 4 4 5 2 2 2 2 3 3" xfId="31250"/>
    <cellStyle name="標準 2 4 4 5 2 2 2 2 4" xfId="31251"/>
    <cellStyle name="標準 2 4 4 5 2 2 2 2 5" xfId="31252"/>
    <cellStyle name="標準 2 4 4 5 2 2 2 3" xfId="31253"/>
    <cellStyle name="標準 2 4 4 5 2 2 2 3 2" xfId="31254"/>
    <cellStyle name="標準 2 4 4 5 2 2 2 3 3" xfId="31255"/>
    <cellStyle name="標準 2 4 4 5 2 2 2 4" xfId="31256"/>
    <cellStyle name="標準 2 4 4 5 2 2 2 4 2" xfId="31257"/>
    <cellStyle name="標準 2 4 4 5 2 2 2 4 3" xfId="31258"/>
    <cellStyle name="標準 2 4 4 5 2 2 2 5" xfId="31259"/>
    <cellStyle name="標準 2 4 4 5 2 2 2 6" xfId="31260"/>
    <cellStyle name="標準 2 4 4 5 2 2 3" xfId="31261"/>
    <cellStyle name="標準 2 4 4 5 2 2 3 2" xfId="31262"/>
    <cellStyle name="標準 2 4 4 5 2 2 3 2 2" xfId="31263"/>
    <cellStyle name="標準 2 4 4 5 2 2 3 2 3" xfId="31264"/>
    <cellStyle name="標準 2 4 4 5 2 2 3 3" xfId="31265"/>
    <cellStyle name="標準 2 4 4 5 2 2 3 3 2" xfId="31266"/>
    <cellStyle name="標準 2 4 4 5 2 2 3 3 3" xfId="31267"/>
    <cellStyle name="標準 2 4 4 5 2 2 3 4" xfId="31268"/>
    <cellStyle name="標準 2 4 4 5 2 2 3 5" xfId="31269"/>
    <cellStyle name="標準 2 4 4 5 2 2 4" xfId="31270"/>
    <cellStyle name="標準 2 4 4 5 2 2 5" xfId="31271"/>
    <cellStyle name="標準 2 4 4 5 2 2 5 2" xfId="31272"/>
    <cellStyle name="標準 2 4 4 5 2 2 5 3" xfId="31273"/>
    <cellStyle name="標準 2 4 4 5 2 2 6" xfId="31274"/>
    <cellStyle name="標準 2 4 4 5 2 2 6 2" xfId="31275"/>
    <cellStyle name="標準 2 4 4 5 2 2 6 3" xfId="31276"/>
    <cellStyle name="標準 2 4 4 5 2 2 7" xfId="31277"/>
    <cellStyle name="標準 2 4 4 5 2 2 8" xfId="31278"/>
    <cellStyle name="標準 2 4 4 5 2 3" xfId="31279"/>
    <cellStyle name="標準 2 4 4 5 2 3 2" xfId="31280"/>
    <cellStyle name="標準 2 4 4 5 2 3 2 2" xfId="31281"/>
    <cellStyle name="標準 2 4 4 5 2 3 2 2 2" xfId="31282"/>
    <cellStyle name="標準 2 4 4 5 2 3 2 2 2 2" xfId="31283"/>
    <cellStyle name="標準 2 4 4 5 2 3 2 2 2 3" xfId="31284"/>
    <cellStyle name="標準 2 4 4 5 2 3 2 2 3" xfId="31285"/>
    <cellStyle name="標準 2 4 4 5 2 3 2 2 3 2" xfId="31286"/>
    <cellStyle name="標準 2 4 4 5 2 3 2 2 3 3" xfId="31287"/>
    <cellStyle name="標準 2 4 4 5 2 3 2 2 4" xfId="31288"/>
    <cellStyle name="標準 2 4 4 5 2 3 2 2 5" xfId="31289"/>
    <cellStyle name="標準 2 4 4 5 2 3 2 3" xfId="31290"/>
    <cellStyle name="標準 2 4 4 5 2 3 2 3 2" xfId="31291"/>
    <cellStyle name="標準 2 4 4 5 2 3 2 3 3" xfId="31292"/>
    <cellStyle name="標準 2 4 4 5 2 3 2 4" xfId="31293"/>
    <cellStyle name="標準 2 4 4 5 2 3 2 4 2" xfId="31294"/>
    <cellStyle name="標準 2 4 4 5 2 3 2 4 3" xfId="31295"/>
    <cellStyle name="標準 2 4 4 5 2 3 2 5" xfId="31296"/>
    <cellStyle name="標準 2 4 4 5 2 3 2 6" xfId="31297"/>
    <cellStyle name="標準 2 4 4 5 2 3 3" xfId="31298"/>
    <cellStyle name="標準 2 4 4 5 2 3 3 2" xfId="31299"/>
    <cellStyle name="標準 2 4 4 5 2 3 3 2 2" xfId="31300"/>
    <cellStyle name="標準 2 4 4 5 2 3 3 2 3" xfId="31301"/>
    <cellStyle name="標準 2 4 4 5 2 3 3 3" xfId="31302"/>
    <cellStyle name="標準 2 4 4 5 2 3 3 3 2" xfId="31303"/>
    <cellStyle name="標準 2 4 4 5 2 3 3 3 3" xfId="31304"/>
    <cellStyle name="標準 2 4 4 5 2 3 3 4" xfId="31305"/>
    <cellStyle name="標準 2 4 4 5 2 3 3 5" xfId="31306"/>
    <cellStyle name="標準 2 4 4 5 2 3 4" xfId="31307"/>
    <cellStyle name="標準 2 4 4 5 2 3 5" xfId="31308"/>
    <cellStyle name="標準 2 4 4 5 2 3 5 2" xfId="31309"/>
    <cellStyle name="標準 2 4 4 5 2 3 5 3" xfId="31310"/>
    <cellStyle name="標準 2 4 4 5 2 3 6" xfId="31311"/>
    <cellStyle name="標準 2 4 4 5 2 3 6 2" xfId="31312"/>
    <cellStyle name="標準 2 4 4 5 2 3 6 3" xfId="31313"/>
    <cellStyle name="標準 2 4 4 5 2 3 7" xfId="31314"/>
    <cellStyle name="標準 2 4 4 5 2 3 8" xfId="31315"/>
    <cellStyle name="標準 2 4 4 5 2 4" xfId="31316"/>
    <cellStyle name="標準 2 4 4 5 2 4 2" xfId="31317"/>
    <cellStyle name="標準 2 4 4 5 2 4 2 2" xfId="31318"/>
    <cellStyle name="標準 2 4 4 5 2 4 2 2 2" xfId="31319"/>
    <cellStyle name="標準 2 4 4 5 2 4 2 2 3" xfId="31320"/>
    <cellStyle name="標準 2 4 4 5 2 4 2 3" xfId="31321"/>
    <cellStyle name="標準 2 4 4 5 2 4 2 3 2" xfId="31322"/>
    <cellStyle name="標準 2 4 4 5 2 4 2 3 3" xfId="31323"/>
    <cellStyle name="標準 2 4 4 5 2 4 2 4" xfId="31324"/>
    <cellStyle name="標準 2 4 4 5 2 4 2 5" xfId="31325"/>
    <cellStyle name="標準 2 4 4 5 2 4 3" xfId="31326"/>
    <cellStyle name="標準 2 4 4 5 2 4 3 2" xfId="31327"/>
    <cellStyle name="標準 2 4 4 5 2 4 3 3" xfId="31328"/>
    <cellStyle name="標準 2 4 4 5 2 4 4" xfId="31329"/>
    <cellStyle name="標準 2 4 4 5 2 4 4 2" xfId="31330"/>
    <cellStyle name="標準 2 4 4 5 2 4 4 3" xfId="31331"/>
    <cellStyle name="標準 2 4 4 5 2 4 5" xfId="31332"/>
    <cellStyle name="標準 2 4 4 5 2 4 6" xfId="31333"/>
    <cellStyle name="標準 2 4 4 5 2 5" xfId="31334"/>
    <cellStyle name="標準 2 4 4 5 2 5 2" xfId="31335"/>
    <cellStyle name="標準 2 4 4 5 2 5 2 2" xfId="31336"/>
    <cellStyle name="標準 2 4 4 5 2 5 2 3" xfId="31337"/>
    <cellStyle name="標準 2 4 4 5 2 5 3" xfId="31338"/>
    <cellStyle name="標準 2 4 4 5 2 5 3 2" xfId="31339"/>
    <cellStyle name="標準 2 4 4 5 2 5 3 3" xfId="31340"/>
    <cellStyle name="標準 2 4 4 5 2 5 4" xfId="31341"/>
    <cellStyle name="標準 2 4 4 5 2 5 5" xfId="31342"/>
    <cellStyle name="標準 2 4 4 5 2 6" xfId="31343"/>
    <cellStyle name="標準 2 4 4 5 2 7" xfId="31344"/>
    <cellStyle name="標準 2 4 4 5 2 7 2" xfId="31345"/>
    <cellStyle name="標準 2 4 4 5 2 7 3" xfId="31346"/>
    <cellStyle name="標準 2 4 4 5 2 8" xfId="31347"/>
    <cellStyle name="標準 2 4 4 5 2 8 2" xfId="31348"/>
    <cellStyle name="標準 2 4 4 5 2 8 3" xfId="31349"/>
    <cellStyle name="標準 2 4 4 5 2 9" xfId="31350"/>
    <cellStyle name="標準 2 4 4 5 3" xfId="31351"/>
    <cellStyle name="標準 2 4 4 5 3 2" xfId="31352"/>
    <cellStyle name="標準 2 4 4 5 3 2 2" xfId="31353"/>
    <cellStyle name="標準 2 4 4 5 3 2 2 2" xfId="31354"/>
    <cellStyle name="標準 2 4 4 5 3 2 2 2 2" xfId="31355"/>
    <cellStyle name="標準 2 4 4 5 3 2 2 2 2 2" xfId="31356"/>
    <cellStyle name="標準 2 4 4 5 3 2 2 2 2 3" xfId="31357"/>
    <cellStyle name="標準 2 4 4 5 3 2 2 2 3" xfId="31358"/>
    <cellStyle name="標準 2 4 4 5 3 2 2 2 3 2" xfId="31359"/>
    <cellStyle name="標準 2 4 4 5 3 2 2 2 3 3" xfId="31360"/>
    <cellStyle name="標準 2 4 4 5 3 2 2 2 4" xfId="31361"/>
    <cellStyle name="標準 2 4 4 5 3 2 2 2 5" xfId="31362"/>
    <cellStyle name="標準 2 4 4 5 3 2 2 3" xfId="31363"/>
    <cellStyle name="標準 2 4 4 5 3 2 2 3 2" xfId="31364"/>
    <cellStyle name="標準 2 4 4 5 3 2 2 3 3" xfId="31365"/>
    <cellStyle name="標準 2 4 4 5 3 2 2 4" xfId="31366"/>
    <cellStyle name="標準 2 4 4 5 3 2 2 4 2" xfId="31367"/>
    <cellStyle name="標準 2 4 4 5 3 2 2 4 3" xfId="31368"/>
    <cellStyle name="標準 2 4 4 5 3 2 2 5" xfId="31369"/>
    <cellStyle name="標準 2 4 4 5 3 2 2 6" xfId="31370"/>
    <cellStyle name="標準 2 4 4 5 3 2 3" xfId="31371"/>
    <cellStyle name="標準 2 4 4 5 3 2 3 2" xfId="31372"/>
    <cellStyle name="標準 2 4 4 5 3 2 3 2 2" xfId="31373"/>
    <cellStyle name="標準 2 4 4 5 3 2 3 2 3" xfId="31374"/>
    <cellStyle name="標準 2 4 4 5 3 2 3 3" xfId="31375"/>
    <cellStyle name="標準 2 4 4 5 3 2 3 3 2" xfId="31376"/>
    <cellStyle name="標準 2 4 4 5 3 2 3 3 3" xfId="31377"/>
    <cellStyle name="標準 2 4 4 5 3 2 3 4" xfId="31378"/>
    <cellStyle name="標準 2 4 4 5 3 2 3 5" xfId="31379"/>
    <cellStyle name="標準 2 4 4 5 3 2 4" xfId="31380"/>
    <cellStyle name="標準 2 4 4 5 3 2 5" xfId="31381"/>
    <cellStyle name="標準 2 4 4 5 3 2 5 2" xfId="31382"/>
    <cellStyle name="標準 2 4 4 5 3 2 5 3" xfId="31383"/>
    <cellStyle name="標準 2 4 4 5 3 2 6" xfId="31384"/>
    <cellStyle name="標準 2 4 4 5 3 2 6 2" xfId="31385"/>
    <cellStyle name="標準 2 4 4 5 3 2 6 3" xfId="31386"/>
    <cellStyle name="標準 2 4 4 5 3 2 7" xfId="31387"/>
    <cellStyle name="標準 2 4 4 5 3 2 8" xfId="31388"/>
    <cellStyle name="標準 2 4 4 5 3 3" xfId="31389"/>
    <cellStyle name="標準 2 4 4 5 3 3 2" xfId="31390"/>
    <cellStyle name="標準 2 4 4 5 3 3 2 2" xfId="31391"/>
    <cellStyle name="標準 2 4 4 5 3 3 2 2 2" xfId="31392"/>
    <cellStyle name="標準 2 4 4 5 3 3 2 2 3" xfId="31393"/>
    <cellStyle name="標準 2 4 4 5 3 3 2 3" xfId="31394"/>
    <cellStyle name="標準 2 4 4 5 3 3 2 3 2" xfId="31395"/>
    <cellStyle name="標準 2 4 4 5 3 3 2 3 3" xfId="31396"/>
    <cellStyle name="標準 2 4 4 5 3 3 2 4" xfId="31397"/>
    <cellStyle name="標準 2 4 4 5 3 3 2 5" xfId="31398"/>
    <cellStyle name="標準 2 4 4 5 3 3 3" xfId="31399"/>
    <cellStyle name="標準 2 4 4 5 3 3 3 2" xfId="31400"/>
    <cellStyle name="標準 2 4 4 5 3 3 3 3" xfId="31401"/>
    <cellStyle name="標準 2 4 4 5 3 3 4" xfId="31402"/>
    <cellStyle name="標準 2 4 4 5 3 3 4 2" xfId="31403"/>
    <cellStyle name="標準 2 4 4 5 3 3 4 3" xfId="31404"/>
    <cellStyle name="標準 2 4 4 5 3 3 5" xfId="31405"/>
    <cellStyle name="標準 2 4 4 5 3 3 6" xfId="31406"/>
    <cellStyle name="標準 2 4 4 5 3 4" xfId="31407"/>
    <cellStyle name="標準 2 4 4 5 3 4 2" xfId="31408"/>
    <cellStyle name="標準 2 4 4 5 3 4 2 2" xfId="31409"/>
    <cellStyle name="標準 2 4 4 5 3 4 2 3" xfId="31410"/>
    <cellStyle name="標準 2 4 4 5 3 4 3" xfId="31411"/>
    <cellStyle name="標準 2 4 4 5 3 4 3 2" xfId="31412"/>
    <cellStyle name="標準 2 4 4 5 3 4 3 3" xfId="31413"/>
    <cellStyle name="標準 2 4 4 5 3 4 4" xfId="31414"/>
    <cellStyle name="標準 2 4 4 5 3 4 5" xfId="31415"/>
    <cellStyle name="標準 2 4 4 5 3 5" xfId="31416"/>
    <cellStyle name="標準 2 4 4 5 3 6" xfId="31417"/>
    <cellStyle name="標準 2 4 4 5 3 6 2" xfId="31418"/>
    <cellStyle name="標準 2 4 4 5 3 6 3" xfId="31419"/>
    <cellStyle name="標準 2 4 4 5 3 7" xfId="31420"/>
    <cellStyle name="標準 2 4 4 5 3 7 2" xfId="31421"/>
    <cellStyle name="標準 2 4 4 5 3 7 3" xfId="31422"/>
    <cellStyle name="標準 2 4 4 5 3 8" xfId="31423"/>
    <cellStyle name="標準 2 4 4 5 3 9" xfId="31424"/>
    <cellStyle name="標準 2 4 4 5 4" xfId="31425"/>
    <cellStyle name="標準 2 4 4 5 4 2" xfId="31426"/>
    <cellStyle name="標準 2 4 4 5 4 2 2" xfId="31427"/>
    <cellStyle name="標準 2 4 4 5 4 2 2 2" xfId="31428"/>
    <cellStyle name="標準 2 4 4 5 4 2 2 2 2" xfId="31429"/>
    <cellStyle name="標準 2 4 4 5 4 2 2 2 3" xfId="31430"/>
    <cellStyle name="標準 2 4 4 5 4 2 2 3" xfId="31431"/>
    <cellStyle name="標準 2 4 4 5 4 2 2 3 2" xfId="31432"/>
    <cellStyle name="標準 2 4 4 5 4 2 2 3 3" xfId="31433"/>
    <cellStyle name="標準 2 4 4 5 4 2 2 4" xfId="31434"/>
    <cellStyle name="標準 2 4 4 5 4 2 2 5" xfId="31435"/>
    <cellStyle name="標準 2 4 4 5 4 2 3" xfId="31436"/>
    <cellStyle name="標準 2 4 4 5 4 2 3 2" xfId="31437"/>
    <cellStyle name="標準 2 4 4 5 4 2 3 3" xfId="31438"/>
    <cellStyle name="標準 2 4 4 5 4 2 4" xfId="31439"/>
    <cellStyle name="標準 2 4 4 5 4 2 4 2" xfId="31440"/>
    <cellStyle name="標準 2 4 4 5 4 2 4 3" xfId="31441"/>
    <cellStyle name="標準 2 4 4 5 4 2 5" xfId="31442"/>
    <cellStyle name="標準 2 4 4 5 4 2 6" xfId="31443"/>
    <cellStyle name="標準 2 4 4 5 4 3" xfId="31444"/>
    <cellStyle name="標準 2 4 4 5 4 3 2" xfId="31445"/>
    <cellStyle name="標準 2 4 4 5 4 3 2 2" xfId="31446"/>
    <cellStyle name="標準 2 4 4 5 4 3 2 3" xfId="31447"/>
    <cellStyle name="標準 2 4 4 5 4 3 3" xfId="31448"/>
    <cellStyle name="標準 2 4 4 5 4 3 3 2" xfId="31449"/>
    <cellStyle name="標準 2 4 4 5 4 3 3 3" xfId="31450"/>
    <cellStyle name="標準 2 4 4 5 4 3 4" xfId="31451"/>
    <cellStyle name="標準 2 4 4 5 4 3 5" xfId="31452"/>
    <cellStyle name="標準 2 4 4 5 4 4" xfId="31453"/>
    <cellStyle name="標準 2 4 4 5 4 5" xfId="31454"/>
    <cellStyle name="標準 2 4 4 5 4 5 2" xfId="31455"/>
    <cellStyle name="標準 2 4 4 5 4 5 3" xfId="31456"/>
    <cellStyle name="標準 2 4 4 5 4 6" xfId="31457"/>
    <cellStyle name="標準 2 4 4 5 4 6 2" xfId="31458"/>
    <cellStyle name="標準 2 4 4 5 4 6 3" xfId="31459"/>
    <cellStyle name="標準 2 4 4 5 4 7" xfId="31460"/>
    <cellStyle name="標準 2 4 4 5 4 8" xfId="31461"/>
    <cellStyle name="標準 2 4 4 5 5" xfId="31462"/>
    <cellStyle name="標準 2 4 4 5 5 2" xfId="31463"/>
    <cellStyle name="標準 2 4 4 5 5 2 2" xfId="31464"/>
    <cellStyle name="標準 2 4 4 5 5 2 2 2" xfId="31465"/>
    <cellStyle name="標準 2 4 4 5 5 2 2 2 2" xfId="31466"/>
    <cellStyle name="標準 2 4 4 5 5 2 2 2 3" xfId="31467"/>
    <cellStyle name="標準 2 4 4 5 5 2 2 3" xfId="31468"/>
    <cellStyle name="標準 2 4 4 5 5 2 2 3 2" xfId="31469"/>
    <cellStyle name="標準 2 4 4 5 5 2 2 3 3" xfId="31470"/>
    <cellStyle name="標準 2 4 4 5 5 2 2 4" xfId="31471"/>
    <cellStyle name="標準 2 4 4 5 5 2 2 5" xfId="31472"/>
    <cellStyle name="標準 2 4 4 5 5 2 3" xfId="31473"/>
    <cellStyle name="標準 2 4 4 5 5 2 3 2" xfId="31474"/>
    <cellStyle name="標準 2 4 4 5 5 2 3 3" xfId="31475"/>
    <cellStyle name="標準 2 4 4 5 5 2 4" xfId="31476"/>
    <cellStyle name="標準 2 4 4 5 5 2 4 2" xfId="31477"/>
    <cellStyle name="標準 2 4 4 5 5 2 4 3" xfId="31478"/>
    <cellStyle name="標準 2 4 4 5 5 2 5" xfId="31479"/>
    <cellStyle name="標準 2 4 4 5 5 2 6" xfId="31480"/>
    <cellStyle name="標準 2 4 4 5 5 3" xfId="31481"/>
    <cellStyle name="標準 2 4 4 5 5 3 2" xfId="31482"/>
    <cellStyle name="標準 2 4 4 5 5 3 2 2" xfId="31483"/>
    <cellStyle name="標準 2 4 4 5 5 3 2 3" xfId="31484"/>
    <cellStyle name="標準 2 4 4 5 5 3 3" xfId="31485"/>
    <cellStyle name="標準 2 4 4 5 5 3 3 2" xfId="31486"/>
    <cellStyle name="標準 2 4 4 5 5 3 3 3" xfId="31487"/>
    <cellStyle name="標準 2 4 4 5 5 3 4" xfId="31488"/>
    <cellStyle name="標準 2 4 4 5 5 3 5" xfId="31489"/>
    <cellStyle name="標準 2 4 4 5 5 4" xfId="31490"/>
    <cellStyle name="標準 2 4 4 5 5 5" xfId="31491"/>
    <cellStyle name="標準 2 4 4 5 5 5 2" xfId="31492"/>
    <cellStyle name="標準 2 4 4 5 5 5 3" xfId="31493"/>
    <cellStyle name="標準 2 4 4 5 5 6" xfId="31494"/>
    <cellStyle name="標準 2 4 4 5 5 6 2" xfId="31495"/>
    <cellStyle name="標準 2 4 4 5 5 6 3" xfId="31496"/>
    <cellStyle name="標準 2 4 4 5 5 7" xfId="31497"/>
    <cellStyle name="標準 2 4 4 5 5 8" xfId="31498"/>
    <cellStyle name="標準 2 4 4 5 6" xfId="31499"/>
    <cellStyle name="標準 2 4 4 5 6 2" xfId="31500"/>
    <cellStyle name="標準 2 4 4 5 6 2 2" xfId="31501"/>
    <cellStyle name="標準 2 4 4 5 6 2 2 2" xfId="31502"/>
    <cellStyle name="標準 2 4 4 5 6 2 2 3" xfId="31503"/>
    <cellStyle name="標準 2 4 4 5 6 2 3" xfId="31504"/>
    <cellStyle name="標準 2 4 4 5 6 2 3 2" xfId="31505"/>
    <cellStyle name="標準 2 4 4 5 6 2 3 3" xfId="31506"/>
    <cellStyle name="標準 2 4 4 5 6 2 4" xfId="31507"/>
    <cellStyle name="標準 2 4 4 5 6 2 5" xfId="31508"/>
    <cellStyle name="標準 2 4 4 5 6 3" xfId="31509"/>
    <cellStyle name="標準 2 4 4 5 6 3 2" xfId="31510"/>
    <cellStyle name="標準 2 4 4 5 6 3 3" xfId="31511"/>
    <cellStyle name="標準 2 4 4 5 6 4" xfId="31512"/>
    <cellStyle name="標準 2 4 4 5 6 4 2" xfId="31513"/>
    <cellStyle name="標準 2 4 4 5 6 4 3" xfId="31514"/>
    <cellStyle name="標準 2 4 4 5 6 5" xfId="31515"/>
    <cellStyle name="標準 2 4 4 5 6 6" xfId="31516"/>
    <cellStyle name="標準 2 4 4 5 7" xfId="31517"/>
    <cellStyle name="標準 2 4 4 5 7 2" xfId="31518"/>
    <cellStyle name="標準 2 4 4 5 7 2 2" xfId="31519"/>
    <cellStyle name="標準 2 4 4 5 7 2 3" xfId="31520"/>
    <cellStyle name="標準 2 4 4 5 7 3" xfId="31521"/>
    <cellStyle name="標準 2 4 4 5 7 3 2" xfId="31522"/>
    <cellStyle name="標準 2 4 4 5 7 3 3" xfId="31523"/>
    <cellStyle name="標準 2 4 4 5 7 4" xfId="31524"/>
    <cellStyle name="標準 2 4 4 5 7 5" xfId="31525"/>
    <cellStyle name="標準 2 4 4 5 8" xfId="31526"/>
    <cellStyle name="標準 2 4 4 5 9" xfId="31527"/>
    <cellStyle name="標準 2 4 4 5 9 2" xfId="31528"/>
    <cellStyle name="標準 2 4 4 5 9 3" xfId="31529"/>
    <cellStyle name="標準 2 4 4 6" xfId="31530"/>
    <cellStyle name="標準 2 4 4 6 10" xfId="31531"/>
    <cellStyle name="標準 2 4 4 6 10 2" xfId="31532"/>
    <cellStyle name="標準 2 4 4 6 10 3" xfId="31533"/>
    <cellStyle name="標準 2 4 4 6 11" xfId="31534"/>
    <cellStyle name="標準 2 4 4 6 12" xfId="31535"/>
    <cellStyle name="標準 2 4 4 6 2" xfId="31536"/>
    <cellStyle name="標準 2 4 4 6 2 10" xfId="31537"/>
    <cellStyle name="標準 2 4 4 6 2 2" xfId="31538"/>
    <cellStyle name="標準 2 4 4 6 2 2 2" xfId="31539"/>
    <cellStyle name="標準 2 4 4 6 2 2 2 2" xfId="31540"/>
    <cellStyle name="標準 2 4 4 6 2 2 2 2 2" xfId="31541"/>
    <cellStyle name="標準 2 4 4 6 2 2 2 2 2 2" xfId="31542"/>
    <cellStyle name="標準 2 4 4 6 2 2 2 2 2 3" xfId="31543"/>
    <cellStyle name="標準 2 4 4 6 2 2 2 2 3" xfId="31544"/>
    <cellStyle name="標準 2 4 4 6 2 2 2 2 3 2" xfId="31545"/>
    <cellStyle name="標準 2 4 4 6 2 2 2 2 3 3" xfId="31546"/>
    <cellStyle name="標準 2 4 4 6 2 2 2 2 4" xfId="31547"/>
    <cellStyle name="標準 2 4 4 6 2 2 2 2 5" xfId="31548"/>
    <cellStyle name="標準 2 4 4 6 2 2 2 3" xfId="31549"/>
    <cellStyle name="標準 2 4 4 6 2 2 2 3 2" xfId="31550"/>
    <cellStyle name="標準 2 4 4 6 2 2 2 3 3" xfId="31551"/>
    <cellStyle name="標準 2 4 4 6 2 2 2 4" xfId="31552"/>
    <cellStyle name="標準 2 4 4 6 2 2 2 4 2" xfId="31553"/>
    <cellStyle name="標準 2 4 4 6 2 2 2 4 3" xfId="31554"/>
    <cellStyle name="標準 2 4 4 6 2 2 2 5" xfId="31555"/>
    <cellStyle name="標準 2 4 4 6 2 2 2 6" xfId="31556"/>
    <cellStyle name="標準 2 4 4 6 2 2 3" xfId="31557"/>
    <cellStyle name="標準 2 4 4 6 2 2 3 2" xfId="31558"/>
    <cellStyle name="標準 2 4 4 6 2 2 3 2 2" xfId="31559"/>
    <cellStyle name="標準 2 4 4 6 2 2 3 2 3" xfId="31560"/>
    <cellStyle name="標準 2 4 4 6 2 2 3 3" xfId="31561"/>
    <cellStyle name="標準 2 4 4 6 2 2 3 3 2" xfId="31562"/>
    <cellStyle name="標準 2 4 4 6 2 2 3 3 3" xfId="31563"/>
    <cellStyle name="標準 2 4 4 6 2 2 3 4" xfId="31564"/>
    <cellStyle name="標準 2 4 4 6 2 2 3 5" xfId="31565"/>
    <cellStyle name="標準 2 4 4 6 2 2 4" xfId="31566"/>
    <cellStyle name="標準 2 4 4 6 2 2 5" xfId="31567"/>
    <cellStyle name="標準 2 4 4 6 2 2 5 2" xfId="31568"/>
    <cellStyle name="標準 2 4 4 6 2 2 5 3" xfId="31569"/>
    <cellStyle name="標準 2 4 4 6 2 2 6" xfId="31570"/>
    <cellStyle name="標準 2 4 4 6 2 2 6 2" xfId="31571"/>
    <cellStyle name="標準 2 4 4 6 2 2 6 3" xfId="31572"/>
    <cellStyle name="標準 2 4 4 6 2 2 7" xfId="31573"/>
    <cellStyle name="標準 2 4 4 6 2 2 8" xfId="31574"/>
    <cellStyle name="標準 2 4 4 6 2 3" xfId="31575"/>
    <cellStyle name="標準 2 4 4 6 2 3 2" xfId="31576"/>
    <cellStyle name="標準 2 4 4 6 2 3 2 2" xfId="31577"/>
    <cellStyle name="標準 2 4 4 6 2 3 2 2 2" xfId="31578"/>
    <cellStyle name="標準 2 4 4 6 2 3 2 2 2 2" xfId="31579"/>
    <cellStyle name="標準 2 4 4 6 2 3 2 2 2 3" xfId="31580"/>
    <cellStyle name="標準 2 4 4 6 2 3 2 2 3" xfId="31581"/>
    <cellStyle name="標準 2 4 4 6 2 3 2 2 3 2" xfId="31582"/>
    <cellStyle name="標準 2 4 4 6 2 3 2 2 3 3" xfId="31583"/>
    <cellStyle name="標準 2 4 4 6 2 3 2 2 4" xfId="31584"/>
    <cellStyle name="標準 2 4 4 6 2 3 2 2 5" xfId="31585"/>
    <cellStyle name="標準 2 4 4 6 2 3 2 3" xfId="31586"/>
    <cellStyle name="標準 2 4 4 6 2 3 2 3 2" xfId="31587"/>
    <cellStyle name="標準 2 4 4 6 2 3 2 3 3" xfId="31588"/>
    <cellStyle name="標準 2 4 4 6 2 3 2 4" xfId="31589"/>
    <cellStyle name="標準 2 4 4 6 2 3 2 4 2" xfId="31590"/>
    <cellStyle name="標準 2 4 4 6 2 3 2 4 3" xfId="31591"/>
    <cellStyle name="標準 2 4 4 6 2 3 2 5" xfId="31592"/>
    <cellStyle name="標準 2 4 4 6 2 3 2 6" xfId="31593"/>
    <cellStyle name="標準 2 4 4 6 2 3 3" xfId="31594"/>
    <cellStyle name="標準 2 4 4 6 2 3 3 2" xfId="31595"/>
    <cellStyle name="標準 2 4 4 6 2 3 3 2 2" xfId="31596"/>
    <cellStyle name="標準 2 4 4 6 2 3 3 2 3" xfId="31597"/>
    <cellStyle name="標準 2 4 4 6 2 3 3 3" xfId="31598"/>
    <cellStyle name="標準 2 4 4 6 2 3 3 3 2" xfId="31599"/>
    <cellStyle name="標準 2 4 4 6 2 3 3 3 3" xfId="31600"/>
    <cellStyle name="標準 2 4 4 6 2 3 3 4" xfId="31601"/>
    <cellStyle name="標準 2 4 4 6 2 3 3 5" xfId="31602"/>
    <cellStyle name="標準 2 4 4 6 2 3 4" xfId="31603"/>
    <cellStyle name="標準 2 4 4 6 2 3 5" xfId="31604"/>
    <cellStyle name="標準 2 4 4 6 2 3 5 2" xfId="31605"/>
    <cellStyle name="標準 2 4 4 6 2 3 5 3" xfId="31606"/>
    <cellStyle name="標準 2 4 4 6 2 3 6" xfId="31607"/>
    <cellStyle name="標準 2 4 4 6 2 3 6 2" xfId="31608"/>
    <cellStyle name="標準 2 4 4 6 2 3 6 3" xfId="31609"/>
    <cellStyle name="標準 2 4 4 6 2 3 7" xfId="31610"/>
    <cellStyle name="標準 2 4 4 6 2 3 8" xfId="31611"/>
    <cellStyle name="標準 2 4 4 6 2 4" xfId="31612"/>
    <cellStyle name="標準 2 4 4 6 2 4 2" xfId="31613"/>
    <cellStyle name="標準 2 4 4 6 2 4 2 2" xfId="31614"/>
    <cellStyle name="標準 2 4 4 6 2 4 2 2 2" xfId="31615"/>
    <cellStyle name="標準 2 4 4 6 2 4 2 2 3" xfId="31616"/>
    <cellStyle name="標準 2 4 4 6 2 4 2 3" xfId="31617"/>
    <cellStyle name="標準 2 4 4 6 2 4 2 3 2" xfId="31618"/>
    <cellStyle name="標準 2 4 4 6 2 4 2 3 3" xfId="31619"/>
    <cellStyle name="標準 2 4 4 6 2 4 2 4" xfId="31620"/>
    <cellStyle name="標準 2 4 4 6 2 4 2 5" xfId="31621"/>
    <cellStyle name="標準 2 4 4 6 2 4 3" xfId="31622"/>
    <cellStyle name="標準 2 4 4 6 2 4 3 2" xfId="31623"/>
    <cellStyle name="標準 2 4 4 6 2 4 3 3" xfId="31624"/>
    <cellStyle name="標準 2 4 4 6 2 4 4" xfId="31625"/>
    <cellStyle name="標準 2 4 4 6 2 4 4 2" xfId="31626"/>
    <cellStyle name="標準 2 4 4 6 2 4 4 3" xfId="31627"/>
    <cellStyle name="標準 2 4 4 6 2 4 5" xfId="31628"/>
    <cellStyle name="標準 2 4 4 6 2 4 6" xfId="31629"/>
    <cellStyle name="標準 2 4 4 6 2 5" xfId="31630"/>
    <cellStyle name="標準 2 4 4 6 2 5 2" xfId="31631"/>
    <cellStyle name="標準 2 4 4 6 2 5 2 2" xfId="31632"/>
    <cellStyle name="標準 2 4 4 6 2 5 2 3" xfId="31633"/>
    <cellStyle name="標準 2 4 4 6 2 5 3" xfId="31634"/>
    <cellStyle name="標準 2 4 4 6 2 5 3 2" xfId="31635"/>
    <cellStyle name="標準 2 4 4 6 2 5 3 3" xfId="31636"/>
    <cellStyle name="標準 2 4 4 6 2 5 4" xfId="31637"/>
    <cellStyle name="標準 2 4 4 6 2 5 5" xfId="31638"/>
    <cellStyle name="標準 2 4 4 6 2 6" xfId="31639"/>
    <cellStyle name="標準 2 4 4 6 2 7" xfId="31640"/>
    <cellStyle name="標準 2 4 4 6 2 7 2" xfId="31641"/>
    <cellStyle name="標準 2 4 4 6 2 7 3" xfId="31642"/>
    <cellStyle name="標準 2 4 4 6 2 8" xfId="31643"/>
    <cellStyle name="標準 2 4 4 6 2 8 2" xfId="31644"/>
    <cellStyle name="標準 2 4 4 6 2 8 3" xfId="31645"/>
    <cellStyle name="標準 2 4 4 6 2 9" xfId="31646"/>
    <cellStyle name="標準 2 4 4 6 3" xfId="31647"/>
    <cellStyle name="標準 2 4 4 6 3 2" xfId="31648"/>
    <cellStyle name="標準 2 4 4 6 3 2 2" xfId="31649"/>
    <cellStyle name="標準 2 4 4 6 3 2 2 2" xfId="31650"/>
    <cellStyle name="標準 2 4 4 6 3 2 2 2 2" xfId="31651"/>
    <cellStyle name="標準 2 4 4 6 3 2 2 2 2 2" xfId="31652"/>
    <cellStyle name="標準 2 4 4 6 3 2 2 2 2 3" xfId="31653"/>
    <cellStyle name="標準 2 4 4 6 3 2 2 2 3" xfId="31654"/>
    <cellStyle name="標準 2 4 4 6 3 2 2 2 3 2" xfId="31655"/>
    <cellStyle name="標準 2 4 4 6 3 2 2 2 3 3" xfId="31656"/>
    <cellStyle name="標準 2 4 4 6 3 2 2 2 4" xfId="31657"/>
    <cellStyle name="標準 2 4 4 6 3 2 2 2 5" xfId="31658"/>
    <cellStyle name="標準 2 4 4 6 3 2 2 3" xfId="31659"/>
    <cellStyle name="標準 2 4 4 6 3 2 2 3 2" xfId="31660"/>
    <cellStyle name="標準 2 4 4 6 3 2 2 3 3" xfId="31661"/>
    <cellStyle name="標準 2 4 4 6 3 2 2 4" xfId="31662"/>
    <cellStyle name="標準 2 4 4 6 3 2 2 4 2" xfId="31663"/>
    <cellStyle name="標準 2 4 4 6 3 2 2 4 3" xfId="31664"/>
    <cellStyle name="標準 2 4 4 6 3 2 2 5" xfId="31665"/>
    <cellStyle name="標準 2 4 4 6 3 2 2 6" xfId="31666"/>
    <cellStyle name="標準 2 4 4 6 3 2 3" xfId="31667"/>
    <cellStyle name="標準 2 4 4 6 3 2 3 2" xfId="31668"/>
    <cellStyle name="標準 2 4 4 6 3 2 3 2 2" xfId="31669"/>
    <cellStyle name="標準 2 4 4 6 3 2 3 2 3" xfId="31670"/>
    <cellStyle name="標準 2 4 4 6 3 2 3 3" xfId="31671"/>
    <cellStyle name="標準 2 4 4 6 3 2 3 3 2" xfId="31672"/>
    <cellStyle name="標準 2 4 4 6 3 2 3 3 3" xfId="31673"/>
    <cellStyle name="標準 2 4 4 6 3 2 3 4" xfId="31674"/>
    <cellStyle name="標準 2 4 4 6 3 2 3 5" xfId="31675"/>
    <cellStyle name="標準 2 4 4 6 3 2 4" xfId="31676"/>
    <cellStyle name="標準 2 4 4 6 3 2 5" xfId="31677"/>
    <cellStyle name="標準 2 4 4 6 3 2 5 2" xfId="31678"/>
    <cellStyle name="標準 2 4 4 6 3 2 5 3" xfId="31679"/>
    <cellStyle name="標準 2 4 4 6 3 2 6" xfId="31680"/>
    <cellStyle name="標準 2 4 4 6 3 2 6 2" xfId="31681"/>
    <cellStyle name="標準 2 4 4 6 3 2 6 3" xfId="31682"/>
    <cellStyle name="標準 2 4 4 6 3 2 7" xfId="31683"/>
    <cellStyle name="標準 2 4 4 6 3 2 8" xfId="31684"/>
    <cellStyle name="標準 2 4 4 6 3 3" xfId="31685"/>
    <cellStyle name="標準 2 4 4 6 3 3 2" xfId="31686"/>
    <cellStyle name="標準 2 4 4 6 3 3 2 2" xfId="31687"/>
    <cellStyle name="標準 2 4 4 6 3 3 2 2 2" xfId="31688"/>
    <cellStyle name="標準 2 4 4 6 3 3 2 2 3" xfId="31689"/>
    <cellStyle name="標準 2 4 4 6 3 3 2 3" xfId="31690"/>
    <cellStyle name="標準 2 4 4 6 3 3 2 3 2" xfId="31691"/>
    <cellStyle name="標準 2 4 4 6 3 3 2 3 3" xfId="31692"/>
    <cellStyle name="標準 2 4 4 6 3 3 2 4" xfId="31693"/>
    <cellStyle name="標準 2 4 4 6 3 3 2 5" xfId="31694"/>
    <cellStyle name="標準 2 4 4 6 3 3 3" xfId="31695"/>
    <cellStyle name="標準 2 4 4 6 3 3 3 2" xfId="31696"/>
    <cellStyle name="標準 2 4 4 6 3 3 3 3" xfId="31697"/>
    <cellStyle name="標準 2 4 4 6 3 3 4" xfId="31698"/>
    <cellStyle name="標準 2 4 4 6 3 3 4 2" xfId="31699"/>
    <cellStyle name="標準 2 4 4 6 3 3 4 3" xfId="31700"/>
    <cellStyle name="標準 2 4 4 6 3 3 5" xfId="31701"/>
    <cellStyle name="標準 2 4 4 6 3 3 6" xfId="31702"/>
    <cellStyle name="標準 2 4 4 6 3 4" xfId="31703"/>
    <cellStyle name="標準 2 4 4 6 3 4 2" xfId="31704"/>
    <cellStyle name="標準 2 4 4 6 3 4 2 2" xfId="31705"/>
    <cellStyle name="標準 2 4 4 6 3 4 2 3" xfId="31706"/>
    <cellStyle name="標準 2 4 4 6 3 4 3" xfId="31707"/>
    <cellStyle name="標準 2 4 4 6 3 4 3 2" xfId="31708"/>
    <cellStyle name="標準 2 4 4 6 3 4 3 3" xfId="31709"/>
    <cellStyle name="標準 2 4 4 6 3 4 4" xfId="31710"/>
    <cellStyle name="標準 2 4 4 6 3 4 5" xfId="31711"/>
    <cellStyle name="標準 2 4 4 6 3 5" xfId="31712"/>
    <cellStyle name="標準 2 4 4 6 3 6" xfId="31713"/>
    <cellStyle name="標準 2 4 4 6 3 6 2" xfId="31714"/>
    <cellStyle name="標準 2 4 4 6 3 6 3" xfId="31715"/>
    <cellStyle name="標準 2 4 4 6 3 7" xfId="31716"/>
    <cellStyle name="標準 2 4 4 6 3 7 2" xfId="31717"/>
    <cellStyle name="標準 2 4 4 6 3 7 3" xfId="31718"/>
    <cellStyle name="標準 2 4 4 6 3 8" xfId="31719"/>
    <cellStyle name="標準 2 4 4 6 3 9" xfId="31720"/>
    <cellStyle name="標準 2 4 4 6 4" xfId="31721"/>
    <cellStyle name="標準 2 4 4 6 4 2" xfId="31722"/>
    <cellStyle name="標準 2 4 4 6 4 2 2" xfId="31723"/>
    <cellStyle name="標準 2 4 4 6 4 2 2 2" xfId="31724"/>
    <cellStyle name="標準 2 4 4 6 4 2 2 2 2" xfId="31725"/>
    <cellStyle name="標準 2 4 4 6 4 2 2 2 3" xfId="31726"/>
    <cellStyle name="標準 2 4 4 6 4 2 2 3" xfId="31727"/>
    <cellStyle name="標準 2 4 4 6 4 2 2 3 2" xfId="31728"/>
    <cellStyle name="標準 2 4 4 6 4 2 2 3 3" xfId="31729"/>
    <cellStyle name="標準 2 4 4 6 4 2 2 4" xfId="31730"/>
    <cellStyle name="標準 2 4 4 6 4 2 2 5" xfId="31731"/>
    <cellStyle name="標準 2 4 4 6 4 2 3" xfId="31732"/>
    <cellStyle name="標準 2 4 4 6 4 2 3 2" xfId="31733"/>
    <cellStyle name="標準 2 4 4 6 4 2 3 3" xfId="31734"/>
    <cellStyle name="標準 2 4 4 6 4 2 4" xfId="31735"/>
    <cellStyle name="標準 2 4 4 6 4 2 4 2" xfId="31736"/>
    <cellStyle name="標準 2 4 4 6 4 2 4 3" xfId="31737"/>
    <cellStyle name="標準 2 4 4 6 4 2 5" xfId="31738"/>
    <cellStyle name="標準 2 4 4 6 4 2 6" xfId="31739"/>
    <cellStyle name="標準 2 4 4 6 4 3" xfId="31740"/>
    <cellStyle name="標準 2 4 4 6 4 3 2" xfId="31741"/>
    <cellStyle name="標準 2 4 4 6 4 3 2 2" xfId="31742"/>
    <cellStyle name="標準 2 4 4 6 4 3 2 3" xfId="31743"/>
    <cellStyle name="標準 2 4 4 6 4 3 3" xfId="31744"/>
    <cellStyle name="標準 2 4 4 6 4 3 3 2" xfId="31745"/>
    <cellStyle name="標準 2 4 4 6 4 3 3 3" xfId="31746"/>
    <cellStyle name="標準 2 4 4 6 4 3 4" xfId="31747"/>
    <cellStyle name="標準 2 4 4 6 4 3 5" xfId="31748"/>
    <cellStyle name="標準 2 4 4 6 4 4" xfId="31749"/>
    <cellStyle name="標準 2 4 4 6 4 5" xfId="31750"/>
    <cellStyle name="標準 2 4 4 6 4 5 2" xfId="31751"/>
    <cellStyle name="標準 2 4 4 6 4 5 3" xfId="31752"/>
    <cellStyle name="標準 2 4 4 6 4 6" xfId="31753"/>
    <cellStyle name="標準 2 4 4 6 4 6 2" xfId="31754"/>
    <cellStyle name="標準 2 4 4 6 4 6 3" xfId="31755"/>
    <cellStyle name="標準 2 4 4 6 4 7" xfId="31756"/>
    <cellStyle name="標準 2 4 4 6 4 8" xfId="31757"/>
    <cellStyle name="標準 2 4 4 6 5" xfId="31758"/>
    <cellStyle name="標準 2 4 4 6 5 2" xfId="31759"/>
    <cellStyle name="標準 2 4 4 6 5 2 2" xfId="31760"/>
    <cellStyle name="標準 2 4 4 6 5 2 2 2" xfId="31761"/>
    <cellStyle name="標準 2 4 4 6 5 2 2 2 2" xfId="31762"/>
    <cellStyle name="標準 2 4 4 6 5 2 2 2 3" xfId="31763"/>
    <cellStyle name="標準 2 4 4 6 5 2 2 3" xfId="31764"/>
    <cellStyle name="標準 2 4 4 6 5 2 2 3 2" xfId="31765"/>
    <cellStyle name="標準 2 4 4 6 5 2 2 3 3" xfId="31766"/>
    <cellStyle name="標準 2 4 4 6 5 2 2 4" xfId="31767"/>
    <cellStyle name="標準 2 4 4 6 5 2 2 5" xfId="31768"/>
    <cellStyle name="標準 2 4 4 6 5 2 3" xfId="31769"/>
    <cellStyle name="標準 2 4 4 6 5 2 3 2" xfId="31770"/>
    <cellStyle name="標準 2 4 4 6 5 2 3 3" xfId="31771"/>
    <cellStyle name="標準 2 4 4 6 5 2 4" xfId="31772"/>
    <cellStyle name="標準 2 4 4 6 5 2 4 2" xfId="31773"/>
    <cellStyle name="標準 2 4 4 6 5 2 4 3" xfId="31774"/>
    <cellStyle name="標準 2 4 4 6 5 2 5" xfId="31775"/>
    <cellStyle name="標準 2 4 4 6 5 2 6" xfId="31776"/>
    <cellStyle name="標準 2 4 4 6 5 3" xfId="31777"/>
    <cellStyle name="標準 2 4 4 6 5 3 2" xfId="31778"/>
    <cellStyle name="標準 2 4 4 6 5 3 2 2" xfId="31779"/>
    <cellStyle name="標準 2 4 4 6 5 3 2 3" xfId="31780"/>
    <cellStyle name="標準 2 4 4 6 5 3 3" xfId="31781"/>
    <cellStyle name="標準 2 4 4 6 5 3 3 2" xfId="31782"/>
    <cellStyle name="標準 2 4 4 6 5 3 3 3" xfId="31783"/>
    <cellStyle name="標準 2 4 4 6 5 3 4" xfId="31784"/>
    <cellStyle name="標準 2 4 4 6 5 3 5" xfId="31785"/>
    <cellStyle name="標準 2 4 4 6 5 4" xfId="31786"/>
    <cellStyle name="標準 2 4 4 6 5 5" xfId="31787"/>
    <cellStyle name="標準 2 4 4 6 5 5 2" xfId="31788"/>
    <cellStyle name="標準 2 4 4 6 5 5 3" xfId="31789"/>
    <cellStyle name="標準 2 4 4 6 5 6" xfId="31790"/>
    <cellStyle name="標準 2 4 4 6 5 6 2" xfId="31791"/>
    <cellStyle name="標準 2 4 4 6 5 6 3" xfId="31792"/>
    <cellStyle name="標準 2 4 4 6 5 7" xfId="31793"/>
    <cellStyle name="標準 2 4 4 6 5 8" xfId="31794"/>
    <cellStyle name="標準 2 4 4 6 6" xfId="31795"/>
    <cellStyle name="標準 2 4 4 6 6 2" xfId="31796"/>
    <cellStyle name="標準 2 4 4 6 6 2 2" xfId="31797"/>
    <cellStyle name="標準 2 4 4 6 6 2 2 2" xfId="31798"/>
    <cellStyle name="標準 2 4 4 6 6 2 2 3" xfId="31799"/>
    <cellStyle name="標準 2 4 4 6 6 2 3" xfId="31800"/>
    <cellStyle name="標準 2 4 4 6 6 2 3 2" xfId="31801"/>
    <cellStyle name="標準 2 4 4 6 6 2 3 3" xfId="31802"/>
    <cellStyle name="標準 2 4 4 6 6 2 4" xfId="31803"/>
    <cellStyle name="標準 2 4 4 6 6 2 5" xfId="31804"/>
    <cellStyle name="標準 2 4 4 6 6 3" xfId="31805"/>
    <cellStyle name="標準 2 4 4 6 6 3 2" xfId="31806"/>
    <cellStyle name="標準 2 4 4 6 6 3 3" xfId="31807"/>
    <cellStyle name="標準 2 4 4 6 6 4" xfId="31808"/>
    <cellStyle name="標準 2 4 4 6 6 4 2" xfId="31809"/>
    <cellStyle name="標準 2 4 4 6 6 4 3" xfId="31810"/>
    <cellStyle name="標準 2 4 4 6 6 5" xfId="31811"/>
    <cellStyle name="標準 2 4 4 6 6 6" xfId="31812"/>
    <cellStyle name="標準 2 4 4 6 7" xfId="31813"/>
    <cellStyle name="標準 2 4 4 6 7 2" xfId="31814"/>
    <cellStyle name="標準 2 4 4 6 7 2 2" xfId="31815"/>
    <cellStyle name="標準 2 4 4 6 7 2 3" xfId="31816"/>
    <cellStyle name="標準 2 4 4 6 7 3" xfId="31817"/>
    <cellStyle name="標準 2 4 4 6 7 3 2" xfId="31818"/>
    <cellStyle name="標準 2 4 4 6 7 3 3" xfId="31819"/>
    <cellStyle name="標準 2 4 4 6 7 4" xfId="31820"/>
    <cellStyle name="標準 2 4 4 6 7 5" xfId="31821"/>
    <cellStyle name="標準 2 4 4 6 8" xfId="31822"/>
    <cellStyle name="標準 2 4 4 6 9" xfId="31823"/>
    <cellStyle name="標準 2 4 4 6 9 2" xfId="31824"/>
    <cellStyle name="標準 2 4 4 6 9 3" xfId="31825"/>
    <cellStyle name="標準 2 4 4 7" xfId="31826"/>
    <cellStyle name="標準 2 4 4 7 10" xfId="31827"/>
    <cellStyle name="標準 2 4 4 7 11" xfId="31828"/>
    <cellStyle name="標準 2 4 4 7 2" xfId="31829"/>
    <cellStyle name="標準 2 4 4 7 2 10" xfId="31830"/>
    <cellStyle name="標準 2 4 4 7 2 2" xfId="31831"/>
    <cellStyle name="標準 2 4 4 7 2 2 2" xfId="31832"/>
    <cellStyle name="標準 2 4 4 7 2 2 2 2" xfId="31833"/>
    <cellStyle name="標準 2 4 4 7 2 2 2 2 2" xfId="31834"/>
    <cellStyle name="標準 2 4 4 7 2 2 2 2 2 2" xfId="31835"/>
    <cellStyle name="標準 2 4 4 7 2 2 2 2 2 3" xfId="31836"/>
    <cellStyle name="標準 2 4 4 7 2 2 2 2 3" xfId="31837"/>
    <cellStyle name="標準 2 4 4 7 2 2 2 2 3 2" xfId="31838"/>
    <cellStyle name="標準 2 4 4 7 2 2 2 2 3 3" xfId="31839"/>
    <cellStyle name="標準 2 4 4 7 2 2 2 2 4" xfId="31840"/>
    <cellStyle name="標準 2 4 4 7 2 2 2 2 5" xfId="31841"/>
    <cellStyle name="標準 2 4 4 7 2 2 2 3" xfId="31842"/>
    <cellStyle name="標準 2 4 4 7 2 2 2 3 2" xfId="31843"/>
    <cellStyle name="標準 2 4 4 7 2 2 2 3 3" xfId="31844"/>
    <cellStyle name="標準 2 4 4 7 2 2 2 4" xfId="31845"/>
    <cellStyle name="標準 2 4 4 7 2 2 2 4 2" xfId="31846"/>
    <cellStyle name="標準 2 4 4 7 2 2 2 4 3" xfId="31847"/>
    <cellStyle name="標準 2 4 4 7 2 2 2 5" xfId="31848"/>
    <cellStyle name="標準 2 4 4 7 2 2 2 6" xfId="31849"/>
    <cellStyle name="標準 2 4 4 7 2 2 3" xfId="31850"/>
    <cellStyle name="標準 2 4 4 7 2 2 3 2" xfId="31851"/>
    <cellStyle name="標準 2 4 4 7 2 2 3 2 2" xfId="31852"/>
    <cellStyle name="標準 2 4 4 7 2 2 3 2 3" xfId="31853"/>
    <cellStyle name="標準 2 4 4 7 2 2 3 3" xfId="31854"/>
    <cellStyle name="標準 2 4 4 7 2 2 3 3 2" xfId="31855"/>
    <cellStyle name="標準 2 4 4 7 2 2 3 3 3" xfId="31856"/>
    <cellStyle name="標準 2 4 4 7 2 2 3 4" xfId="31857"/>
    <cellStyle name="標準 2 4 4 7 2 2 3 5" xfId="31858"/>
    <cellStyle name="標準 2 4 4 7 2 2 4" xfId="31859"/>
    <cellStyle name="標準 2 4 4 7 2 2 5" xfId="31860"/>
    <cellStyle name="標準 2 4 4 7 2 2 5 2" xfId="31861"/>
    <cellStyle name="標準 2 4 4 7 2 2 5 3" xfId="31862"/>
    <cellStyle name="標準 2 4 4 7 2 2 6" xfId="31863"/>
    <cellStyle name="標準 2 4 4 7 2 2 6 2" xfId="31864"/>
    <cellStyle name="標準 2 4 4 7 2 2 6 3" xfId="31865"/>
    <cellStyle name="標準 2 4 4 7 2 2 7" xfId="31866"/>
    <cellStyle name="標準 2 4 4 7 2 2 8" xfId="31867"/>
    <cellStyle name="標準 2 4 4 7 2 3" xfId="31868"/>
    <cellStyle name="標準 2 4 4 7 2 3 2" xfId="31869"/>
    <cellStyle name="標準 2 4 4 7 2 3 2 2" xfId="31870"/>
    <cellStyle name="標準 2 4 4 7 2 3 2 2 2" xfId="31871"/>
    <cellStyle name="標準 2 4 4 7 2 3 2 2 2 2" xfId="31872"/>
    <cellStyle name="標準 2 4 4 7 2 3 2 2 2 3" xfId="31873"/>
    <cellStyle name="標準 2 4 4 7 2 3 2 2 3" xfId="31874"/>
    <cellStyle name="標準 2 4 4 7 2 3 2 2 3 2" xfId="31875"/>
    <cellStyle name="標準 2 4 4 7 2 3 2 2 3 3" xfId="31876"/>
    <cellStyle name="標準 2 4 4 7 2 3 2 2 4" xfId="31877"/>
    <cellStyle name="標準 2 4 4 7 2 3 2 2 5" xfId="31878"/>
    <cellStyle name="標準 2 4 4 7 2 3 2 3" xfId="31879"/>
    <cellStyle name="標準 2 4 4 7 2 3 2 3 2" xfId="31880"/>
    <cellStyle name="標準 2 4 4 7 2 3 2 3 3" xfId="31881"/>
    <cellStyle name="標準 2 4 4 7 2 3 2 4" xfId="31882"/>
    <cellStyle name="標準 2 4 4 7 2 3 2 4 2" xfId="31883"/>
    <cellStyle name="標準 2 4 4 7 2 3 2 4 3" xfId="31884"/>
    <cellStyle name="標準 2 4 4 7 2 3 2 5" xfId="31885"/>
    <cellStyle name="標準 2 4 4 7 2 3 2 6" xfId="31886"/>
    <cellStyle name="標準 2 4 4 7 2 3 3" xfId="31887"/>
    <cellStyle name="標準 2 4 4 7 2 3 3 2" xfId="31888"/>
    <cellStyle name="標準 2 4 4 7 2 3 3 2 2" xfId="31889"/>
    <cellStyle name="標準 2 4 4 7 2 3 3 2 3" xfId="31890"/>
    <cellStyle name="標準 2 4 4 7 2 3 3 3" xfId="31891"/>
    <cellStyle name="標準 2 4 4 7 2 3 3 3 2" xfId="31892"/>
    <cellStyle name="標準 2 4 4 7 2 3 3 3 3" xfId="31893"/>
    <cellStyle name="標準 2 4 4 7 2 3 3 4" xfId="31894"/>
    <cellStyle name="標準 2 4 4 7 2 3 3 5" xfId="31895"/>
    <cellStyle name="標準 2 4 4 7 2 3 4" xfId="31896"/>
    <cellStyle name="標準 2 4 4 7 2 3 5" xfId="31897"/>
    <cellStyle name="標準 2 4 4 7 2 3 5 2" xfId="31898"/>
    <cellStyle name="標準 2 4 4 7 2 3 5 3" xfId="31899"/>
    <cellStyle name="標準 2 4 4 7 2 3 6" xfId="31900"/>
    <cellStyle name="標準 2 4 4 7 2 3 6 2" xfId="31901"/>
    <cellStyle name="標準 2 4 4 7 2 3 6 3" xfId="31902"/>
    <cellStyle name="標準 2 4 4 7 2 3 7" xfId="31903"/>
    <cellStyle name="標準 2 4 4 7 2 3 8" xfId="31904"/>
    <cellStyle name="標準 2 4 4 7 2 4" xfId="31905"/>
    <cellStyle name="標準 2 4 4 7 2 4 2" xfId="31906"/>
    <cellStyle name="標準 2 4 4 7 2 4 2 2" xfId="31907"/>
    <cellStyle name="標準 2 4 4 7 2 4 2 2 2" xfId="31908"/>
    <cellStyle name="標準 2 4 4 7 2 4 2 2 3" xfId="31909"/>
    <cellStyle name="標準 2 4 4 7 2 4 2 3" xfId="31910"/>
    <cellStyle name="標準 2 4 4 7 2 4 2 3 2" xfId="31911"/>
    <cellStyle name="標準 2 4 4 7 2 4 2 3 3" xfId="31912"/>
    <cellStyle name="標準 2 4 4 7 2 4 2 4" xfId="31913"/>
    <cellStyle name="標準 2 4 4 7 2 4 2 5" xfId="31914"/>
    <cellStyle name="標準 2 4 4 7 2 4 3" xfId="31915"/>
    <cellStyle name="標準 2 4 4 7 2 4 3 2" xfId="31916"/>
    <cellStyle name="標準 2 4 4 7 2 4 3 3" xfId="31917"/>
    <cellStyle name="標準 2 4 4 7 2 4 4" xfId="31918"/>
    <cellStyle name="標準 2 4 4 7 2 4 4 2" xfId="31919"/>
    <cellStyle name="標準 2 4 4 7 2 4 4 3" xfId="31920"/>
    <cellStyle name="標準 2 4 4 7 2 4 5" xfId="31921"/>
    <cellStyle name="標準 2 4 4 7 2 4 6" xfId="31922"/>
    <cellStyle name="標準 2 4 4 7 2 5" xfId="31923"/>
    <cellStyle name="標準 2 4 4 7 2 5 2" xfId="31924"/>
    <cellStyle name="標準 2 4 4 7 2 5 2 2" xfId="31925"/>
    <cellStyle name="標準 2 4 4 7 2 5 2 3" xfId="31926"/>
    <cellStyle name="標準 2 4 4 7 2 5 3" xfId="31927"/>
    <cellStyle name="標準 2 4 4 7 2 5 3 2" xfId="31928"/>
    <cellStyle name="標準 2 4 4 7 2 5 3 3" xfId="31929"/>
    <cellStyle name="標準 2 4 4 7 2 5 4" xfId="31930"/>
    <cellStyle name="標準 2 4 4 7 2 5 5" xfId="31931"/>
    <cellStyle name="標準 2 4 4 7 2 6" xfId="31932"/>
    <cellStyle name="標準 2 4 4 7 2 7" xfId="31933"/>
    <cellStyle name="標準 2 4 4 7 2 7 2" xfId="31934"/>
    <cellStyle name="標準 2 4 4 7 2 7 3" xfId="31935"/>
    <cellStyle name="標準 2 4 4 7 2 8" xfId="31936"/>
    <cellStyle name="標準 2 4 4 7 2 8 2" xfId="31937"/>
    <cellStyle name="標準 2 4 4 7 2 8 3" xfId="31938"/>
    <cellStyle name="標準 2 4 4 7 2 9" xfId="31939"/>
    <cellStyle name="標準 2 4 4 7 3" xfId="31940"/>
    <cellStyle name="標準 2 4 4 7 3 2" xfId="31941"/>
    <cellStyle name="標準 2 4 4 7 3 2 2" xfId="31942"/>
    <cellStyle name="標準 2 4 4 7 3 2 2 2" xfId="31943"/>
    <cellStyle name="標準 2 4 4 7 3 2 2 2 2" xfId="31944"/>
    <cellStyle name="標準 2 4 4 7 3 2 2 2 3" xfId="31945"/>
    <cellStyle name="標準 2 4 4 7 3 2 2 3" xfId="31946"/>
    <cellStyle name="標準 2 4 4 7 3 2 2 3 2" xfId="31947"/>
    <cellStyle name="標準 2 4 4 7 3 2 2 3 3" xfId="31948"/>
    <cellStyle name="標準 2 4 4 7 3 2 2 4" xfId="31949"/>
    <cellStyle name="標準 2 4 4 7 3 2 2 5" xfId="31950"/>
    <cellStyle name="標準 2 4 4 7 3 2 3" xfId="31951"/>
    <cellStyle name="標準 2 4 4 7 3 2 3 2" xfId="31952"/>
    <cellStyle name="標準 2 4 4 7 3 2 3 3" xfId="31953"/>
    <cellStyle name="標準 2 4 4 7 3 2 4" xfId="31954"/>
    <cellStyle name="標準 2 4 4 7 3 2 4 2" xfId="31955"/>
    <cellStyle name="標準 2 4 4 7 3 2 4 3" xfId="31956"/>
    <cellStyle name="標準 2 4 4 7 3 2 5" xfId="31957"/>
    <cellStyle name="標準 2 4 4 7 3 2 6" xfId="31958"/>
    <cellStyle name="標準 2 4 4 7 3 3" xfId="31959"/>
    <cellStyle name="標準 2 4 4 7 3 3 2" xfId="31960"/>
    <cellStyle name="標準 2 4 4 7 3 3 2 2" xfId="31961"/>
    <cellStyle name="標準 2 4 4 7 3 3 2 3" xfId="31962"/>
    <cellStyle name="標準 2 4 4 7 3 3 3" xfId="31963"/>
    <cellStyle name="標準 2 4 4 7 3 3 3 2" xfId="31964"/>
    <cellStyle name="標準 2 4 4 7 3 3 3 3" xfId="31965"/>
    <cellStyle name="標準 2 4 4 7 3 3 4" xfId="31966"/>
    <cellStyle name="標準 2 4 4 7 3 3 5" xfId="31967"/>
    <cellStyle name="標準 2 4 4 7 3 4" xfId="31968"/>
    <cellStyle name="標準 2 4 4 7 3 5" xfId="31969"/>
    <cellStyle name="標準 2 4 4 7 3 5 2" xfId="31970"/>
    <cellStyle name="標準 2 4 4 7 3 5 3" xfId="31971"/>
    <cellStyle name="標準 2 4 4 7 3 6" xfId="31972"/>
    <cellStyle name="標準 2 4 4 7 3 6 2" xfId="31973"/>
    <cellStyle name="標準 2 4 4 7 3 6 3" xfId="31974"/>
    <cellStyle name="標準 2 4 4 7 3 7" xfId="31975"/>
    <cellStyle name="標準 2 4 4 7 3 8" xfId="31976"/>
    <cellStyle name="標準 2 4 4 7 4" xfId="31977"/>
    <cellStyle name="標準 2 4 4 7 4 2" xfId="31978"/>
    <cellStyle name="標準 2 4 4 7 4 2 2" xfId="31979"/>
    <cellStyle name="標準 2 4 4 7 4 2 2 2" xfId="31980"/>
    <cellStyle name="標準 2 4 4 7 4 2 2 2 2" xfId="31981"/>
    <cellStyle name="標準 2 4 4 7 4 2 2 2 3" xfId="31982"/>
    <cellStyle name="標準 2 4 4 7 4 2 2 3" xfId="31983"/>
    <cellStyle name="標準 2 4 4 7 4 2 2 3 2" xfId="31984"/>
    <cellStyle name="標準 2 4 4 7 4 2 2 3 3" xfId="31985"/>
    <cellStyle name="標準 2 4 4 7 4 2 2 4" xfId="31986"/>
    <cellStyle name="標準 2 4 4 7 4 2 2 5" xfId="31987"/>
    <cellStyle name="標準 2 4 4 7 4 2 3" xfId="31988"/>
    <cellStyle name="標準 2 4 4 7 4 2 3 2" xfId="31989"/>
    <cellStyle name="標準 2 4 4 7 4 2 3 3" xfId="31990"/>
    <cellStyle name="標準 2 4 4 7 4 2 4" xfId="31991"/>
    <cellStyle name="標準 2 4 4 7 4 2 4 2" xfId="31992"/>
    <cellStyle name="標準 2 4 4 7 4 2 4 3" xfId="31993"/>
    <cellStyle name="標準 2 4 4 7 4 2 5" xfId="31994"/>
    <cellStyle name="標準 2 4 4 7 4 2 6" xfId="31995"/>
    <cellStyle name="標準 2 4 4 7 4 3" xfId="31996"/>
    <cellStyle name="標準 2 4 4 7 4 3 2" xfId="31997"/>
    <cellStyle name="標準 2 4 4 7 4 3 2 2" xfId="31998"/>
    <cellStyle name="標準 2 4 4 7 4 3 2 3" xfId="31999"/>
    <cellStyle name="標準 2 4 4 7 4 3 3" xfId="32000"/>
    <cellStyle name="標準 2 4 4 7 4 3 3 2" xfId="32001"/>
    <cellStyle name="標準 2 4 4 7 4 3 3 3" xfId="32002"/>
    <cellStyle name="標準 2 4 4 7 4 3 4" xfId="32003"/>
    <cellStyle name="標準 2 4 4 7 4 3 5" xfId="32004"/>
    <cellStyle name="標準 2 4 4 7 4 4" xfId="32005"/>
    <cellStyle name="標準 2 4 4 7 4 5" xfId="32006"/>
    <cellStyle name="標準 2 4 4 7 4 5 2" xfId="32007"/>
    <cellStyle name="標準 2 4 4 7 4 5 3" xfId="32008"/>
    <cellStyle name="標準 2 4 4 7 4 6" xfId="32009"/>
    <cellStyle name="標準 2 4 4 7 4 6 2" xfId="32010"/>
    <cellStyle name="標準 2 4 4 7 4 6 3" xfId="32011"/>
    <cellStyle name="標準 2 4 4 7 4 7" xfId="32012"/>
    <cellStyle name="標準 2 4 4 7 4 8" xfId="32013"/>
    <cellStyle name="標準 2 4 4 7 5" xfId="32014"/>
    <cellStyle name="標準 2 4 4 7 5 2" xfId="32015"/>
    <cellStyle name="標準 2 4 4 7 5 2 2" xfId="32016"/>
    <cellStyle name="標準 2 4 4 7 5 2 2 2" xfId="32017"/>
    <cellStyle name="標準 2 4 4 7 5 2 2 3" xfId="32018"/>
    <cellStyle name="標準 2 4 4 7 5 2 3" xfId="32019"/>
    <cellStyle name="標準 2 4 4 7 5 2 3 2" xfId="32020"/>
    <cellStyle name="標準 2 4 4 7 5 2 3 3" xfId="32021"/>
    <cellStyle name="標準 2 4 4 7 5 2 4" xfId="32022"/>
    <cellStyle name="標準 2 4 4 7 5 2 5" xfId="32023"/>
    <cellStyle name="標準 2 4 4 7 5 3" xfId="32024"/>
    <cellStyle name="標準 2 4 4 7 5 3 2" xfId="32025"/>
    <cellStyle name="標準 2 4 4 7 5 3 3" xfId="32026"/>
    <cellStyle name="標準 2 4 4 7 5 4" xfId="32027"/>
    <cellStyle name="標準 2 4 4 7 5 4 2" xfId="32028"/>
    <cellStyle name="標準 2 4 4 7 5 4 3" xfId="32029"/>
    <cellStyle name="標準 2 4 4 7 5 5" xfId="32030"/>
    <cellStyle name="標準 2 4 4 7 5 6" xfId="32031"/>
    <cellStyle name="標準 2 4 4 7 6" xfId="32032"/>
    <cellStyle name="標準 2 4 4 7 6 2" xfId="32033"/>
    <cellStyle name="標準 2 4 4 7 6 2 2" xfId="32034"/>
    <cellStyle name="標準 2 4 4 7 6 2 3" xfId="32035"/>
    <cellStyle name="標準 2 4 4 7 6 3" xfId="32036"/>
    <cellStyle name="標準 2 4 4 7 6 3 2" xfId="32037"/>
    <cellStyle name="標準 2 4 4 7 6 3 3" xfId="32038"/>
    <cellStyle name="標準 2 4 4 7 6 4" xfId="32039"/>
    <cellStyle name="標準 2 4 4 7 6 5" xfId="32040"/>
    <cellStyle name="標準 2 4 4 7 7" xfId="32041"/>
    <cellStyle name="標準 2 4 4 7 8" xfId="32042"/>
    <cellStyle name="標準 2 4 4 7 8 2" xfId="32043"/>
    <cellStyle name="標準 2 4 4 7 8 3" xfId="32044"/>
    <cellStyle name="標準 2 4 4 7 9" xfId="32045"/>
    <cellStyle name="標準 2 4 4 7 9 2" xfId="32046"/>
    <cellStyle name="標準 2 4 4 7 9 3" xfId="32047"/>
    <cellStyle name="標準 2 4 4 8" xfId="32048"/>
    <cellStyle name="標準 2 4 4 8 10" xfId="32049"/>
    <cellStyle name="標準 2 4 4 8 2" xfId="32050"/>
    <cellStyle name="標準 2 4 4 8 2 2" xfId="32051"/>
    <cellStyle name="標準 2 4 4 8 2 2 2" xfId="32052"/>
    <cellStyle name="標準 2 4 4 8 2 2 2 2" xfId="32053"/>
    <cellStyle name="標準 2 4 4 8 2 2 2 2 2" xfId="32054"/>
    <cellStyle name="標準 2 4 4 8 2 2 2 2 3" xfId="32055"/>
    <cellStyle name="標準 2 4 4 8 2 2 2 3" xfId="32056"/>
    <cellStyle name="標準 2 4 4 8 2 2 2 3 2" xfId="32057"/>
    <cellStyle name="標準 2 4 4 8 2 2 2 3 3" xfId="32058"/>
    <cellStyle name="標準 2 4 4 8 2 2 2 4" xfId="32059"/>
    <cellStyle name="標準 2 4 4 8 2 2 2 5" xfId="32060"/>
    <cellStyle name="標準 2 4 4 8 2 2 3" xfId="32061"/>
    <cellStyle name="標準 2 4 4 8 2 2 3 2" xfId="32062"/>
    <cellStyle name="標準 2 4 4 8 2 2 3 3" xfId="32063"/>
    <cellStyle name="標準 2 4 4 8 2 2 4" xfId="32064"/>
    <cellStyle name="標準 2 4 4 8 2 2 4 2" xfId="32065"/>
    <cellStyle name="標準 2 4 4 8 2 2 4 3" xfId="32066"/>
    <cellStyle name="標準 2 4 4 8 2 2 5" xfId="32067"/>
    <cellStyle name="標準 2 4 4 8 2 2 6" xfId="32068"/>
    <cellStyle name="標準 2 4 4 8 2 3" xfId="32069"/>
    <cellStyle name="標準 2 4 4 8 2 3 2" xfId="32070"/>
    <cellStyle name="標準 2 4 4 8 2 3 2 2" xfId="32071"/>
    <cellStyle name="標準 2 4 4 8 2 3 2 3" xfId="32072"/>
    <cellStyle name="標準 2 4 4 8 2 3 3" xfId="32073"/>
    <cellStyle name="標準 2 4 4 8 2 3 3 2" xfId="32074"/>
    <cellStyle name="標準 2 4 4 8 2 3 3 3" xfId="32075"/>
    <cellStyle name="標準 2 4 4 8 2 3 4" xfId="32076"/>
    <cellStyle name="標準 2 4 4 8 2 3 5" xfId="32077"/>
    <cellStyle name="標準 2 4 4 8 2 4" xfId="32078"/>
    <cellStyle name="標準 2 4 4 8 2 5" xfId="32079"/>
    <cellStyle name="標準 2 4 4 8 2 5 2" xfId="32080"/>
    <cellStyle name="標準 2 4 4 8 2 5 3" xfId="32081"/>
    <cellStyle name="標準 2 4 4 8 2 6" xfId="32082"/>
    <cellStyle name="標準 2 4 4 8 2 6 2" xfId="32083"/>
    <cellStyle name="標準 2 4 4 8 2 6 3" xfId="32084"/>
    <cellStyle name="標準 2 4 4 8 2 7" xfId="32085"/>
    <cellStyle name="標準 2 4 4 8 2 8" xfId="32086"/>
    <cellStyle name="標準 2 4 4 8 3" xfId="32087"/>
    <cellStyle name="標準 2 4 4 8 3 2" xfId="32088"/>
    <cellStyle name="標準 2 4 4 8 3 2 2" xfId="32089"/>
    <cellStyle name="標準 2 4 4 8 3 2 2 2" xfId="32090"/>
    <cellStyle name="標準 2 4 4 8 3 2 2 2 2" xfId="32091"/>
    <cellStyle name="標準 2 4 4 8 3 2 2 2 3" xfId="32092"/>
    <cellStyle name="標準 2 4 4 8 3 2 2 3" xfId="32093"/>
    <cellStyle name="標準 2 4 4 8 3 2 2 3 2" xfId="32094"/>
    <cellStyle name="標準 2 4 4 8 3 2 2 3 3" xfId="32095"/>
    <cellStyle name="標準 2 4 4 8 3 2 2 4" xfId="32096"/>
    <cellStyle name="標準 2 4 4 8 3 2 2 5" xfId="32097"/>
    <cellStyle name="標準 2 4 4 8 3 2 3" xfId="32098"/>
    <cellStyle name="標準 2 4 4 8 3 2 3 2" xfId="32099"/>
    <cellStyle name="標準 2 4 4 8 3 2 3 3" xfId="32100"/>
    <cellStyle name="標準 2 4 4 8 3 2 4" xfId="32101"/>
    <cellStyle name="標準 2 4 4 8 3 2 4 2" xfId="32102"/>
    <cellStyle name="標準 2 4 4 8 3 2 4 3" xfId="32103"/>
    <cellStyle name="標準 2 4 4 8 3 2 5" xfId="32104"/>
    <cellStyle name="標準 2 4 4 8 3 2 6" xfId="32105"/>
    <cellStyle name="標準 2 4 4 8 3 3" xfId="32106"/>
    <cellStyle name="標準 2 4 4 8 3 3 2" xfId="32107"/>
    <cellStyle name="標準 2 4 4 8 3 3 2 2" xfId="32108"/>
    <cellStyle name="標準 2 4 4 8 3 3 2 3" xfId="32109"/>
    <cellStyle name="標準 2 4 4 8 3 3 3" xfId="32110"/>
    <cellStyle name="標準 2 4 4 8 3 3 3 2" xfId="32111"/>
    <cellStyle name="標準 2 4 4 8 3 3 3 3" xfId="32112"/>
    <cellStyle name="標準 2 4 4 8 3 3 4" xfId="32113"/>
    <cellStyle name="標準 2 4 4 8 3 3 5" xfId="32114"/>
    <cellStyle name="標準 2 4 4 8 3 4" xfId="32115"/>
    <cellStyle name="標準 2 4 4 8 3 5" xfId="32116"/>
    <cellStyle name="標準 2 4 4 8 3 5 2" xfId="32117"/>
    <cellStyle name="標準 2 4 4 8 3 5 3" xfId="32118"/>
    <cellStyle name="標準 2 4 4 8 3 6" xfId="32119"/>
    <cellStyle name="標準 2 4 4 8 3 6 2" xfId="32120"/>
    <cellStyle name="標準 2 4 4 8 3 6 3" xfId="32121"/>
    <cellStyle name="標準 2 4 4 8 3 7" xfId="32122"/>
    <cellStyle name="標準 2 4 4 8 3 8" xfId="32123"/>
    <cellStyle name="標準 2 4 4 8 4" xfId="32124"/>
    <cellStyle name="標準 2 4 4 8 4 2" xfId="32125"/>
    <cellStyle name="標準 2 4 4 8 4 2 2" xfId="32126"/>
    <cellStyle name="標準 2 4 4 8 4 2 2 2" xfId="32127"/>
    <cellStyle name="標準 2 4 4 8 4 2 2 3" xfId="32128"/>
    <cellStyle name="標準 2 4 4 8 4 2 3" xfId="32129"/>
    <cellStyle name="標準 2 4 4 8 4 2 3 2" xfId="32130"/>
    <cellStyle name="標準 2 4 4 8 4 2 3 3" xfId="32131"/>
    <cellStyle name="標準 2 4 4 8 4 2 4" xfId="32132"/>
    <cellStyle name="標準 2 4 4 8 4 2 5" xfId="32133"/>
    <cellStyle name="標準 2 4 4 8 4 3" xfId="32134"/>
    <cellStyle name="標準 2 4 4 8 4 3 2" xfId="32135"/>
    <cellStyle name="標準 2 4 4 8 4 3 3" xfId="32136"/>
    <cellStyle name="標準 2 4 4 8 4 4" xfId="32137"/>
    <cellStyle name="標準 2 4 4 8 4 4 2" xfId="32138"/>
    <cellStyle name="標準 2 4 4 8 4 4 3" xfId="32139"/>
    <cellStyle name="標準 2 4 4 8 4 5" xfId="32140"/>
    <cellStyle name="標準 2 4 4 8 4 6" xfId="32141"/>
    <cellStyle name="標準 2 4 4 8 5" xfId="32142"/>
    <cellStyle name="標準 2 4 4 8 5 2" xfId="32143"/>
    <cellStyle name="標準 2 4 4 8 5 2 2" xfId="32144"/>
    <cellStyle name="標準 2 4 4 8 5 2 3" xfId="32145"/>
    <cellStyle name="標準 2 4 4 8 5 3" xfId="32146"/>
    <cellStyle name="標準 2 4 4 8 5 3 2" xfId="32147"/>
    <cellStyle name="標準 2 4 4 8 5 3 3" xfId="32148"/>
    <cellStyle name="標準 2 4 4 8 5 4" xfId="32149"/>
    <cellStyle name="標準 2 4 4 8 5 5" xfId="32150"/>
    <cellStyle name="標準 2 4 4 8 6" xfId="32151"/>
    <cellStyle name="標準 2 4 4 8 7" xfId="32152"/>
    <cellStyle name="標準 2 4 4 8 7 2" xfId="32153"/>
    <cellStyle name="標準 2 4 4 8 7 3" xfId="32154"/>
    <cellStyle name="標準 2 4 4 8 8" xfId="32155"/>
    <cellStyle name="標準 2 4 4 8 8 2" xfId="32156"/>
    <cellStyle name="標準 2 4 4 8 8 3" xfId="32157"/>
    <cellStyle name="標準 2 4 4 8 9" xfId="32158"/>
    <cellStyle name="標準 2 4 4 9" xfId="32159"/>
    <cellStyle name="標準 2 4 4 9 2" xfId="32160"/>
    <cellStyle name="標準 2 4 4 9 2 2" xfId="32161"/>
    <cellStyle name="標準 2 4 4 9 2 2 2" xfId="32162"/>
    <cellStyle name="標準 2 4 4 9 2 2 2 2" xfId="32163"/>
    <cellStyle name="標準 2 4 4 9 2 2 2 2 2" xfId="32164"/>
    <cellStyle name="標準 2 4 4 9 2 2 2 2 3" xfId="32165"/>
    <cellStyle name="標準 2 4 4 9 2 2 2 3" xfId="32166"/>
    <cellStyle name="標準 2 4 4 9 2 2 2 3 2" xfId="32167"/>
    <cellStyle name="標準 2 4 4 9 2 2 2 3 3" xfId="32168"/>
    <cellStyle name="標準 2 4 4 9 2 2 2 4" xfId="32169"/>
    <cellStyle name="標準 2 4 4 9 2 2 2 5" xfId="32170"/>
    <cellStyle name="標準 2 4 4 9 2 2 3" xfId="32171"/>
    <cellStyle name="標準 2 4 4 9 2 2 3 2" xfId="32172"/>
    <cellStyle name="標準 2 4 4 9 2 2 3 3" xfId="32173"/>
    <cellStyle name="標準 2 4 4 9 2 2 4" xfId="32174"/>
    <cellStyle name="標準 2 4 4 9 2 2 4 2" xfId="32175"/>
    <cellStyle name="標準 2 4 4 9 2 2 4 3" xfId="32176"/>
    <cellStyle name="標準 2 4 4 9 2 2 5" xfId="32177"/>
    <cellStyle name="標準 2 4 4 9 2 2 6" xfId="32178"/>
    <cellStyle name="標準 2 4 4 9 2 3" xfId="32179"/>
    <cellStyle name="標準 2 4 4 9 2 3 2" xfId="32180"/>
    <cellStyle name="標準 2 4 4 9 2 3 2 2" xfId="32181"/>
    <cellStyle name="標準 2 4 4 9 2 3 2 3" xfId="32182"/>
    <cellStyle name="標準 2 4 4 9 2 3 3" xfId="32183"/>
    <cellStyle name="標準 2 4 4 9 2 3 3 2" xfId="32184"/>
    <cellStyle name="標準 2 4 4 9 2 3 3 3" xfId="32185"/>
    <cellStyle name="標準 2 4 4 9 2 3 4" xfId="32186"/>
    <cellStyle name="標準 2 4 4 9 2 3 5" xfId="32187"/>
    <cellStyle name="標準 2 4 4 9 2 4" xfId="32188"/>
    <cellStyle name="標準 2 4 4 9 2 5" xfId="32189"/>
    <cellStyle name="標準 2 4 4 9 2 5 2" xfId="32190"/>
    <cellStyle name="標準 2 4 4 9 2 5 3" xfId="32191"/>
    <cellStyle name="標準 2 4 4 9 2 6" xfId="32192"/>
    <cellStyle name="標準 2 4 4 9 2 6 2" xfId="32193"/>
    <cellStyle name="標準 2 4 4 9 2 6 3" xfId="32194"/>
    <cellStyle name="標準 2 4 4 9 2 7" xfId="32195"/>
    <cellStyle name="標準 2 4 4 9 2 8" xfId="32196"/>
    <cellStyle name="標準 2 4 4 9 3" xfId="32197"/>
    <cellStyle name="標準 2 4 4 9 3 2" xfId="32198"/>
    <cellStyle name="標準 2 4 4 9 3 2 2" xfId="32199"/>
    <cellStyle name="標準 2 4 4 9 3 2 2 2" xfId="32200"/>
    <cellStyle name="標準 2 4 4 9 3 2 2 3" xfId="32201"/>
    <cellStyle name="標準 2 4 4 9 3 2 3" xfId="32202"/>
    <cellStyle name="標準 2 4 4 9 3 2 3 2" xfId="32203"/>
    <cellStyle name="標準 2 4 4 9 3 2 3 3" xfId="32204"/>
    <cellStyle name="標準 2 4 4 9 3 2 4" xfId="32205"/>
    <cellStyle name="標準 2 4 4 9 3 2 5" xfId="32206"/>
    <cellStyle name="標準 2 4 4 9 3 3" xfId="32207"/>
    <cellStyle name="標準 2 4 4 9 3 3 2" xfId="32208"/>
    <cellStyle name="標準 2 4 4 9 3 3 3" xfId="32209"/>
    <cellStyle name="標準 2 4 4 9 3 4" xfId="32210"/>
    <cellStyle name="標準 2 4 4 9 3 4 2" xfId="32211"/>
    <cellStyle name="標準 2 4 4 9 3 4 3" xfId="32212"/>
    <cellStyle name="標準 2 4 4 9 3 5" xfId="32213"/>
    <cellStyle name="標準 2 4 4 9 3 6" xfId="32214"/>
    <cellStyle name="標準 2 4 4 9 4" xfId="32215"/>
    <cellStyle name="標準 2 4 4 9 4 2" xfId="32216"/>
    <cellStyle name="標準 2 4 4 9 4 2 2" xfId="32217"/>
    <cellStyle name="標準 2 4 4 9 4 2 3" xfId="32218"/>
    <cellStyle name="標準 2 4 4 9 4 3" xfId="32219"/>
    <cellStyle name="標準 2 4 4 9 4 3 2" xfId="32220"/>
    <cellStyle name="標準 2 4 4 9 4 3 3" xfId="32221"/>
    <cellStyle name="標準 2 4 4 9 4 4" xfId="32222"/>
    <cellStyle name="標準 2 4 4 9 4 5" xfId="32223"/>
    <cellStyle name="標準 2 4 4 9 5" xfId="32224"/>
    <cellStyle name="標準 2 4 4 9 6" xfId="32225"/>
    <cellStyle name="標準 2 4 4 9 6 2" xfId="32226"/>
    <cellStyle name="標準 2 4 4 9 6 3" xfId="32227"/>
    <cellStyle name="標準 2 4 4 9 7" xfId="32228"/>
    <cellStyle name="標準 2 4 4 9 7 2" xfId="32229"/>
    <cellStyle name="標準 2 4 4 9 7 3" xfId="32230"/>
    <cellStyle name="標準 2 4 4 9 8" xfId="32231"/>
    <cellStyle name="標準 2 4 4 9 9" xfId="32232"/>
    <cellStyle name="標準 2 4 5" xfId="32233"/>
    <cellStyle name="標準 2 4 5 10" xfId="32234"/>
    <cellStyle name="標準 2 4 5 10 2" xfId="32235"/>
    <cellStyle name="標準 2 4 5 10 2 2" xfId="32236"/>
    <cellStyle name="標準 2 4 5 10 2 2 2" xfId="32237"/>
    <cellStyle name="標準 2 4 5 10 2 2 2 2" xfId="32238"/>
    <cellStyle name="標準 2 4 5 10 2 2 2 3" xfId="32239"/>
    <cellStyle name="標準 2 4 5 10 2 2 3" xfId="32240"/>
    <cellStyle name="標準 2 4 5 10 2 2 3 2" xfId="32241"/>
    <cellStyle name="標準 2 4 5 10 2 2 3 3" xfId="32242"/>
    <cellStyle name="標準 2 4 5 10 2 2 4" xfId="32243"/>
    <cellStyle name="標準 2 4 5 10 2 2 5" xfId="32244"/>
    <cellStyle name="標準 2 4 5 10 2 3" xfId="32245"/>
    <cellStyle name="標準 2 4 5 10 2 3 2" xfId="32246"/>
    <cellStyle name="標準 2 4 5 10 2 3 3" xfId="32247"/>
    <cellStyle name="標準 2 4 5 10 2 4" xfId="32248"/>
    <cellStyle name="標準 2 4 5 10 2 4 2" xfId="32249"/>
    <cellStyle name="標準 2 4 5 10 2 4 3" xfId="32250"/>
    <cellStyle name="標準 2 4 5 10 2 5" xfId="32251"/>
    <cellStyle name="標準 2 4 5 10 2 6" xfId="32252"/>
    <cellStyle name="標準 2 4 5 10 3" xfId="32253"/>
    <cellStyle name="標準 2 4 5 10 3 2" xfId="32254"/>
    <cellStyle name="標準 2 4 5 10 3 2 2" xfId="32255"/>
    <cellStyle name="標準 2 4 5 10 3 2 3" xfId="32256"/>
    <cellStyle name="標準 2 4 5 10 3 3" xfId="32257"/>
    <cellStyle name="標準 2 4 5 10 3 3 2" xfId="32258"/>
    <cellStyle name="標準 2 4 5 10 3 3 3" xfId="32259"/>
    <cellStyle name="標準 2 4 5 10 3 4" xfId="32260"/>
    <cellStyle name="標準 2 4 5 10 3 5" xfId="32261"/>
    <cellStyle name="標準 2 4 5 10 4" xfId="32262"/>
    <cellStyle name="標準 2 4 5 10 5" xfId="32263"/>
    <cellStyle name="標準 2 4 5 10 5 2" xfId="32264"/>
    <cellStyle name="標準 2 4 5 10 5 3" xfId="32265"/>
    <cellStyle name="標準 2 4 5 10 6" xfId="32266"/>
    <cellStyle name="標準 2 4 5 10 6 2" xfId="32267"/>
    <cellStyle name="標準 2 4 5 10 6 3" xfId="32268"/>
    <cellStyle name="標準 2 4 5 10 7" xfId="32269"/>
    <cellStyle name="標準 2 4 5 10 8" xfId="32270"/>
    <cellStyle name="標準 2 4 5 11" xfId="32271"/>
    <cellStyle name="標準 2 4 5 11 2" xfId="32272"/>
    <cellStyle name="標準 2 4 5 11 2 2" xfId="32273"/>
    <cellStyle name="標準 2 4 5 11 2 2 2" xfId="32274"/>
    <cellStyle name="標準 2 4 5 11 2 2 3" xfId="32275"/>
    <cellStyle name="標準 2 4 5 11 2 3" xfId="32276"/>
    <cellStyle name="標準 2 4 5 11 2 3 2" xfId="32277"/>
    <cellStyle name="標準 2 4 5 11 2 3 3" xfId="32278"/>
    <cellStyle name="標準 2 4 5 11 2 4" xfId="32279"/>
    <cellStyle name="標準 2 4 5 11 2 5" xfId="32280"/>
    <cellStyle name="標準 2 4 5 11 3" xfId="32281"/>
    <cellStyle name="標準 2 4 5 11 3 2" xfId="32282"/>
    <cellStyle name="標準 2 4 5 11 3 3" xfId="32283"/>
    <cellStyle name="標準 2 4 5 11 4" xfId="32284"/>
    <cellStyle name="標準 2 4 5 11 4 2" xfId="32285"/>
    <cellStyle name="標準 2 4 5 11 4 3" xfId="32286"/>
    <cellStyle name="標準 2 4 5 11 5" xfId="32287"/>
    <cellStyle name="標準 2 4 5 11 6" xfId="32288"/>
    <cellStyle name="標準 2 4 5 12" xfId="32289"/>
    <cellStyle name="標準 2 4 5 12 2" xfId="32290"/>
    <cellStyle name="標準 2 4 5 12 2 2" xfId="32291"/>
    <cellStyle name="標準 2 4 5 12 2 3" xfId="32292"/>
    <cellStyle name="標準 2 4 5 12 3" xfId="32293"/>
    <cellStyle name="標準 2 4 5 12 3 2" xfId="32294"/>
    <cellStyle name="標準 2 4 5 12 3 3" xfId="32295"/>
    <cellStyle name="標準 2 4 5 12 4" xfId="32296"/>
    <cellStyle name="標準 2 4 5 12 5" xfId="32297"/>
    <cellStyle name="標準 2 4 5 13" xfId="32298"/>
    <cellStyle name="標準 2 4 5 14" xfId="32299"/>
    <cellStyle name="標準 2 4 5 14 2" xfId="32300"/>
    <cellStyle name="標準 2 4 5 14 3" xfId="32301"/>
    <cellStyle name="標準 2 4 5 15" xfId="32302"/>
    <cellStyle name="標準 2 4 5 15 2" xfId="32303"/>
    <cellStyle name="標準 2 4 5 15 3" xfId="32304"/>
    <cellStyle name="標準 2 4 5 16" xfId="32305"/>
    <cellStyle name="標準 2 4 5 17" xfId="32306"/>
    <cellStyle name="標準 2 4 5 2" xfId="32307"/>
    <cellStyle name="標準 2 4 5 2 10" xfId="32308"/>
    <cellStyle name="標準 2 4 5 2 10 2" xfId="32309"/>
    <cellStyle name="標準 2 4 5 2 10 2 2" xfId="32310"/>
    <cellStyle name="標準 2 4 5 2 10 2 3" xfId="32311"/>
    <cellStyle name="標準 2 4 5 2 10 3" xfId="32312"/>
    <cellStyle name="標準 2 4 5 2 10 3 2" xfId="32313"/>
    <cellStyle name="標準 2 4 5 2 10 3 3" xfId="32314"/>
    <cellStyle name="標準 2 4 5 2 10 4" xfId="32315"/>
    <cellStyle name="標準 2 4 5 2 10 5" xfId="32316"/>
    <cellStyle name="標準 2 4 5 2 11" xfId="32317"/>
    <cellStyle name="標準 2 4 5 2 12" xfId="32318"/>
    <cellStyle name="標準 2 4 5 2 12 2" xfId="32319"/>
    <cellStyle name="標準 2 4 5 2 12 3" xfId="32320"/>
    <cellStyle name="標準 2 4 5 2 13" xfId="32321"/>
    <cellStyle name="標準 2 4 5 2 13 2" xfId="32322"/>
    <cellStyle name="標準 2 4 5 2 13 3" xfId="32323"/>
    <cellStyle name="標準 2 4 5 2 14" xfId="32324"/>
    <cellStyle name="標準 2 4 5 2 15" xfId="32325"/>
    <cellStyle name="標準 2 4 5 2 2" xfId="32326"/>
    <cellStyle name="標準 2 4 5 2 2 10" xfId="32327"/>
    <cellStyle name="標準 2 4 5 2 2 11" xfId="32328"/>
    <cellStyle name="標準 2 4 5 2 2 11 2" xfId="32329"/>
    <cellStyle name="標準 2 4 5 2 2 11 3" xfId="32330"/>
    <cellStyle name="標準 2 4 5 2 2 12" xfId="32331"/>
    <cellStyle name="標準 2 4 5 2 2 12 2" xfId="32332"/>
    <cellStyle name="標準 2 4 5 2 2 12 3" xfId="32333"/>
    <cellStyle name="標準 2 4 5 2 2 13" xfId="32334"/>
    <cellStyle name="標準 2 4 5 2 2 14" xfId="32335"/>
    <cellStyle name="標準 2 4 5 2 2 2" xfId="32336"/>
    <cellStyle name="標準 2 4 5 2 2 2 10" xfId="32337"/>
    <cellStyle name="標準 2 4 5 2 2 2 10 2" xfId="32338"/>
    <cellStyle name="標準 2 4 5 2 2 2 10 3" xfId="32339"/>
    <cellStyle name="標準 2 4 5 2 2 2 11" xfId="32340"/>
    <cellStyle name="標準 2 4 5 2 2 2 12" xfId="32341"/>
    <cellStyle name="標準 2 4 5 2 2 2 2" xfId="32342"/>
    <cellStyle name="標準 2 4 5 2 2 2 2 10" xfId="32343"/>
    <cellStyle name="標準 2 4 5 2 2 2 2 2" xfId="32344"/>
    <cellStyle name="標準 2 4 5 2 2 2 2 2 2" xfId="32345"/>
    <cellStyle name="標準 2 4 5 2 2 2 2 2 2 2" xfId="32346"/>
    <cellStyle name="標準 2 4 5 2 2 2 2 2 2 2 2" xfId="32347"/>
    <cellStyle name="標準 2 4 5 2 2 2 2 2 2 2 2 2" xfId="32348"/>
    <cellStyle name="標準 2 4 5 2 2 2 2 2 2 2 2 3" xfId="32349"/>
    <cellStyle name="標準 2 4 5 2 2 2 2 2 2 2 3" xfId="32350"/>
    <cellStyle name="標準 2 4 5 2 2 2 2 2 2 2 3 2" xfId="32351"/>
    <cellStyle name="標準 2 4 5 2 2 2 2 2 2 2 3 3" xfId="32352"/>
    <cellStyle name="標準 2 4 5 2 2 2 2 2 2 2 4" xfId="32353"/>
    <cellStyle name="標準 2 4 5 2 2 2 2 2 2 2 5" xfId="32354"/>
    <cellStyle name="標準 2 4 5 2 2 2 2 2 2 3" xfId="32355"/>
    <cellStyle name="標準 2 4 5 2 2 2 2 2 2 3 2" xfId="32356"/>
    <cellStyle name="標準 2 4 5 2 2 2 2 2 2 3 3" xfId="32357"/>
    <cellStyle name="標準 2 4 5 2 2 2 2 2 2 4" xfId="32358"/>
    <cellStyle name="標準 2 4 5 2 2 2 2 2 2 4 2" xfId="32359"/>
    <cellStyle name="標準 2 4 5 2 2 2 2 2 2 4 3" xfId="32360"/>
    <cellStyle name="標準 2 4 5 2 2 2 2 2 2 5" xfId="32361"/>
    <cellStyle name="標準 2 4 5 2 2 2 2 2 2 6" xfId="32362"/>
    <cellStyle name="標準 2 4 5 2 2 2 2 2 3" xfId="32363"/>
    <cellStyle name="標準 2 4 5 2 2 2 2 2 3 2" xfId="32364"/>
    <cellStyle name="標準 2 4 5 2 2 2 2 2 3 2 2" xfId="32365"/>
    <cellStyle name="標準 2 4 5 2 2 2 2 2 3 2 3" xfId="32366"/>
    <cellStyle name="標準 2 4 5 2 2 2 2 2 3 3" xfId="32367"/>
    <cellStyle name="標準 2 4 5 2 2 2 2 2 3 3 2" xfId="32368"/>
    <cellStyle name="標準 2 4 5 2 2 2 2 2 3 3 3" xfId="32369"/>
    <cellStyle name="標準 2 4 5 2 2 2 2 2 3 4" xfId="32370"/>
    <cellStyle name="標準 2 4 5 2 2 2 2 2 3 5" xfId="32371"/>
    <cellStyle name="標準 2 4 5 2 2 2 2 2 4" xfId="32372"/>
    <cellStyle name="標準 2 4 5 2 2 2 2 2 5" xfId="32373"/>
    <cellStyle name="標準 2 4 5 2 2 2 2 2 5 2" xfId="32374"/>
    <cellStyle name="標準 2 4 5 2 2 2 2 2 5 3" xfId="32375"/>
    <cellStyle name="標準 2 4 5 2 2 2 2 2 6" xfId="32376"/>
    <cellStyle name="標準 2 4 5 2 2 2 2 2 6 2" xfId="32377"/>
    <cellStyle name="標準 2 4 5 2 2 2 2 2 6 3" xfId="32378"/>
    <cellStyle name="標準 2 4 5 2 2 2 2 2 7" xfId="32379"/>
    <cellStyle name="標準 2 4 5 2 2 2 2 2 8" xfId="32380"/>
    <cellStyle name="標準 2 4 5 2 2 2 2 3" xfId="32381"/>
    <cellStyle name="標準 2 4 5 2 2 2 2 3 2" xfId="32382"/>
    <cellStyle name="標準 2 4 5 2 2 2 2 3 2 2" xfId="32383"/>
    <cellStyle name="標準 2 4 5 2 2 2 2 3 2 2 2" xfId="32384"/>
    <cellStyle name="標準 2 4 5 2 2 2 2 3 2 2 2 2" xfId="32385"/>
    <cellStyle name="標準 2 4 5 2 2 2 2 3 2 2 2 3" xfId="32386"/>
    <cellStyle name="標準 2 4 5 2 2 2 2 3 2 2 3" xfId="32387"/>
    <cellStyle name="標準 2 4 5 2 2 2 2 3 2 2 3 2" xfId="32388"/>
    <cellStyle name="標準 2 4 5 2 2 2 2 3 2 2 3 3" xfId="32389"/>
    <cellStyle name="標準 2 4 5 2 2 2 2 3 2 2 4" xfId="32390"/>
    <cellStyle name="標準 2 4 5 2 2 2 2 3 2 2 5" xfId="32391"/>
    <cellStyle name="標準 2 4 5 2 2 2 2 3 2 3" xfId="32392"/>
    <cellStyle name="標準 2 4 5 2 2 2 2 3 2 3 2" xfId="32393"/>
    <cellStyle name="標準 2 4 5 2 2 2 2 3 2 3 3" xfId="32394"/>
    <cellStyle name="標準 2 4 5 2 2 2 2 3 2 4" xfId="32395"/>
    <cellStyle name="標準 2 4 5 2 2 2 2 3 2 4 2" xfId="32396"/>
    <cellStyle name="標準 2 4 5 2 2 2 2 3 2 4 3" xfId="32397"/>
    <cellStyle name="標準 2 4 5 2 2 2 2 3 2 5" xfId="32398"/>
    <cellStyle name="標準 2 4 5 2 2 2 2 3 2 6" xfId="32399"/>
    <cellStyle name="標準 2 4 5 2 2 2 2 3 3" xfId="32400"/>
    <cellStyle name="標準 2 4 5 2 2 2 2 3 3 2" xfId="32401"/>
    <cellStyle name="標準 2 4 5 2 2 2 2 3 3 2 2" xfId="32402"/>
    <cellStyle name="標準 2 4 5 2 2 2 2 3 3 2 3" xfId="32403"/>
    <cellStyle name="標準 2 4 5 2 2 2 2 3 3 3" xfId="32404"/>
    <cellStyle name="標準 2 4 5 2 2 2 2 3 3 3 2" xfId="32405"/>
    <cellStyle name="標準 2 4 5 2 2 2 2 3 3 3 3" xfId="32406"/>
    <cellStyle name="標準 2 4 5 2 2 2 2 3 3 4" xfId="32407"/>
    <cellStyle name="標準 2 4 5 2 2 2 2 3 3 5" xfId="32408"/>
    <cellStyle name="標準 2 4 5 2 2 2 2 3 4" xfId="32409"/>
    <cellStyle name="標準 2 4 5 2 2 2 2 3 5" xfId="32410"/>
    <cellStyle name="標準 2 4 5 2 2 2 2 3 5 2" xfId="32411"/>
    <cellStyle name="標準 2 4 5 2 2 2 2 3 5 3" xfId="32412"/>
    <cellStyle name="標準 2 4 5 2 2 2 2 3 6" xfId="32413"/>
    <cellStyle name="標準 2 4 5 2 2 2 2 3 6 2" xfId="32414"/>
    <cellStyle name="標準 2 4 5 2 2 2 2 3 6 3" xfId="32415"/>
    <cellStyle name="標準 2 4 5 2 2 2 2 3 7" xfId="32416"/>
    <cellStyle name="標準 2 4 5 2 2 2 2 3 8" xfId="32417"/>
    <cellStyle name="標準 2 4 5 2 2 2 2 4" xfId="32418"/>
    <cellStyle name="標準 2 4 5 2 2 2 2 4 2" xfId="32419"/>
    <cellStyle name="標準 2 4 5 2 2 2 2 4 2 2" xfId="32420"/>
    <cellStyle name="標準 2 4 5 2 2 2 2 4 2 2 2" xfId="32421"/>
    <cellStyle name="標準 2 4 5 2 2 2 2 4 2 2 3" xfId="32422"/>
    <cellStyle name="標準 2 4 5 2 2 2 2 4 2 3" xfId="32423"/>
    <cellStyle name="標準 2 4 5 2 2 2 2 4 2 3 2" xfId="32424"/>
    <cellStyle name="標準 2 4 5 2 2 2 2 4 2 3 3" xfId="32425"/>
    <cellStyle name="標準 2 4 5 2 2 2 2 4 2 4" xfId="32426"/>
    <cellStyle name="標準 2 4 5 2 2 2 2 4 2 5" xfId="32427"/>
    <cellStyle name="標準 2 4 5 2 2 2 2 4 3" xfId="32428"/>
    <cellStyle name="標準 2 4 5 2 2 2 2 4 3 2" xfId="32429"/>
    <cellStyle name="標準 2 4 5 2 2 2 2 4 3 3" xfId="32430"/>
    <cellStyle name="標準 2 4 5 2 2 2 2 4 4" xfId="32431"/>
    <cellStyle name="標準 2 4 5 2 2 2 2 4 4 2" xfId="32432"/>
    <cellStyle name="標準 2 4 5 2 2 2 2 4 4 3" xfId="32433"/>
    <cellStyle name="標準 2 4 5 2 2 2 2 4 5" xfId="32434"/>
    <cellStyle name="標準 2 4 5 2 2 2 2 4 6" xfId="32435"/>
    <cellStyle name="標準 2 4 5 2 2 2 2 5" xfId="32436"/>
    <cellStyle name="標準 2 4 5 2 2 2 2 5 2" xfId="32437"/>
    <cellStyle name="標準 2 4 5 2 2 2 2 5 2 2" xfId="32438"/>
    <cellStyle name="標準 2 4 5 2 2 2 2 5 2 3" xfId="32439"/>
    <cellStyle name="標準 2 4 5 2 2 2 2 5 3" xfId="32440"/>
    <cellStyle name="標準 2 4 5 2 2 2 2 5 3 2" xfId="32441"/>
    <cellStyle name="標準 2 4 5 2 2 2 2 5 3 3" xfId="32442"/>
    <cellStyle name="標準 2 4 5 2 2 2 2 5 4" xfId="32443"/>
    <cellStyle name="標準 2 4 5 2 2 2 2 5 5" xfId="32444"/>
    <cellStyle name="標準 2 4 5 2 2 2 2 6" xfId="32445"/>
    <cellStyle name="標準 2 4 5 2 2 2 2 7" xfId="32446"/>
    <cellStyle name="標準 2 4 5 2 2 2 2 7 2" xfId="32447"/>
    <cellStyle name="標準 2 4 5 2 2 2 2 7 3" xfId="32448"/>
    <cellStyle name="標準 2 4 5 2 2 2 2 8" xfId="32449"/>
    <cellStyle name="標準 2 4 5 2 2 2 2 8 2" xfId="32450"/>
    <cellStyle name="標準 2 4 5 2 2 2 2 8 3" xfId="32451"/>
    <cellStyle name="標準 2 4 5 2 2 2 2 9" xfId="32452"/>
    <cellStyle name="標準 2 4 5 2 2 2 3" xfId="32453"/>
    <cellStyle name="標準 2 4 5 2 2 2 3 2" xfId="32454"/>
    <cellStyle name="標準 2 4 5 2 2 2 3 2 2" xfId="32455"/>
    <cellStyle name="標準 2 4 5 2 2 2 3 2 2 2" xfId="32456"/>
    <cellStyle name="標準 2 4 5 2 2 2 3 2 2 2 2" xfId="32457"/>
    <cellStyle name="標準 2 4 5 2 2 2 3 2 2 2 2 2" xfId="32458"/>
    <cellStyle name="標準 2 4 5 2 2 2 3 2 2 2 2 3" xfId="32459"/>
    <cellStyle name="標準 2 4 5 2 2 2 3 2 2 2 3" xfId="32460"/>
    <cellStyle name="標準 2 4 5 2 2 2 3 2 2 2 3 2" xfId="32461"/>
    <cellStyle name="標準 2 4 5 2 2 2 3 2 2 2 3 3" xfId="32462"/>
    <cellStyle name="標準 2 4 5 2 2 2 3 2 2 2 4" xfId="32463"/>
    <cellStyle name="標準 2 4 5 2 2 2 3 2 2 2 5" xfId="32464"/>
    <cellStyle name="標準 2 4 5 2 2 2 3 2 2 3" xfId="32465"/>
    <cellStyle name="標準 2 4 5 2 2 2 3 2 2 3 2" xfId="32466"/>
    <cellStyle name="標準 2 4 5 2 2 2 3 2 2 3 3" xfId="32467"/>
    <cellStyle name="標準 2 4 5 2 2 2 3 2 2 4" xfId="32468"/>
    <cellStyle name="標準 2 4 5 2 2 2 3 2 2 4 2" xfId="32469"/>
    <cellStyle name="標準 2 4 5 2 2 2 3 2 2 4 3" xfId="32470"/>
    <cellStyle name="標準 2 4 5 2 2 2 3 2 2 5" xfId="32471"/>
    <cellStyle name="標準 2 4 5 2 2 2 3 2 2 6" xfId="32472"/>
    <cellStyle name="標準 2 4 5 2 2 2 3 2 3" xfId="32473"/>
    <cellStyle name="標準 2 4 5 2 2 2 3 2 3 2" xfId="32474"/>
    <cellStyle name="標準 2 4 5 2 2 2 3 2 3 2 2" xfId="32475"/>
    <cellStyle name="標準 2 4 5 2 2 2 3 2 3 2 3" xfId="32476"/>
    <cellStyle name="標準 2 4 5 2 2 2 3 2 3 3" xfId="32477"/>
    <cellStyle name="標準 2 4 5 2 2 2 3 2 3 3 2" xfId="32478"/>
    <cellStyle name="標準 2 4 5 2 2 2 3 2 3 3 3" xfId="32479"/>
    <cellStyle name="標準 2 4 5 2 2 2 3 2 3 4" xfId="32480"/>
    <cellStyle name="標準 2 4 5 2 2 2 3 2 3 5" xfId="32481"/>
    <cellStyle name="標準 2 4 5 2 2 2 3 2 4" xfId="32482"/>
    <cellStyle name="標準 2 4 5 2 2 2 3 2 5" xfId="32483"/>
    <cellStyle name="標準 2 4 5 2 2 2 3 2 5 2" xfId="32484"/>
    <cellStyle name="標準 2 4 5 2 2 2 3 2 5 3" xfId="32485"/>
    <cellStyle name="標準 2 4 5 2 2 2 3 2 6" xfId="32486"/>
    <cellStyle name="標準 2 4 5 2 2 2 3 2 6 2" xfId="32487"/>
    <cellStyle name="標準 2 4 5 2 2 2 3 2 6 3" xfId="32488"/>
    <cellStyle name="標準 2 4 5 2 2 2 3 2 7" xfId="32489"/>
    <cellStyle name="標準 2 4 5 2 2 2 3 2 8" xfId="32490"/>
    <cellStyle name="標準 2 4 5 2 2 2 3 3" xfId="32491"/>
    <cellStyle name="標準 2 4 5 2 2 2 3 3 2" xfId="32492"/>
    <cellStyle name="標準 2 4 5 2 2 2 3 3 2 2" xfId="32493"/>
    <cellStyle name="標準 2 4 5 2 2 2 3 3 2 2 2" xfId="32494"/>
    <cellStyle name="標準 2 4 5 2 2 2 3 3 2 2 3" xfId="32495"/>
    <cellStyle name="標準 2 4 5 2 2 2 3 3 2 3" xfId="32496"/>
    <cellStyle name="標準 2 4 5 2 2 2 3 3 2 3 2" xfId="32497"/>
    <cellStyle name="標準 2 4 5 2 2 2 3 3 2 3 3" xfId="32498"/>
    <cellStyle name="標準 2 4 5 2 2 2 3 3 2 4" xfId="32499"/>
    <cellStyle name="標準 2 4 5 2 2 2 3 3 2 5" xfId="32500"/>
    <cellStyle name="標準 2 4 5 2 2 2 3 3 3" xfId="32501"/>
    <cellStyle name="標準 2 4 5 2 2 2 3 3 3 2" xfId="32502"/>
    <cellStyle name="標準 2 4 5 2 2 2 3 3 3 3" xfId="32503"/>
    <cellStyle name="標準 2 4 5 2 2 2 3 3 4" xfId="32504"/>
    <cellStyle name="標準 2 4 5 2 2 2 3 3 4 2" xfId="32505"/>
    <cellStyle name="標準 2 4 5 2 2 2 3 3 4 3" xfId="32506"/>
    <cellStyle name="標準 2 4 5 2 2 2 3 3 5" xfId="32507"/>
    <cellStyle name="標準 2 4 5 2 2 2 3 3 6" xfId="32508"/>
    <cellStyle name="標準 2 4 5 2 2 2 3 4" xfId="32509"/>
    <cellStyle name="標準 2 4 5 2 2 2 3 4 2" xfId="32510"/>
    <cellStyle name="標準 2 4 5 2 2 2 3 4 2 2" xfId="32511"/>
    <cellStyle name="標準 2 4 5 2 2 2 3 4 2 3" xfId="32512"/>
    <cellStyle name="標準 2 4 5 2 2 2 3 4 3" xfId="32513"/>
    <cellStyle name="標準 2 4 5 2 2 2 3 4 3 2" xfId="32514"/>
    <cellStyle name="標準 2 4 5 2 2 2 3 4 3 3" xfId="32515"/>
    <cellStyle name="標準 2 4 5 2 2 2 3 4 4" xfId="32516"/>
    <cellStyle name="標準 2 4 5 2 2 2 3 4 5" xfId="32517"/>
    <cellStyle name="標準 2 4 5 2 2 2 3 5" xfId="32518"/>
    <cellStyle name="標準 2 4 5 2 2 2 3 6" xfId="32519"/>
    <cellStyle name="標準 2 4 5 2 2 2 3 6 2" xfId="32520"/>
    <cellStyle name="標準 2 4 5 2 2 2 3 6 3" xfId="32521"/>
    <cellStyle name="標準 2 4 5 2 2 2 3 7" xfId="32522"/>
    <cellStyle name="標準 2 4 5 2 2 2 3 7 2" xfId="32523"/>
    <cellStyle name="標準 2 4 5 2 2 2 3 7 3" xfId="32524"/>
    <cellStyle name="標準 2 4 5 2 2 2 3 8" xfId="32525"/>
    <cellStyle name="標準 2 4 5 2 2 2 3 9" xfId="32526"/>
    <cellStyle name="標準 2 4 5 2 2 2 4" xfId="32527"/>
    <cellStyle name="標準 2 4 5 2 2 2 4 2" xfId="32528"/>
    <cellStyle name="標準 2 4 5 2 2 2 4 2 2" xfId="32529"/>
    <cellStyle name="標準 2 4 5 2 2 2 4 2 2 2" xfId="32530"/>
    <cellStyle name="標準 2 4 5 2 2 2 4 2 2 2 2" xfId="32531"/>
    <cellStyle name="標準 2 4 5 2 2 2 4 2 2 2 3" xfId="32532"/>
    <cellStyle name="標準 2 4 5 2 2 2 4 2 2 3" xfId="32533"/>
    <cellStyle name="標準 2 4 5 2 2 2 4 2 2 3 2" xfId="32534"/>
    <cellStyle name="標準 2 4 5 2 2 2 4 2 2 3 3" xfId="32535"/>
    <cellStyle name="標準 2 4 5 2 2 2 4 2 2 4" xfId="32536"/>
    <cellStyle name="標準 2 4 5 2 2 2 4 2 2 5" xfId="32537"/>
    <cellStyle name="標準 2 4 5 2 2 2 4 2 3" xfId="32538"/>
    <cellStyle name="標準 2 4 5 2 2 2 4 2 3 2" xfId="32539"/>
    <cellStyle name="標準 2 4 5 2 2 2 4 2 3 3" xfId="32540"/>
    <cellStyle name="標準 2 4 5 2 2 2 4 2 4" xfId="32541"/>
    <cellStyle name="標準 2 4 5 2 2 2 4 2 4 2" xfId="32542"/>
    <cellStyle name="標準 2 4 5 2 2 2 4 2 4 3" xfId="32543"/>
    <cellStyle name="標準 2 4 5 2 2 2 4 2 5" xfId="32544"/>
    <cellStyle name="標準 2 4 5 2 2 2 4 2 6" xfId="32545"/>
    <cellStyle name="標準 2 4 5 2 2 2 4 3" xfId="32546"/>
    <cellStyle name="標準 2 4 5 2 2 2 4 3 2" xfId="32547"/>
    <cellStyle name="標準 2 4 5 2 2 2 4 3 2 2" xfId="32548"/>
    <cellStyle name="標準 2 4 5 2 2 2 4 3 2 3" xfId="32549"/>
    <cellStyle name="標準 2 4 5 2 2 2 4 3 3" xfId="32550"/>
    <cellStyle name="標準 2 4 5 2 2 2 4 3 3 2" xfId="32551"/>
    <cellStyle name="標準 2 4 5 2 2 2 4 3 3 3" xfId="32552"/>
    <cellStyle name="標準 2 4 5 2 2 2 4 3 4" xfId="32553"/>
    <cellStyle name="標準 2 4 5 2 2 2 4 3 5" xfId="32554"/>
    <cellStyle name="標準 2 4 5 2 2 2 4 4" xfId="32555"/>
    <cellStyle name="標準 2 4 5 2 2 2 4 5" xfId="32556"/>
    <cellStyle name="標準 2 4 5 2 2 2 4 5 2" xfId="32557"/>
    <cellStyle name="標準 2 4 5 2 2 2 4 5 3" xfId="32558"/>
    <cellStyle name="標準 2 4 5 2 2 2 4 6" xfId="32559"/>
    <cellStyle name="標準 2 4 5 2 2 2 4 6 2" xfId="32560"/>
    <cellStyle name="標準 2 4 5 2 2 2 4 6 3" xfId="32561"/>
    <cellStyle name="標準 2 4 5 2 2 2 4 7" xfId="32562"/>
    <cellStyle name="標準 2 4 5 2 2 2 4 8" xfId="32563"/>
    <cellStyle name="標準 2 4 5 2 2 2 5" xfId="32564"/>
    <cellStyle name="標準 2 4 5 2 2 2 5 2" xfId="32565"/>
    <cellStyle name="標準 2 4 5 2 2 2 5 2 2" xfId="32566"/>
    <cellStyle name="標準 2 4 5 2 2 2 5 2 2 2" xfId="32567"/>
    <cellStyle name="標準 2 4 5 2 2 2 5 2 2 2 2" xfId="32568"/>
    <cellStyle name="標準 2 4 5 2 2 2 5 2 2 2 3" xfId="32569"/>
    <cellStyle name="標準 2 4 5 2 2 2 5 2 2 3" xfId="32570"/>
    <cellStyle name="標準 2 4 5 2 2 2 5 2 2 3 2" xfId="32571"/>
    <cellStyle name="標準 2 4 5 2 2 2 5 2 2 3 3" xfId="32572"/>
    <cellStyle name="標準 2 4 5 2 2 2 5 2 2 4" xfId="32573"/>
    <cellStyle name="標準 2 4 5 2 2 2 5 2 2 5" xfId="32574"/>
    <cellStyle name="標準 2 4 5 2 2 2 5 2 3" xfId="32575"/>
    <cellStyle name="標準 2 4 5 2 2 2 5 2 3 2" xfId="32576"/>
    <cellStyle name="標準 2 4 5 2 2 2 5 2 3 3" xfId="32577"/>
    <cellStyle name="標準 2 4 5 2 2 2 5 2 4" xfId="32578"/>
    <cellStyle name="標準 2 4 5 2 2 2 5 2 4 2" xfId="32579"/>
    <cellStyle name="標準 2 4 5 2 2 2 5 2 4 3" xfId="32580"/>
    <cellStyle name="標準 2 4 5 2 2 2 5 2 5" xfId="32581"/>
    <cellStyle name="標準 2 4 5 2 2 2 5 2 6" xfId="32582"/>
    <cellStyle name="標準 2 4 5 2 2 2 5 3" xfId="32583"/>
    <cellStyle name="標準 2 4 5 2 2 2 5 3 2" xfId="32584"/>
    <cellStyle name="標準 2 4 5 2 2 2 5 3 2 2" xfId="32585"/>
    <cellStyle name="標準 2 4 5 2 2 2 5 3 2 3" xfId="32586"/>
    <cellStyle name="標準 2 4 5 2 2 2 5 3 3" xfId="32587"/>
    <cellStyle name="標準 2 4 5 2 2 2 5 3 3 2" xfId="32588"/>
    <cellStyle name="標準 2 4 5 2 2 2 5 3 3 3" xfId="32589"/>
    <cellStyle name="標準 2 4 5 2 2 2 5 3 4" xfId="32590"/>
    <cellStyle name="標準 2 4 5 2 2 2 5 3 5" xfId="32591"/>
    <cellStyle name="標準 2 4 5 2 2 2 5 4" xfId="32592"/>
    <cellStyle name="標準 2 4 5 2 2 2 5 5" xfId="32593"/>
    <cellStyle name="標準 2 4 5 2 2 2 5 5 2" xfId="32594"/>
    <cellStyle name="標準 2 4 5 2 2 2 5 5 3" xfId="32595"/>
    <cellStyle name="標準 2 4 5 2 2 2 5 6" xfId="32596"/>
    <cellStyle name="標準 2 4 5 2 2 2 5 6 2" xfId="32597"/>
    <cellStyle name="標準 2 4 5 2 2 2 5 6 3" xfId="32598"/>
    <cellStyle name="標準 2 4 5 2 2 2 5 7" xfId="32599"/>
    <cellStyle name="標準 2 4 5 2 2 2 5 8" xfId="32600"/>
    <cellStyle name="標準 2 4 5 2 2 2 6" xfId="32601"/>
    <cellStyle name="標準 2 4 5 2 2 2 6 2" xfId="32602"/>
    <cellStyle name="標準 2 4 5 2 2 2 6 2 2" xfId="32603"/>
    <cellStyle name="標準 2 4 5 2 2 2 6 2 2 2" xfId="32604"/>
    <cellStyle name="標準 2 4 5 2 2 2 6 2 2 3" xfId="32605"/>
    <cellStyle name="標準 2 4 5 2 2 2 6 2 3" xfId="32606"/>
    <cellStyle name="標準 2 4 5 2 2 2 6 2 3 2" xfId="32607"/>
    <cellStyle name="標準 2 4 5 2 2 2 6 2 3 3" xfId="32608"/>
    <cellStyle name="標準 2 4 5 2 2 2 6 2 4" xfId="32609"/>
    <cellStyle name="標準 2 4 5 2 2 2 6 2 5" xfId="32610"/>
    <cellStyle name="標準 2 4 5 2 2 2 6 3" xfId="32611"/>
    <cellStyle name="標準 2 4 5 2 2 2 6 3 2" xfId="32612"/>
    <cellStyle name="標準 2 4 5 2 2 2 6 3 3" xfId="32613"/>
    <cellStyle name="標準 2 4 5 2 2 2 6 4" xfId="32614"/>
    <cellStyle name="標準 2 4 5 2 2 2 6 4 2" xfId="32615"/>
    <cellStyle name="標準 2 4 5 2 2 2 6 4 3" xfId="32616"/>
    <cellStyle name="標準 2 4 5 2 2 2 6 5" xfId="32617"/>
    <cellStyle name="標準 2 4 5 2 2 2 6 6" xfId="32618"/>
    <cellStyle name="標準 2 4 5 2 2 2 7" xfId="32619"/>
    <cellStyle name="標準 2 4 5 2 2 2 7 2" xfId="32620"/>
    <cellStyle name="標準 2 4 5 2 2 2 7 2 2" xfId="32621"/>
    <cellStyle name="標準 2 4 5 2 2 2 7 2 3" xfId="32622"/>
    <cellStyle name="標準 2 4 5 2 2 2 7 3" xfId="32623"/>
    <cellStyle name="標準 2 4 5 2 2 2 7 3 2" xfId="32624"/>
    <cellStyle name="標準 2 4 5 2 2 2 7 3 3" xfId="32625"/>
    <cellStyle name="標準 2 4 5 2 2 2 7 4" xfId="32626"/>
    <cellStyle name="標準 2 4 5 2 2 2 7 5" xfId="32627"/>
    <cellStyle name="標準 2 4 5 2 2 2 8" xfId="32628"/>
    <cellStyle name="標準 2 4 5 2 2 2 9" xfId="32629"/>
    <cellStyle name="標準 2 4 5 2 2 2 9 2" xfId="32630"/>
    <cellStyle name="標準 2 4 5 2 2 2 9 3" xfId="32631"/>
    <cellStyle name="標準 2 4 5 2 2 3" xfId="32632"/>
    <cellStyle name="標準 2 4 5 2 2 3 10" xfId="32633"/>
    <cellStyle name="標準 2 4 5 2 2 3 11" xfId="32634"/>
    <cellStyle name="標準 2 4 5 2 2 3 2" xfId="32635"/>
    <cellStyle name="標準 2 4 5 2 2 3 2 10" xfId="32636"/>
    <cellStyle name="標準 2 4 5 2 2 3 2 2" xfId="32637"/>
    <cellStyle name="標準 2 4 5 2 2 3 2 2 2" xfId="32638"/>
    <cellStyle name="標準 2 4 5 2 2 3 2 2 2 2" xfId="32639"/>
    <cellStyle name="標準 2 4 5 2 2 3 2 2 2 2 2" xfId="32640"/>
    <cellStyle name="標準 2 4 5 2 2 3 2 2 2 2 2 2" xfId="32641"/>
    <cellStyle name="標準 2 4 5 2 2 3 2 2 2 2 2 3" xfId="32642"/>
    <cellStyle name="標準 2 4 5 2 2 3 2 2 2 2 3" xfId="32643"/>
    <cellStyle name="標準 2 4 5 2 2 3 2 2 2 2 3 2" xfId="32644"/>
    <cellStyle name="標準 2 4 5 2 2 3 2 2 2 2 3 3" xfId="32645"/>
    <cellStyle name="標準 2 4 5 2 2 3 2 2 2 2 4" xfId="32646"/>
    <cellStyle name="標準 2 4 5 2 2 3 2 2 2 2 5" xfId="32647"/>
    <cellStyle name="標準 2 4 5 2 2 3 2 2 2 3" xfId="32648"/>
    <cellStyle name="標準 2 4 5 2 2 3 2 2 2 3 2" xfId="32649"/>
    <cellStyle name="標準 2 4 5 2 2 3 2 2 2 3 3" xfId="32650"/>
    <cellStyle name="標準 2 4 5 2 2 3 2 2 2 4" xfId="32651"/>
    <cellStyle name="標準 2 4 5 2 2 3 2 2 2 4 2" xfId="32652"/>
    <cellStyle name="標準 2 4 5 2 2 3 2 2 2 4 3" xfId="32653"/>
    <cellStyle name="標準 2 4 5 2 2 3 2 2 2 5" xfId="32654"/>
    <cellStyle name="標準 2 4 5 2 2 3 2 2 2 6" xfId="32655"/>
    <cellStyle name="標準 2 4 5 2 2 3 2 2 3" xfId="32656"/>
    <cellStyle name="標準 2 4 5 2 2 3 2 2 3 2" xfId="32657"/>
    <cellStyle name="標準 2 4 5 2 2 3 2 2 3 2 2" xfId="32658"/>
    <cellStyle name="標準 2 4 5 2 2 3 2 2 3 2 3" xfId="32659"/>
    <cellStyle name="標準 2 4 5 2 2 3 2 2 3 3" xfId="32660"/>
    <cellStyle name="標準 2 4 5 2 2 3 2 2 3 3 2" xfId="32661"/>
    <cellStyle name="標準 2 4 5 2 2 3 2 2 3 3 3" xfId="32662"/>
    <cellStyle name="標準 2 4 5 2 2 3 2 2 3 4" xfId="32663"/>
    <cellStyle name="標準 2 4 5 2 2 3 2 2 3 5" xfId="32664"/>
    <cellStyle name="標準 2 4 5 2 2 3 2 2 4" xfId="32665"/>
    <cellStyle name="標準 2 4 5 2 2 3 2 2 5" xfId="32666"/>
    <cellStyle name="標準 2 4 5 2 2 3 2 2 5 2" xfId="32667"/>
    <cellStyle name="標準 2 4 5 2 2 3 2 2 5 3" xfId="32668"/>
    <cellStyle name="標準 2 4 5 2 2 3 2 2 6" xfId="32669"/>
    <cellStyle name="標準 2 4 5 2 2 3 2 2 6 2" xfId="32670"/>
    <cellStyle name="標準 2 4 5 2 2 3 2 2 6 3" xfId="32671"/>
    <cellStyle name="標準 2 4 5 2 2 3 2 2 7" xfId="32672"/>
    <cellStyle name="標準 2 4 5 2 2 3 2 2 8" xfId="32673"/>
    <cellStyle name="標準 2 4 5 2 2 3 2 3" xfId="32674"/>
    <cellStyle name="標準 2 4 5 2 2 3 2 3 2" xfId="32675"/>
    <cellStyle name="標準 2 4 5 2 2 3 2 3 2 2" xfId="32676"/>
    <cellStyle name="標準 2 4 5 2 2 3 2 3 2 2 2" xfId="32677"/>
    <cellStyle name="標準 2 4 5 2 2 3 2 3 2 2 2 2" xfId="32678"/>
    <cellStyle name="標準 2 4 5 2 2 3 2 3 2 2 2 3" xfId="32679"/>
    <cellStyle name="標準 2 4 5 2 2 3 2 3 2 2 3" xfId="32680"/>
    <cellStyle name="標準 2 4 5 2 2 3 2 3 2 2 3 2" xfId="32681"/>
    <cellStyle name="標準 2 4 5 2 2 3 2 3 2 2 3 3" xfId="32682"/>
    <cellStyle name="標準 2 4 5 2 2 3 2 3 2 2 4" xfId="32683"/>
    <cellStyle name="標準 2 4 5 2 2 3 2 3 2 2 5" xfId="32684"/>
    <cellStyle name="標準 2 4 5 2 2 3 2 3 2 3" xfId="32685"/>
    <cellStyle name="標準 2 4 5 2 2 3 2 3 2 3 2" xfId="32686"/>
    <cellStyle name="標準 2 4 5 2 2 3 2 3 2 3 3" xfId="32687"/>
    <cellStyle name="標準 2 4 5 2 2 3 2 3 2 4" xfId="32688"/>
    <cellStyle name="標準 2 4 5 2 2 3 2 3 2 4 2" xfId="32689"/>
    <cellStyle name="標準 2 4 5 2 2 3 2 3 2 4 3" xfId="32690"/>
    <cellStyle name="標準 2 4 5 2 2 3 2 3 2 5" xfId="32691"/>
    <cellStyle name="標準 2 4 5 2 2 3 2 3 2 6" xfId="32692"/>
    <cellStyle name="標準 2 4 5 2 2 3 2 3 3" xfId="32693"/>
    <cellStyle name="標準 2 4 5 2 2 3 2 3 3 2" xfId="32694"/>
    <cellStyle name="標準 2 4 5 2 2 3 2 3 3 2 2" xfId="32695"/>
    <cellStyle name="標準 2 4 5 2 2 3 2 3 3 2 3" xfId="32696"/>
    <cellStyle name="標準 2 4 5 2 2 3 2 3 3 3" xfId="32697"/>
    <cellStyle name="標準 2 4 5 2 2 3 2 3 3 3 2" xfId="32698"/>
    <cellStyle name="標準 2 4 5 2 2 3 2 3 3 3 3" xfId="32699"/>
    <cellStyle name="標準 2 4 5 2 2 3 2 3 3 4" xfId="32700"/>
    <cellStyle name="標準 2 4 5 2 2 3 2 3 3 5" xfId="32701"/>
    <cellStyle name="標準 2 4 5 2 2 3 2 3 4" xfId="32702"/>
    <cellStyle name="標準 2 4 5 2 2 3 2 3 5" xfId="32703"/>
    <cellStyle name="標準 2 4 5 2 2 3 2 3 5 2" xfId="32704"/>
    <cellStyle name="標準 2 4 5 2 2 3 2 3 5 3" xfId="32705"/>
    <cellStyle name="標準 2 4 5 2 2 3 2 3 6" xfId="32706"/>
    <cellStyle name="標準 2 4 5 2 2 3 2 3 6 2" xfId="32707"/>
    <cellStyle name="標準 2 4 5 2 2 3 2 3 6 3" xfId="32708"/>
    <cellStyle name="標準 2 4 5 2 2 3 2 3 7" xfId="32709"/>
    <cellStyle name="標準 2 4 5 2 2 3 2 3 8" xfId="32710"/>
    <cellStyle name="標準 2 4 5 2 2 3 2 4" xfId="32711"/>
    <cellStyle name="標準 2 4 5 2 2 3 2 4 2" xfId="32712"/>
    <cellStyle name="標準 2 4 5 2 2 3 2 4 2 2" xfId="32713"/>
    <cellStyle name="標準 2 4 5 2 2 3 2 4 2 2 2" xfId="32714"/>
    <cellStyle name="標準 2 4 5 2 2 3 2 4 2 2 3" xfId="32715"/>
    <cellStyle name="標準 2 4 5 2 2 3 2 4 2 3" xfId="32716"/>
    <cellStyle name="標準 2 4 5 2 2 3 2 4 2 3 2" xfId="32717"/>
    <cellStyle name="標準 2 4 5 2 2 3 2 4 2 3 3" xfId="32718"/>
    <cellStyle name="標準 2 4 5 2 2 3 2 4 2 4" xfId="32719"/>
    <cellStyle name="標準 2 4 5 2 2 3 2 4 2 5" xfId="32720"/>
    <cellStyle name="標準 2 4 5 2 2 3 2 4 3" xfId="32721"/>
    <cellStyle name="標準 2 4 5 2 2 3 2 4 3 2" xfId="32722"/>
    <cellStyle name="標準 2 4 5 2 2 3 2 4 3 3" xfId="32723"/>
    <cellStyle name="標準 2 4 5 2 2 3 2 4 4" xfId="32724"/>
    <cellStyle name="標準 2 4 5 2 2 3 2 4 4 2" xfId="32725"/>
    <cellStyle name="標準 2 4 5 2 2 3 2 4 4 3" xfId="32726"/>
    <cellStyle name="標準 2 4 5 2 2 3 2 4 5" xfId="32727"/>
    <cellStyle name="標準 2 4 5 2 2 3 2 4 6" xfId="32728"/>
    <cellStyle name="標準 2 4 5 2 2 3 2 5" xfId="32729"/>
    <cellStyle name="標準 2 4 5 2 2 3 2 5 2" xfId="32730"/>
    <cellStyle name="標準 2 4 5 2 2 3 2 5 2 2" xfId="32731"/>
    <cellStyle name="標準 2 4 5 2 2 3 2 5 2 3" xfId="32732"/>
    <cellStyle name="標準 2 4 5 2 2 3 2 5 3" xfId="32733"/>
    <cellStyle name="標準 2 4 5 2 2 3 2 5 3 2" xfId="32734"/>
    <cellStyle name="標準 2 4 5 2 2 3 2 5 3 3" xfId="32735"/>
    <cellStyle name="標準 2 4 5 2 2 3 2 5 4" xfId="32736"/>
    <cellStyle name="標準 2 4 5 2 2 3 2 5 5" xfId="32737"/>
    <cellStyle name="標準 2 4 5 2 2 3 2 6" xfId="32738"/>
    <cellStyle name="標準 2 4 5 2 2 3 2 7" xfId="32739"/>
    <cellStyle name="標準 2 4 5 2 2 3 2 7 2" xfId="32740"/>
    <cellStyle name="標準 2 4 5 2 2 3 2 7 3" xfId="32741"/>
    <cellStyle name="標準 2 4 5 2 2 3 2 8" xfId="32742"/>
    <cellStyle name="標準 2 4 5 2 2 3 2 8 2" xfId="32743"/>
    <cellStyle name="標準 2 4 5 2 2 3 2 8 3" xfId="32744"/>
    <cellStyle name="標準 2 4 5 2 2 3 2 9" xfId="32745"/>
    <cellStyle name="標準 2 4 5 2 2 3 3" xfId="32746"/>
    <cellStyle name="標準 2 4 5 2 2 3 3 2" xfId="32747"/>
    <cellStyle name="標準 2 4 5 2 2 3 3 2 2" xfId="32748"/>
    <cellStyle name="標準 2 4 5 2 2 3 3 2 2 2" xfId="32749"/>
    <cellStyle name="標準 2 4 5 2 2 3 3 2 2 2 2" xfId="32750"/>
    <cellStyle name="標準 2 4 5 2 2 3 3 2 2 2 3" xfId="32751"/>
    <cellStyle name="標準 2 4 5 2 2 3 3 2 2 3" xfId="32752"/>
    <cellStyle name="標準 2 4 5 2 2 3 3 2 2 3 2" xfId="32753"/>
    <cellStyle name="標準 2 4 5 2 2 3 3 2 2 3 3" xfId="32754"/>
    <cellStyle name="標準 2 4 5 2 2 3 3 2 2 4" xfId="32755"/>
    <cellStyle name="標準 2 4 5 2 2 3 3 2 2 5" xfId="32756"/>
    <cellStyle name="標準 2 4 5 2 2 3 3 2 3" xfId="32757"/>
    <cellStyle name="標準 2 4 5 2 2 3 3 2 3 2" xfId="32758"/>
    <cellStyle name="標準 2 4 5 2 2 3 3 2 3 3" xfId="32759"/>
    <cellStyle name="標準 2 4 5 2 2 3 3 2 4" xfId="32760"/>
    <cellStyle name="標準 2 4 5 2 2 3 3 2 4 2" xfId="32761"/>
    <cellStyle name="標準 2 4 5 2 2 3 3 2 4 3" xfId="32762"/>
    <cellStyle name="標準 2 4 5 2 2 3 3 2 5" xfId="32763"/>
    <cellStyle name="標準 2 4 5 2 2 3 3 2 6" xfId="32764"/>
    <cellStyle name="標準 2 4 5 2 2 3 3 3" xfId="32765"/>
    <cellStyle name="標準 2 4 5 2 2 3 3 3 2" xfId="32766"/>
    <cellStyle name="標準 2 4 5 2 2 3 3 3 2 2" xfId="32767"/>
    <cellStyle name="標準 2 4 5 2 2 3 3 3 2 3" xfId="32768"/>
    <cellStyle name="標準 2 4 5 2 2 3 3 3 3" xfId="32769"/>
    <cellStyle name="標準 2 4 5 2 2 3 3 3 3 2" xfId="32770"/>
    <cellStyle name="標準 2 4 5 2 2 3 3 3 3 3" xfId="32771"/>
    <cellStyle name="標準 2 4 5 2 2 3 3 3 4" xfId="32772"/>
    <cellStyle name="標準 2 4 5 2 2 3 3 3 5" xfId="32773"/>
    <cellStyle name="標準 2 4 5 2 2 3 3 4" xfId="32774"/>
    <cellStyle name="標準 2 4 5 2 2 3 3 5" xfId="32775"/>
    <cellStyle name="標準 2 4 5 2 2 3 3 5 2" xfId="32776"/>
    <cellStyle name="標準 2 4 5 2 2 3 3 5 3" xfId="32777"/>
    <cellStyle name="標準 2 4 5 2 2 3 3 6" xfId="32778"/>
    <cellStyle name="標準 2 4 5 2 2 3 3 6 2" xfId="32779"/>
    <cellStyle name="標準 2 4 5 2 2 3 3 6 3" xfId="32780"/>
    <cellStyle name="標準 2 4 5 2 2 3 3 7" xfId="32781"/>
    <cellStyle name="標準 2 4 5 2 2 3 3 8" xfId="32782"/>
    <cellStyle name="標準 2 4 5 2 2 3 4" xfId="32783"/>
    <cellStyle name="標準 2 4 5 2 2 3 4 2" xfId="32784"/>
    <cellStyle name="標準 2 4 5 2 2 3 4 2 2" xfId="32785"/>
    <cellStyle name="標準 2 4 5 2 2 3 4 2 2 2" xfId="32786"/>
    <cellStyle name="標準 2 4 5 2 2 3 4 2 2 2 2" xfId="32787"/>
    <cellStyle name="標準 2 4 5 2 2 3 4 2 2 2 3" xfId="32788"/>
    <cellStyle name="標準 2 4 5 2 2 3 4 2 2 3" xfId="32789"/>
    <cellStyle name="標準 2 4 5 2 2 3 4 2 2 3 2" xfId="32790"/>
    <cellStyle name="標準 2 4 5 2 2 3 4 2 2 3 3" xfId="32791"/>
    <cellStyle name="標準 2 4 5 2 2 3 4 2 2 4" xfId="32792"/>
    <cellStyle name="標準 2 4 5 2 2 3 4 2 2 5" xfId="32793"/>
    <cellStyle name="標準 2 4 5 2 2 3 4 2 3" xfId="32794"/>
    <cellStyle name="標準 2 4 5 2 2 3 4 2 3 2" xfId="32795"/>
    <cellStyle name="標準 2 4 5 2 2 3 4 2 3 3" xfId="32796"/>
    <cellStyle name="標準 2 4 5 2 2 3 4 2 4" xfId="32797"/>
    <cellStyle name="標準 2 4 5 2 2 3 4 2 4 2" xfId="32798"/>
    <cellStyle name="標準 2 4 5 2 2 3 4 2 4 3" xfId="32799"/>
    <cellStyle name="標準 2 4 5 2 2 3 4 2 5" xfId="32800"/>
    <cellStyle name="標準 2 4 5 2 2 3 4 2 6" xfId="32801"/>
    <cellStyle name="標準 2 4 5 2 2 3 4 3" xfId="32802"/>
    <cellStyle name="標準 2 4 5 2 2 3 4 3 2" xfId="32803"/>
    <cellStyle name="標準 2 4 5 2 2 3 4 3 2 2" xfId="32804"/>
    <cellStyle name="標準 2 4 5 2 2 3 4 3 2 3" xfId="32805"/>
    <cellStyle name="標準 2 4 5 2 2 3 4 3 3" xfId="32806"/>
    <cellStyle name="標準 2 4 5 2 2 3 4 3 3 2" xfId="32807"/>
    <cellStyle name="標準 2 4 5 2 2 3 4 3 3 3" xfId="32808"/>
    <cellStyle name="標準 2 4 5 2 2 3 4 3 4" xfId="32809"/>
    <cellStyle name="標準 2 4 5 2 2 3 4 3 5" xfId="32810"/>
    <cellStyle name="標準 2 4 5 2 2 3 4 4" xfId="32811"/>
    <cellStyle name="標準 2 4 5 2 2 3 4 5" xfId="32812"/>
    <cellStyle name="標準 2 4 5 2 2 3 4 5 2" xfId="32813"/>
    <cellStyle name="標準 2 4 5 2 2 3 4 5 3" xfId="32814"/>
    <cellStyle name="標準 2 4 5 2 2 3 4 6" xfId="32815"/>
    <cellStyle name="標準 2 4 5 2 2 3 4 6 2" xfId="32816"/>
    <cellStyle name="標準 2 4 5 2 2 3 4 6 3" xfId="32817"/>
    <cellStyle name="標準 2 4 5 2 2 3 4 7" xfId="32818"/>
    <cellStyle name="標準 2 4 5 2 2 3 4 8" xfId="32819"/>
    <cellStyle name="標準 2 4 5 2 2 3 5" xfId="32820"/>
    <cellStyle name="標準 2 4 5 2 2 3 5 2" xfId="32821"/>
    <cellStyle name="標準 2 4 5 2 2 3 5 2 2" xfId="32822"/>
    <cellStyle name="標準 2 4 5 2 2 3 5 2 2 2" xfId="32823"/>
    <cellStyle name="標準 2 4 5 2 2 3 5 2 2 3" xfId="32824"/>
    <cellStyle name="標準 2 4 5 2 2 3 5 2 3" xfId="32825"/>
    <cellStyle name="標準 2 4 5 2 2 3 5 2 3 2" xfId="32826"/>
    <cellStyle name="標準 2 4 5 2 2 3 5 2 3 3" xfId="32827"/>
    <cellStyle name="標準 2 4 5 2 2 3 5 2 4" xfId="32828"/>
    <cellStyle name="標準 2 4 5 2 2 3 5 2 5" xfId="32829"/>
    <cellStyle name="標準 2 4 5 2 2 3 5 3" xfId="32830"/>
    <cellStyle name="標準 2 4 5 2 2 3 5 3 2" xfId="32831"/>
    <cellStyle name="標準 2 4 5 2 2 3 5 3 3" xfId="32832"/>
    <cellStyle name="標準 2 4 5 2 2 3 5 4" xfId="32833"/>
    <cellStyle name="標準 2 4 5 2 2 3 5 4 2" xfId="32834"/>
    <cellStyle name="標準 2 4 5 2 2 3 5 4 3" xfId="32835"/>
    <cellStyle name="標準 2 4 5 2 2 3 5 5" xfId="32836"/>
    <cellStyle name="標準 2 4 5 2 2 3 5 6" xfId="32837"/>
    <cellStyle name="標準 2 4 5 2 2 3 6" xfId="32838"/>
    <cellStyle name="標準 2 4 5 2 2 3 6 2" xfId="32839"/>
    <cellStyle name="標準 2 4 5 2 2 3 6 2 2" xfId="32840"/>
    <cellStyle name="標準 2 4 5 2 2 3 6 2 3" xfId="32841"/>
    <cellStyle name="標準 2 4 5 2 2 3 6 3" xfId="32842"/>
    <cellStyle name="標準 2 4 5 2 2 3 6 3 2" xfId="32843"/>
    <cellStyle name="標準 2 4 5 2 2 3 6 3 3" xfId="32844"/>
    <cellStyle name="標準 2 4 5 2 2 3 6 4" xfId="32845"/>
    <cellStyle name="標準 2 4 5 2 2 3 6 5" xfId="32846"/>
    <cellStyle name="標準 2 4 5 2 2 3 7" xfId="32847"/>
    <cellStyle name="標準 2 4 5 2 2 3 8" xfId="32848"/>
    <cellStyle name="標準 2 4 5 2 2 3 8 2" xfId="32849"/>
    <cellStyle name="標準 2 4 5 2 2 3 8 3" xfId="32850"/>
    <cellStyle name="標準 2 4 5 2 2 3 9" xfId="32851"/>
    <cellStyle name="標準 2 4 5 2 2 3 9 2" xfId="32852"/>
    <cellStyle name="標準 2 4 5 2 2 3 9 3" xfId="32853"/>
    <cellStyle name="標準 2 4 5 2 2 4" xfId="32854"/>
    <cellStyle name="標準 2 4 5 2 2 4 10" xfId="32855"/>
    <cellStyle name="標準 2 4 5 2 2 4 2" xfId="32856"/>
    <cellStyle name="標準 2 4 5 2 2 4 2 2" xfId="32857"/>
    <cellStyle name="標準 2 4 5 2 2 4 2 2 2" xfId="32858"/>
    <cellStyle name="標準 2 4 5 2 2 4 2 2 2 2" xfId="32859"/>
    <cellStyle name="標準 2 4 5 2 2 4 2 2 2 2 2" xfId="32860"/>
    <cellStyle name="標準 2 4 5 2 2 4 2 2 2 2 3" xfId="32861"/>
    <cellStyle name="標準 2 4 5 2 2 4 2 2 2 3" xfId="32862"/>
    <cellStyle name="標準 2 4 5 2 2 4 2 2 2 3 2" xfId="32863"/>
    <cellStyle name="標準 2 4 5 2 2 4 2 2 2 3 3" xfId="32864"/>
    <cellStyle name="標準 2 4 5 2 2 4 2 2 2 4" xfId="32865"/>
    <cellStyle name="標準 2 4 5 2 2 4 2 2 2 5" xfId="32866"/>
    <cellStyle name="標準 2 4 5 2 2 4 2 2 3" xfId="32867"/>
    <cellStyle name="標準 2 4 5 2 2 4 2 2 3 2" xfId="32868"/>
    <cellStyle name="標準 2 4 5 2 2 4 2 2 3 3" xfId="32869"/>
    <cellStyle name="標準 2 4 5 2 2 4 2 2 4" xfId="32870"/>
    <cellStyle name="標準 2 4 5 2 2 4 2 2 4 2" xfId="32871"/>
    <cellStyle name="標準 2 4 5 2 2 4 2 2 4 3" xfId="32872"/>
    <cellStyle name="標準 2 4 5 2 2 4 2 2 5" xfId="32873"/>
    <cellStyle name="標準 2 4 5 2 2 4 2 2 6" xfId="32874"/>
    <cellStyle name="標準 2 4 5 2 2 4 2 3" xfId="32875"/>
    <cellStyle name="標準 2 4 5 2 2 4 2 3 2" xfId="32876"/>
    <cellStyle name="標準 2 4 5 2 2 4 2 3 2 2" xfId="32877"/>
    <cellStyle name="標準 2 4 5 2 2 4 2 3 2 3" xfId="32878"/>
    <cellStyle name="標準 2 4 5 2 2 4 2 3 3" xfId="32879"/>
    <cellStyle name="標準 2 4 5 2 2 4 2 3 3 2" xfId="32880"/>
    <cellStyle name="標準 2 4 5 2 2 4 2 3 3 3" xfId="32881"/>
    <cellStyle name="標準 2 4 5 2 2 4 2 3 4" xfId="32882"/>
    <cellStyle name="標準 2 4 5 2 2 4 2 3 5" xfId="32883"/>
    <cellStyle name="標準 2 4 5 2 2 4 2 4" xfId="32884"/>
    <cellStyle name="標準 2 4 5 2 2 4 2 5" xfId="32885"/>
    <cellStyle name="標準 2 4 5 2 2 4 2 5 2" xfId="32886"/>
    <cellStyle name="標準 2 4 5 2 2 4 2 5 3" xfId="32887"/>
    <cellStyle name="標準 2 4 5 2 2 4 2 6" xfId="32888"/>
    <cellStyle name="標準 2 4 5 2 2 4 2 6 2" xfId="32889"/>
    <cellStyle name="標準 2 4 5 2 2 4 2 6 3" xfId="32890"/>
    <cellStyle name="標準 2 4 5 2 2 4 2 7" xfId="32891"/>
    <cellStyle name="標準 2 4 5 2 2 4 2 8" xfId="32892"/>
    <cellStyle name="標準 2 4 5 2 2 4 3" xfId="32893"/>
    <cellStyle name="標準 2 4 5 2 2 4 3 2" xfId="32894"/>
    <cellStyle name="標準 2 4 5 2 2 4 3 2 2" xfId="32895"/>
    <cellStyle name="標準 2 4 5 2 2 4 3 2 2 2" xfId="32896"/>
    <cellStyle name="標準 2 4 5 2 2 4 3 2 2 2 2" xfId="32897"/>
    <cellStyle name="標準 2 4 5 2 2 4 3 2 2 2 3" xfId="32898"/>
    <cellStyle name="標準 2 4 5 2 2 4 3 2 2 3" xfId="32899"/>
    <cellStyle name="標準 2 4 5 2 2 4 3 2 2 3 2" xfId="32900"/>
    <cellStyle name="標準 2 4 5 2 2 4 3 2 2 3 3" xfId="32901"/>
    <cellStyle name="標準 2 4 5 2 2 4 3 2 2 4" xfId="32902"/>
    <cellStyle name="標準 2 4 5 2 2 4 3 2 2 5" xfId="32903"/>
    <cellStyle name="標準 2 4 5 2 2 4 3 2 3" xfId="32904"/>
    <cellStyle name="標準 2 4 5 2 2 4 3 2 3 2" xfId="32905"/>
    <cellStyle name="標準 2 4 5 2 2 4 3 2 3 3" xfId="32906"/>
    <cellStyle name="標準 2 4 5 2 2 4 3 2 4" xfId="32907"/>
    <cellStyle name="標準 2 4 5 2 2 4 3 2 4 2" xfId="32908"/>
    <cellStyle name="標準 2 4 5 2 2 4 3 2 4 3" xfId="32909"/>
    <cellStyle name="標準 2 4 5 2 2 4 3 2 5" xfId="32910"/>
    <cellStyle name="標準 2 4 5 2 2 4 3 2 6" xfId="32911"/>
    <cellStyle name="標準 2 4 5 2 2 4 3 3" xfId="32912"/>
    <cellStyle name="標準 2 4 5 2 2 4 3 3 2" xfId="32913"/>
    <cellStyle name="標準 2 4 5 2 2 4 3 3 2 2" xfId="32914"/>
    <cellStyle name="標準 2 4 5 2 2 4 3 3 2 3" xfId="32915"/>
    <cellStyle name="標準 2 4 5 2 2 4 3 3 3" xfId="32916"/>
    <cellStyle name="標準 2 4 5 2 2 4 3 3 3 2" xfId="32917"/>
    <cellStyle name="標準 2 4 5 2 2 4 3 3 3 3" xfId="32918"/>
    <cellStyle name="標準 2 4 5 2 2 4 3 3 4" xfId="32919"/>
    <cellStyle name="標準 2 4 5 2 2 4 3 3 5" xfId="32920"/>
    <cellStyle name="標準 2 4 5 2 2 4 3 4" xfId="32921"/>
    <cellStyle name="標準 2 4 5 2 2 4 3 5" xfId="32922"/>
    <cellStyle name="標準 2 4 5 2 2 4 3 5 2" xfId="32923"/>
    <cellStyle name="標準 2 4 5 2 2 4 3 5 3" xfId="32924"/>
    <cellStyle name="標準 2 4 5 2 2 4 3 6" xfId="32925"/>
    <cellStyle name="標準 2 4 5 2 2 4 3 6 2" xfId="32926"/>
    <cellStyle name="標準 2 4 5 2 2 4 3 6 3" xfId="32927"/>
    <cellStyle name="標準 2 4 5 2 2 4 3 7" xfId="32928"/>
    <cellStyle name="標準 2 4 5 2 2 4 3 8" xfId="32929"/>
    <cellStyle name="標準 2 4 5 2 2 4 4" xfId="32930"/>
    <cellStyle name="標準 2 4 5 2 2 4 4 2" xfId="32931"/>
    <cellStyle name="標準 2 4 5 2 2 4 4 2 2" xfId="32932"/>
    <cellStyle name="標準 2 4 5 2 2 4 4 2 2 2" xfId="32933"/>
    <cellStyle name="標準 2 4 5 2 2 4 4 2 2 3" xfId="32934"/>
    <cellStyle name="標準 2 4 5 2 2 4 4 2 3" xfId="32935"/>
    <cellStyle name="標準 2 4 5 2 2 4 4 2 3 2" xfId="32936"/>
    <cellStyle name="標準 2 4 5 2 2 4 4 2 3 3" xfId="32937"/>
    <cellStyle name="標準 2 4 5 2 2 4 4 2 4" xfId="32938"/>
    <cellStyle name="標準 2 4 5 2 2 4 4 2 5" xfId="32939"/>
    <cellStyle name="標準 2 4 5 2 2 4 4 3" xfId="32940"/>
    <cellStyle name="標準 2 4 5 2 2 4 4 3 2" xfId="32941"/>
    <cellStyle name="標準 2 4 5 2 2 4 4 3 3" xfId="32942"/>
    <cellStyle name="標準 2 4 5 2 2 4 4 4" xfId="32943"/>
    <cellStyle name="標準 2 4 5 2 2 4 4 4 2" xfId="32944"/>
    <cellStyle name="標準 2 4 5 2 2 4 4 4 3" xfId="32945"/>
    <cellStyle name="標準 2 4 5 2 2 4 4 5" xfId="32946"/>
    <cellStyle name="標準 2 4 5 2 2 4 4 6" xfId="32947"/>
    <cellStyle name="標準 2 4 5 2 2 4 5" xfId="32948"/>
    <cellStyle name="標準 2 4 5 2 2 4 5 2" xfId="32949"/>
    <cellStyle name="標準 2 4 5 2 2 4 5 2 2" xfId="32950"/>
    <cellStyle name="標準 2 4 5 2 2 4 5 2 3" xfId="32951"/>
    <cellStyle name="標準 2 4 5 2 2 4 5 3" xfId="32952"/>
    <cellStyle name="標準 2 4 5 2 2 4 5 3 2" xfId="32953"/>
    <cellStyle name="標準 2 4 5 2 2 4 5 3 3" xfId="32954"/>
    <cellStyle name="標準 2 4 5 2 2 4 5 4" xfId="32955"/>
    <cellStyle name="標準 2 4 5 2 2 4 5 5" xfId="32956"/>
    <cellStyle name="標準 2 4 5 2 2 4 6" xfId="32957"/>
    <cellStyle name="標準 2 4 5 2 2 4 7" xfId="32958"/>
    <cellStyle name="標準 2 4 5 2 2 4 7 2" xfId="32959"/>
    <cellStyle name="標準 2 4 5 2 2 4 7 3" xfId="32960"/>
    <cellStyle name="標準 2 4 5 2 2 4 8" xfId="32961"/>
    <cellStyle name="標準 2 4 5 2 2 4 8 2" xfId="32962"/>
    <cellStyle name="標準 2 4 5 2 2 4 8 3" xfId="32963"/>
    <cellStyle name="標準 2 4 5 2 2 4 9" xfId="32964"/>
    <cellStyle name="標準 2 4 5 2 2 5" xfId="32965"/>
    <cellStyle name="標準 2 4 5 2 2 5 2" xfId="32966"/>
    <cellStyle name="標準 2 4 5 2 2 5 2 2" xfId="32967"/>
    <cellStyle name="標準 2 4 5 2 2 5 2 2 2" xfId="32968"/>
    <cellStyle name="標準 2 4 5 2 2 5 2 2 2 2" xfId="32969"/>
    <cellStyle name="標準 2 4 5 2 2 5 2 2 2 2 2" xfId="32970"/>
    <cellStyle name="標準 2 4 5 2 2 5 2 2 2 2 3" xfId="32971"/>
    <cellStyle name="標準 2 4 5 2 2 5 2 2 2 3" xfId="32972"/>
    <cellStyle name="標準 2 4 5 2 2 5 2 2 2 3 2" xfId="32973"/>
    <cellStyle name="標準 2 4 5 2 2 5 2 2 2 3 3" xfId="32974"/>
    <cellStyle name="標準 2 4 5 2 2 5 2 2 2 4" xfId="32975"/>
    <cellStyle name="標準 2 4 5 2 2 5 2 2 2 5" xfId="32976"/>
    <cellStyle name="標準 2 4 5 2 2 5 2 2 3" xfId="32977"/>
    <cellStyle name="標準 2 4 5 2 2 5 2 2 3 2" xfId="32978"/>
    <cellStyle name="標準 2 4 5 2 2 5 2 2 3 3" xfId="32979"/>
    <cellStyle name="標準 2 4 5 2 2 5 2 2 4" xfId="32980"/>
    <cellStyle name="標準 2 4 5 2 2 5 2 2 4 2" xfId="32981"/>
    <cellStyle name="標準 2 4 5 2 2 5 2 2 4 3" xfId="32982"/>
    <cellStyle name="標準 2 4 5 2 2 5 2 2 5" xfId="32983"/>
    <cellStyle name="標準 2 4 5 2 2 5 2 2 6" xfId="32984"/>
    <cellStyle name="標準 2 4 5 2 2 5 2 3" xfId="32985"/>
    <cellStyle name="標準 2 4 5 2 2 5 2 3 2" xfId="32986"/>
    <cellStyle name="標準 2 4 5 2 2 5 2 3 2 2" xfId="32987"/>
    <cellStyle name="標準 2 4 5 2 2 5 2 3 2 3" xfId="32988"/>
    <cellStyle name="標準 2 4 5 2 2 5 2 3 3" xfId="32989"/>
    <cellStyle name="標準 2 4 5 2 2 5 2 3 3 2" xfId="32990"/>
    <cellStyle name="標準 2 4 5 2 2 5 2 3 3 3" xfId="32991"/>
    <cellStyle name="標準 2 4 5 2 2 5 2 3 4" xfId="32992"/>
    <cellStyle name="標準 2 4 5 2 2 5 2 3 5" xfId="32993"/>
    <cellStyle name="標準 2 4 5 2 2 5 2 4" xfId="32994"/>
    <cellStyle name="標準 2 4 5 2 2 5 2 5" xfId="32995"/>
    <cellStyle name="標準 2 4 5 2 2 5 2 5 2" xfId="32996"/>
    <cellStyle name="標準 2 4 5 2 2 5 2 5 3" xfId="32997"/>
    <cellStyle name="標準 2 4 5 2 2 5 2 6" xfId="32998"/>
    <cellStyle name="標準 2 4 5 2 2 5 2 6 2" xfId="32999"/>
    <cellStyle name="標準 2 4 5 2 2 5 2 6 3" xfId="33000"/>
    <cellStyle name="標準 2 4 5 2 2 5 2 7" xfId="33001"/>
    <cellStyle name="標準 2 4 5 2 2 5 2 8" xfId="33002"/>
    <cellStyle name="標準 2 4 5 2 2 5 3" xfId="33003"/>
    <cellStyle name="標準 2 4 5 2 2 5 3 2" xfId="33004"/>
    <cellStyle name="標準 2 4 5 2 2 5 3 2 2" xfId="33005"/>
    <cellStyle name="標準 2 4 5 2 2 5 3 2 2 2" xfId="33006"/>
    <cellStyle name="標準 2 4 5 2 2 5 3 2 2 3" xfId="33007"/>
    <cellStyle name="標準 2 4 5 2 2 5 3 2 3" xfId="33008"/>
    <cellStyle name="標準 2 4 5 2 2 5 3 2 3 2" xfId="33009"/>
    <cellStyle name="標準 2 4 5 2 2 5 3 2 3 3" xfId="33010"/>
    <cellStyle name="標準 2 4 5 2 2 5 3 2 4" xfId="33011"/>
    <cellStyle name="標準 2 4 5 2 2 5 3 2 5" xfId="33012"/>
    <cellStyle name="標準 2 4 5 2 2 5 3 3" xfId="33013"/>
    <cellStyle name="標準 2 4 5 2 2 5 3 3 2" xfId="33014"/>
    <cellStyle name="標準 2 4 5 2 2 5 3 3 3" xfId="33015"/>
    <cellStyle name="標準 2 4 5 2 2 5 3 4" xfId="33016"/>
    <cellStyle name="標準 2 4 5 2 2 5 3 4 2" xfId="33017"/>
    <cellStyle name="標準 2 4 5 2 2 5 3 4 3" xfId="33018"/>
    <cellStyle name="標準 2 4 5 2 2 5 3 5" xfId="33019"/>
    <cellStyle name="標準 2 4 5 2 2 5 3 6" xfId="33020"/>
    <cellStyle name="標準 2 4 5 2 2 5 4" xfId="33021"/>
    <cellStyle name="標準 2 4 5 2 2 5 4 2" xfId="33022"/>
    <cellStyle name="標準 2 4 5 2 2 5 4 2 2" xfId="33023"/>
    <cellStyle name="標準 2 4 5 2 2 5 4 2 3" xfId="33024"/>
    <cellStyle name="標準 2 4 5 2 2 5 4 3" xfId="33025"/>
    <cellStyle name="標準 2 4 5 2 2 5 4 3 2" xfId="33026"/>
    <cellStyle name="標準 2 4 5 2 2 5 4 3 3" xfId="33027"/>
    <cellStyle name="標準 2 4 5 2 2 5 4 4" xfId="33028"/>
    <cellStyle name="標準 2 4 5 2 2 5 4 5" xfId="33029"/>
    <cellStyle name="標準 2 4 5 2 2 5 5" xfId="33030"/>
    <cellStyle name="標準 2 4 5 2 2 5 6" xfId="33031"/>
    <cellStyle name="標準 2 4 5 2 2 5 6 2" xfId="33032"/>
    <cellStyle name="標準 2 4 5 2 2 5 6 3" xfId="33033"/>
    <cellStyle name="標準 2 4 5 2 2 5 7" xfId="33034"/>
    <cellStyle name="標準 2 4 5 2 2 5 7 2" xfId="33035"/>
    <cellStyle name="標準 2 4 5 2 2 5 7 3" xfId="33036"/>
    <cellStyle name="標準 2 4 5 2 2 5 8" xfId="33037"/>
    <cellStyle name="標準 2 4 5 2 2 5 9" xfId="33038"/>
    <cellStyle name="標準 2 4 5 2 2 6" xfId="33039"/>
    <cellStyle name="標準 2 4 5 2 2 6 2" xfId="33040"/>
    <cellStyle name="標準 2 4 5 2 2 6 2 2" xfId="33041"/>
    <cellStyle name="標準 2 4 5 2 2 6 2 2 2" xfId="33042"/>
    <cellStyle name="標準 2 4 5 2 2 6 2 2 2 2" xfId="33043"/>
    <cellStyle name="標準 2 4 5 2 2 6 2 2 2 3" xfId="33044"/>
    <cellStyle name="標準 2 4 5 2 2 6 2 2 3" xfId="33045"/>
    <cellStyle name="標準 2 4 5 2 2 6 2 2 3 2" xfId="33046"/>
    <cellStyle name="標準 2 4 5 2 2 6 2 2 3 3" xfId="33047"/>
    <cellStyle name="標準 2 4 5 2 2 6 2 2 4" xfId="33048"/>
    <cellStyle name="標準 2 4 5 2 2 6 2 2 5" xfId="33049"/>
    <cellStyle name="標準 2 4 5 2 2 6 2 3" xfId="33050"/>
    <cellStyle name="標準 2 4 5 2 2 6 2 3 2" xfId="33051"/>
    <cellStyle name="標準 2 4 5 2 2 6 2 3 3" xfId="33052"/>
    <cellStyle name="標準 2 4 5 2 2 6 2 4" xfId="33053"/>
    <cellStyle name="標準 2 4 5 2 2 6 2 4 2" xfId="33054"/>
    <cellStyle name="標準 2 4 5 2 2 6 2 4 3" xfId="33055"/>
    <cellStyle name="標準 2 4 5 2 2 6 2 5" xfId="33056"/>
    <cellStyle name="標準 2 4 5 2 2 6 2 6" xfId="33057"/>
    <cellStyle name="標準 2 4 5 2 2 6 3" xfId="33058"/>
    <cellStyle name="標準 2 4 5 2 2 6 3 2" xfId="33059"/>
    <cellStyle name="標準 2 4 5 2 2 6 3 2 2" xfId="33060"/>
    <cellStyle name="標準 2 4 5 2 2 6 3 2 3" xfId="33061"/>
    <cellStyle name="標準 2 4 5 2 2 6 3 3" xfId="33062"/>
    <cellStyle name="標準 2 4 5 2 2 6 3 3 2" xfId="33063"/>
    <cellStyle name="標準 2 4 5 2 2 6 3 3 3" xfId="33064"/>
    <cellStyle name="標準 2 4 5 2 2 6 3 4" xfId="33065"/>
    <cellStyle name="標準 2 4 5 2 2 6 3 5" xfId="33066"/>
    <cellStyle name="標準 2 4 5 2 2 6 4" xfId="33067"/>
    <cellStyle name="標準 2 4 5 2 2 6 5" xfId="33068"/>
    <cellStyle name="標準 2 4 5 2 2 6 5 2" xfId="33069"/>
    <cellStyle name="標準 2 4 5 2 2 6 5 3" xfId="33070"/>
    <cellStyle name="標準 2 4 5 2 2 6 6" xfId="33071"/>
    <cellStyle name="標準 2 4 5 2 2 6 6 2" xfId="33072"/>
    <cellStyle name="標準 2 4 5 2 2 6 6 3" xfId="33073"/>
    <cellStyle name="標準 2 4 5 2 2 6 7" xfId="33074"/>
    <cellStyle name="標準 2 4 5 2 2 6 8" xfId="33075"/>
    <cellStyle name="標準 2 4 5 2 2 7" xfId="33076"/>
    <cellStyle name="標準 2 4 5 2 2 7 2" xfId="33077"/>
    <cellStyle name="標準 2 4 5 2 2 7 2 2" xfId="33078"/>
    <cellStyle name="標準 2 4 5 2 2 7 2 2 2" xfId="33079"/>
    <cellStyle name="標準 2 4 5 2 2 7 2 2 2 2" xfId="33080"/>
    <cellStyle name="標準 2 4 5 2 2 7 2 2 2 3" xfId="33081"/>
    <cellStyle name="標準 2 4 5 2 2 7 2 2 3" xfId="33082"/>
    <cellStyle name="標準 2 4 5 2 2 7 2 2 3 2" xfId="33083"/>
    <cellStyle name="標準 2 4 5 2 2 7 2 2 3 3" xfId="33084"/>
    <cellStyle name="標準 2 4 5 2 2 7 2 2 4" xfId="33085"/>
    <cellStyle name="標準 2 4 5 2 2 7 2 2 5" xfId="33086"/>
    <cellStyle name="標準 2 4 5 2 2 7 2 3" xfId="33087"/>
    <cellStyle name="標準 2 4 5 2 2 7 2 3 2" xfId="33088"/>
    <cellStyle name="標準 2 4 5 2 2 7 2 3 3" xfId="33089"/>
    <cellStyle name="標準 2 4 5 2 2 7 2 4" xfId="33090"/>
    <cellStyle name="標準 2 4 5 2 2 7 2 4 2" xfId="33091"/>
    <cellStyle name="標準 2 4 5 2 2 7 2 4 3" xfId="33092"/>
    <cellStyle name="標準 2 4 5 2 2 7 2 5" xfId="33093"/>
    <cellStyle name="標準 2 4 5 2 2 7 2 6" xfId="33094"/>
    <cellStyle name="標準 2 4 5 2 2 7 3" xfId="33095"/>
    <cellStyle name="標準 2 4 5 2 2 7 3 2" xfId="33096"/>
    <cellStyle name="標準 2 4 5 2 2 7 3 2 2" xfId="33097"/>
    <cellStyle name="標準 2 4 5 2 2 7 3 2 3" xfId="33098"/>
    <cellStyle name="標準 2 4 5 2 2 7 3 3" xfId="33099"/>
    <cellStyle name="標準 2 4 5 2 2 7 3 3 2" xfId="33100"/>
    <cellStyle name="標準 2 4 5 2 2 7 3 3 3" xfId="33101"/>
    <cellStyle name="標準 2 4 5 2 2 7 3 4" xfId="33102"/>
    <cellStyle name="標準 2 4 5 2 2 7 3 5" xfId="33103"/>
    <cellStyle name="標準 2 4 5 2 2 7 4" xfId="33104"/>
    <cellStyle name="標準 2 4 5 2 2 7 5" xfId="33105"/>
    <cellStyle name="標準 2 4 5 2 2 7 5 2" xfId="33106"/>
    <cellStyle name="標準 2 4 5 2 2 7 5 3" xfId="33107"/>
    <cellStyle name="標準 2 4 5 2 2 7 6" xfId="33108"/>
    <cellStyle name="標準 2 4 5 2 2 7 6 2" xfId="33109"/>
    <cellStyle name="標準 2 4 5 2 2 7 6 3" xfId="33110"/>
    <cellStyle name="標準 2 4 5 2 2 7 7" xfId="33111"/>
    <cellStyle name="標準 2 4 5 2 2 7 8" xfId="33112"/>
    <cellStyle name="標準 2 4 5 2 2 8" xfId="33113"/>
    <cellStyle name="標準 2 4 5 2 2 8 2" xfId="33114"/>
    <cellStyle name="標準 2 4 5 2 2 8 2 2" xfId="33115"/>
    <cellStyle name="標準 2 4 5 2 2 8 2 2 2" xfId="33116"/>
    <cellStyle name="標準 2 4 5 2 2 8 2 2 3" xfId="33117"/>
    <cellStyle name="標準 2 4 5 2 2 8 2 3" xfId="33118"/>
    <cellStyle name="標準 2 4 5 2 2 8 2 3 2" xfId="33119"/>
    <cellStyle name="標準 2 4 5 2 2 8 2 3 3" xfId="33120"/>
    <cellStyle name="標準 2 4 5 2 2 8 2 4" xfId="33121"/>
    <cellStyle name="標準 2 4 5 2 2 8 2 5" xfId="33122"/>
    <cellStyle name="標準 2 4 5 2 2 8 3" xfId="33123"/>
    <cellStyle name="標準 2 4 5 2 2 8 3 2" xfId="33124"/>
    <cellStyle name="標準 2 4 5 2 2 8 3 3" xfId="33125"/>
    <cellStyle name="標準 2 4 5 2 2 8 4" xfId="33126"/>
    <cellStyle name="標準 2 4 5 2 2 8 4 2" xfId="33127"/>
    <cellStyle name="標準 2 4 5 2 2 8 4 3" xfId="33128"/>
    <cellStyle name="標準 2 4 5 2 2 8 5" xfId="33129"/>
    <cellStyle name="標準 2 4 5 2 2 8 6" xfId="33130"/>
    <cellStyle name="標準 2 4 5 2 2 9" xfId="33131"/>
    <cellStyle name="標準 2 4 5 2 2 9 2" xfId="33132"/>
    <cellStyle name="標準 2 4 5 2 2 9 2 2" xfId="33133"/>
    <cellStyle name="標準 2 4 5 2 2 9 2 3" xfId="33134"/>
    <cellStyle name="標準 2 4 5 2 2 9 3" xfId="33135"/>
    <cellStyle name="標準 2 4 5 2 2 9 3 2" xfId="33136"/>
    <cellStyle name="標準 2 4 5 2 2 9 3 3" xfId="33137"/>
    <cellStyle name="標準 2 4 5 2 2 9 4" xfId="33138"/>
    <cellStyle name="標準 2 4 5 2 2 9 5" xfId="33139"/>
    <cellStyle name="標準 2 4 5 2 3" xfId="33140"/>
    <cellStyle name="標準 2 4 5 2 3 10" xfId="33141"/>
    <cellStyle name="標準 2 4 5 2 3 10 2" xfId="33142"/>
    <cellStyle name="標準 2 4 5 2 3 10 3" xfId="33143"/>
    <cellStyle name="標準 2 4 5 2 3 11" xfId="33144"/>
    <cellStyle name="標準 2 4 5 2 3 12" xfId="33145"/>
    <cellStyle name="標準 2 4 5 2 3 2" xfId="33146"/>
    <cellStyle name="標準 2 4 5 2 3 2 10" xfId="33147"/>
    <cellStyle name="標準 2 4 5 2 3 2 2" xfId="33148"/>
    <cellStyle name="標準 2 4 5 2 3 2 2 2" xfId="33149"/>
    <cellStyle name="標準 2 4 5 2 3 2 2 2 2" xfId="33150"/>
    <cellStyle name="標準 2 4 5 2 3 2 2 2 2 2" xfId="33151"/>
    <cellStyle name="標準 2 4 5 2 3 2 2 2 2 2 2" xfId="33152"/>
    <cellStyle name="標準 2 4 5 2 3 2 2 2 2 2 3" xfId="33153"/>
    <cellStyle name="標準 2 4 5 2 3 2 2 2 2 3" xfId="33154"/>
    <cellStyle name="標準 2 4 5 2 3 2 2 2 2 3 2" xfId="33155"/>
    <cellStyle name="標準 2 4 5 2 3 2 2 2 2 3 3" xfId="33156"/>
    <cellStyle name="標準 2 4 5 2 3 2 2 2 2 4" xfId="33157"/>
    <cellStyle name="標準 2 4 5 2 3 2 2 2 2 5" xfId="33158"/>
    <cellStyle name="標準 2 4 5 2 3 2 2 2 3" xfId="33159"/>
    <cellStyle name="標準 2 4 5 2 3 2 2 2 3 2" xfId="33160"/>
    <cellStyle name="標準 2 4 5 2 3 2 2 2 3 3" xfId="33161"/>
    <cellStyle name="標準 2 4 5 2 3 2 2 2 4" xfId="33162"/>
    <cellStyle name="標準 2 4 5 2 3 2 2 2 4 2" xfId="33163"/>
    <cellStyle name="標準 2 4 5 2 3 2 2 2 4 3" xfId="33164"/>
    <cellStyle name="標準 2 4 5 2 3 2 2 2 5" xfId="33165"/>
    <cellStyle name="標準 2 4 5 2 3 2 2 2 6" xfId="33166"/>
    <cellStyle name="標準 2 4 5 2 3 2 2 3" xfId="33167"/>
    <cellStyle name="標準 2 4 5 2 3 2 2 3 2" xfId="33168"/>
    <cellStyle name="標準 2 4 5 2 3 2 2 3 2 2" xfId="33169"/>
    <cellStyle name="標準 2 4 5 2 3 2 2 3 2 3" xfId="33170"/>
    <cellStyle name="標準 2 4 5 2 3 2 2 3 3" xfId="33171"/>
    <cellStyle name="標準 2 4 5 2 3 2 2 3 3 2" xfId="33172"/>
    <cellStyle name="標準 2 4 5 2 3 2 2 3 3 3" xfId="33173"/>
    <cellStyle name="標準 2 4 5 2 3 2 2 3 4" xfId="33174"/>
    <cellStyle name="標準 2 4 5 2 3 2 2 3 5" xfId="33175"/>
    <cellStyle name="標準 2 4 5 2 3 2 2 4" xfId="33176"/>
    <cellStyle name="標準 2 4 5 2 3 2 2 5" xfId="33177"/>
    <cellStyle name="標準 2 4 5 2 3 2 2 5 2" xfId="33178"/>
    <cellStyle name="標準 2 4 5 2 3 2 2 5 3" xfId="33179"/>
    <cellStyle name="標準 2 4 5 2 3 2 2 6" xfId="33180"/>
    <cellStyle name="標準 2 4 5 2 3 2 2 6 2" xfId="33181"/>
    <cellStyle name="標準 2 4 5 2 3 2 2 6 3" xfId="33182"/>
    <cellStyle name="標準 2 4 5 2 3 2 2 7" xfId="33183"/>
    <cellStyle name="標準 2 4 5 2 3 2 2 8" xfId="33184"/>
    <cellStyle name="標準 2 4 5 2 3 2 3" xfId="33185"/>
    <cellStyle name="標準 2 4 5 2 3 2 3 2" xfId="33186"/>
    <cellStyle name="標準 2 4 5 2 3 2 3 2 2" xfId="33187"/>
    <cellStyle name="標準 2 4 5 2 3 2 3 2 2 2" xfId="33188"/>
    <cellStyle name="標準 2 4 5 2 3 2 3 2 2 2 2" xfId="33189"/>
    <cellStyle name="標準 2 4 5 2 3 2 3 2 2 2 3" xfId="33190"/>
    <cellStyle name="標準 2 4 5 2 3 2 3 2 2 3" xfId="33191"/>
    <cellStyle name="標準 2 4 5 2 3 2 3 2 2 3 2" xfId="33192"/>
    <cellStyle name="標準 2 4 5 2 3 2 3 2 2 3 3" xfId="33193"/>
    <cellStyle name="標準 2 4 5 2 3 2 3 2 2 4" xfId="33194"/>
    <cellStyle name="標準 2 4 5 2 3 2 3 2 2 5" xfId="33195"/>
    <cellStyle name="標準 2 4 5 2 3 2 3 2 3" xfId="33196"/>
    <cellStyle name="標準 2 4 5 2 3 2 3 2 3 2" xfId="33197"/>
    <cellStyle name="標準 2 4 5 2 3 2 3 2 3 3" xfId="33198"/>
    <cellStyle name="標準 2 4 5 2 3 2 3 2 4" xfId="33199"/>
    <cellStyle name="標準 2 4 5 2 3 2 3 2 4 2" xfId="33200"/>
    <cellStyle name="標準 2 4 5 2 3 2 3 2 4 3" xfId="33201"/>
    <cellStyle name="標準 2 4 5 2 3 2 3 2 5" xfId="33202"/>
    <cellStyle name="標準 2 4 5 2 3 2 3 2 6" xfId="33203"/>
    <cellStyle name="標準 2 4 5 2 3 2 3 3" xfId="33204"/>
    <cellStyle name="標準 2 4 5 2 3 2 3 3 2" xfId="33205"/>
    <cellStyle name="標準 2 4 5 2 3 2 3 3 2 2" xfId="33206"/>
    <cellStyle name="標準 2 4 5 2 3 2 3 3 2 3" xfId="33207"/>
    <cellStyle name="標準 2 4 5 2 3 2 3 3 3" xfId="33208"/>
    <cellStyle name="標準 2 4 5 2 3 2 3 3 3 2" xfId="33209"/>
    <cellStyle name="標準 2 4 5 2 3 2 3 3 3 3" xfId="33210"/>
    <cellStyle name="標準 2 4 5 2 3 2 3 3 4" xfId="33211"/>
    <cellStyle name="標準 2 4 5 2 3 2 3 3 5" xfId="33212"/>
    <cellStyle name="標準 2 4 5 2 3 2 3 4" xfId="33213"/>
    <cellStyle name="標準 2 4 5 2 3 2 3 5" xfId="33214"/>
    <cellStyle name="標準 2 4 5 2 3 2 3 5 2" xfId="33215"/>
    <cellStyle name="標準 2 4 5 2 3 2 3 5 3" xfId="33216"/>
    <cellStyle name="標準 2 4 5 2 3 2 3 6" xfId="33217"/>
    <cellStyle name="標準 2 4 5 2 3 2 3 6 2" xfId="33218"/>
    <cellStyle name="標準 2 4 5 2 3 2 3 6 3" xfId="33219"/>
    <cellStyle name="標準 2 4 5 2 3 2 3 7" xfId="33220"/>
    <cellStyle name="標準 2 4 5 2 3 2 3 8" xfId="33221"/>
    <cellStyle name="標準 2 4 5 2 3 2 4" xfId="33222"/>
    <cellStyle name="標準 2 4 5 2 3 2 4 2" xfId="33223"/>
    <cellStyle name="標準 2 4 5 2 3 2 4 2 2" xfId="33224"/>
    <cellStyle name="標準 2 4 5 2 3 2 4 2 2 2" xfId="33225"/>
    <cellStyle name="標準 2 4 5 2 3 2 4 2 2 3" xfId="33226"/>
    <cellStyle name="標準 2 4 5 2 3 2 4 2 3" xfId="33227"/>
    <cellStyle name="標準 2 4 5 2 3 2 4 2 3 2" xfId="33228"/>
    <cellStyle name="標準 2 4 5 2 3 2 4 2 3 3" xfId="33229"/>
    <cellStyle name="標準 2 4 5 2 3 2 4 2 4" xfId="33230"/>
    <cellStyle name="標準 2 4 5 2 3 2 4 2 5" xfId="33231"/>
    <cellStyle name="標準 2 4 5 2 3 2 4 3" xfId="33232"/>
    <cellStyle name="標準 2 4 5 2 3 2 4 3 2" xfId="33233"/>
    <cellStyle name="標準 2 4 5 2 3 2 4 3 3" xfId="33234"/>
    <cellStyle name="標準 2 4 5 2 3 2 4 4" xfId="33235"/>
    <cellStyle name="標準 2 4 5 2 3 2 4 4 2" xfId="33236"/>
    <cellStyle name="標準 2 4 5 2 3 2 4 4 3" xfId="33237"/>
    <cellStyle name="標準 2 4 5 2 3 2 4 5" xfId="33238"/>
    <cellStyle name="標準 2 4 5 2 3 2 4 6" xfId="33239"/>
    <cellStyle name="標準 2 4 5 2 3 2 5" xfId="33240"/>
    <cellStyle name="標準 2 4 5 2 3 2 5 2" xfId="33241"/>
    <cellStyle name="標準 2 4 5 2 3 2 5 2 2" xfId="33242"/>
    <cellStyle name="標準 2 4 5 2 3 2 5 2 3" xfId="33243"/>
    <cellStyle name="標準 2 4 5 2 3 2 5 3" xfId="33244"/>
    <cellStyle name="標準 2 4 5 2 3 2 5 3 2" xfId="33245"/>
    <cellStyle name="標準 2 4 5 2 3 2 5 3 3" xfId="33246"/>
    <cellStyle name="標準 2 4 5 2 3 2 5 4" xfId="33247"/>
    <cellStyle name="標準 2 4 5 2 3 2 5 5" xfId="33248"/>
    <cellStyle name="標準 2 4 5 2 3 2 6" xfId="33249"/>
    <cellStyle name="標準 2 4 5 2 3 2 7" xfId="33250"/>
    <cellStyle name="標準 2 4 5 2 3 2 7 2" xfId="33251"/>
    <cellStyle name="標準 2 4 5 2 3 2 7 3" xfId="33252"/>
    <cellStyle name="標準 2 4 5 2 3 2 8" xfId="33253"/>
    <cellStyle name="標準 2 4 5 2 3 2 8 2" xfId="33254"/>
    <cellStyle name="標準 2 4 5 2 3 2 8 3" xfId="33255"/>
    <cellStyle name="標準 2 4 5 2 3 2 9" xfId="33256"/>
    <cellStyle name="標準 2 4 5 2 3 3" xfId="33257"/>
    <cellStyle name="標準 2 4 5 2 3 3 2" xfId="33258"/>
    <cellStyle name="標準 2 4 5 2 3 3 2 2" xfId="33259"/>
    <cellStyle name="標準 2 4 5 2 3 3 2 2 2" xfId="33260"/>
    <cellStyle name="標準 2 4 5 2 3 3 2 2 2 2" xfId="33261"/>
    <cellStyle name="標準 2 4 5 2 3 3 2 2 2 2 2" xfId="33262"/>
    <cellStyle name="標準 2 4 5 2 3 3 2 2 2 2 3" xfId="33263"/>
    <cellStyle name="標準 2 4 5 2 3 3 2 2 2 3" xfId="33264"/>
    <cellStyle name="標準 2 4 5 2 3 3 2 2 2 3 2" xfId="33265"/>
    <cellStyle name="標準 2 4 5 2 3 3 2 2 2 3 3" xfId="33266"/>
    <cellStyle name="標準 2 4 5 2 3 3 2 2 2 4" xfId="33267"/>
    <cellStyle name="標準 2 4 5 2 3 3 2 2 2 5" xfId="33268"/>
    <cellStyle name="標準 2 4 5 2 3 3 2 2 3" xfId="33269"/>
    <cellStyle name="標準 2 4 5 2 3 3 2 2 3 2" xfId="33270"/>
    <cellStyle name="標準 2 4 5 2 3 3 2 2 3 3" xfId="33271"/>
    <cellStyle name="標準 2 4 5 2 3 3 2 2 4" xfId="33272"/>
    <cellStyle name="標準 2 4 5 2 3 3 2 2 4 2" xfId="33273"/>
    <cellStyle name="標準 2 4 5 2 3 3 2 2 4 3" xfId="33274"/>
    <cellStyle name="標準 2 4 5 2 3 3 2 2 5" xfId="33275"/>
    <cellStyle name="標準 2 4 5 2 3 3 2 2 6" xfId="33276"/>
    <cellStyle name="標準 2 4 5 2 3 3 2 3" xfId="33277"/>
    <cellStyle name="標準 2 4 5 2 3 3 2 3 2" xfId="33278"/>
    <cellStyle name="標準 2 4 5 2 3 3 2 3 2 2" xfId="33279"/>
    <cellStyle name="標準 2 4 5 2 3 3 2 3 2 3" xfId="33280"/>
    <cellStyle name="標準 2 4 5 2 3 3 2 3 3" xfId="33281"/>
    <cellStyle name="標準 2 4 5 2 3 3 2 3 3 2" xfId="33282"/>
    <cellStyle name="標準 2 4 5 2 3 3 2 3 3 3" xfId="33283"/>
    <cellStyle name="標準 2 4 5 2 3 3 2 3 4" xfId="33284"/>
    <cellStyle name="標準 2 4 5 2 3 3 2 3 5" xfId="33285"/>
    <cellStyle name="標準 2 4 5 2 3 3 2 4" xfId="33286"/>
    <cellStyle name="標準 2 4 5 2 3 3 2 5" xfId="33287"/>
    <cellStyle name="標準 2 4 5 2 3 3 2 5 2" xfId="33288"/>
    <cellStyle name="標準 2 4 5 2 3 3 2 5 3" xfId="33289"/>
    <cellStyle name="標準 2 4 5 2 3 3 2 6" xfId="33290"/>
    <cellStyle name="標準 2 4 5 2 3 3 2 6 2" xfId="33291"/>
    <cellStyle name="標準 2 4 5 2 3 3 2 6 3" xfId="33292"/>
    <cellStyle name="標準 2 4 5 2 3 3 2 7" xfId="33293"/>
    <cellStyle name="標準 2 4 5 2 3 3 2 8" xfId="33294"/>
    <cellStyle name="標準 2 4 5 2 3 3 3" xfId="33295"/>
    <cellStyle name="標準 2 4 5 2 3 3 3 2" xfId="33296"/>
    <cellStyle name="標準 2 4 5 2 3 3 3 2 2" xfId="33297"/>
    <cellStyle name="標準 2 4 5 2 3 3 3 2 2 2" xfId="33298"/>
    <cellStyle name="標準 2 4 5 2 3 3 3 2 2 3" xfId="33299"/>
    <cellStyle name="標準 2 4 5 2 3 3 3 2 3" xfId="33300"/>
    <cellStyle name="標準 2 4 5 2 3 3 3 2 3 2" xfId="33301"/>
    <cellStyle name="標準 2 4 5 2 3 3 3 2 3 3" xfId="33302"/>
    <cellStyle name="標準 2 4 5 2 3 3 3 2 4" xfId="33303"/>
    <cellStyle name="標準 2 4 5 2 3 3 3 2 5" xfId="33304"/>
    <cellStyle name="標準 2 4 5 2 3 3 3 3" xfId="33305"/>
    <cellStyle name="標準 2 4 5 2 3 3 3 3 2" xfId="33306"/>
    <cellStyle name="標準 2 4 5 2 3 3 3 3 3" xfId="33307"/>
    <cellStyle name="標準 2 4 5 2 3 3 3 4" xfId="33308"/>
    <cellStyle name="標準 2 4 5 2 3 3 3 4 2" xfId="33309"/>
    <cellStyle name="標準 2 4 5 2 3 3 3 4 3" xfId="33310"/>
    <cellStyle name="標準 2 4 5 2 3 3 3 5" xfId="33311"/>
    <cellStyle name="標準 2 4 5 2 3 3 3 6" xfId="33312"/>
    <cellStyle name="標準 2 4 5 2 3 3 4" xfId="33313"/>
    <cellStyle name="標準 2 4 5 2 3 3 4 2" xfId="33314"/>
    <cellStyle name="標準 2 4 5 2 3 3 4 2 2" xfId="33315"/>
    <cellStyle name="標準 2 4 5 2 3 3 4 2 3" xfId="33316"/>
    <cellStyle name="標準 2 4 5 2 3 3 4 3" xfId="33317"/>
    <cellStyle name="標準 2 4 5 2 3 3 4 3 2" xfId="33318"/>
    <cellStyle name="標準 2 4 5 2 3 3 4 3 3" xfId="33319"/>
    <cellStyle name="標準 2 4 5 2 3 3 4 4" xfId="33320"/>
    <cellStyle name="標準 2 4 5 2 3 3 4 5" xfId="33321"/>
    <cellStyle name="標準 2 4 5 2 3 3 5" xfId="33322"/>
    <cellStyle name="標準 2 4 5 2 3 3 6" xfId="33323"/>
    <cellStyle name="標準 2 4 5 2 3 3 6 2" xfId="33324"/>
    <cellStyle name="標準 2 4 5 2 3 3 6 3" xfId="33325"/>
    <cellStyle name="標準 2 4 5 2 3 3 7" xfId="33326"/>
    <cellStyle name="標準 2 4 5 2 3 3 7 2" xfId="33327"/>
    <cellStyle name="標準 2 4 5 2 3 3 7 3" xfId="33328"/>
    <cellStyle name="標準 2 4 5 2 3 3 8" xfId="33329"/>
    <cellStyle name="標準 2 4 5 2 3 3 9" xfId="33330"/>
    <cellStyle name="標準 2 4 5 2 3 4" xfId="33331"/>
    <cellStyle name="標準 2 4 5 2 3 4 2" xfId="33332"/>
    <cellStyle name="標準 2 4 5 2 3 4 2 2" xfId="33333"/>
    <cellStyle name="標準 2 4 5 2 3 4 2 2 2" xfId="33334"/>
    <cellStyle name="標準 2 4 5 2 3 4 2 2 2 2" xfId="33335"/>
    <cellStyle name="標準 2 4 5 2 3 4 2 2 2 3" xfId="33336"/>
    <cellStyle name="標準 2 4 5 2 3 4 2 2 3" xfId="33337"/>
    <cellStyle name="標準 2 4 5 2 3 4 2 2 3 2" xfId="33338"/>
    <cellStyle name="標準 2 4 5 2 3 4 2 2 3 3" xfId="33339"/>
    <cellStyle name="標準 2 4 5 2 3 4 2 2 4" xfId="33340"/>
    <cellStyle name="標準 2 4 5 2 3 4 2 2 5" xfId="33341"/>
    <cellStyle name="標準 2 4 5 2 3 4 2 3" xfId="33342"/>
    <cellStyle name="標準 2 4 5 2 3 4 2 3 2" xfId="33343"/>
    <cellStyle name="標準 2 4 5 2 3 4 2 3 3" xfId="33344"/>
    <cellStyle name="標準 2 4 5 2 3 4 2 4" xfId="33345"/>
    <cellStyle name="標準 2 4 5 2 3 4 2 4 2" xfId="33346"/>
    <cellStyle name="標準 2 4 5 2 3 4 2 4 3" xfId="33347"/>
    <cellStyle name="標準 2 4 5 2 3 4 2 5" xfId="33348"/>
    <cellStyle name="標準 2 4 5 2 3 4 2 6" xfId="33349"/>
    <cellStyle name="標準 2 4 5 2 3 4 3" xfId="33350"/>
    <cellStyle name="標準 2 4 5 2 3 4 3 2" xfId="33351"/>
    <cellStyle name="標準 2 4 5 2 3 4 3 2 2" xfId="33352"/>
    <cellStyle name="標準 2 4 5 2 3 4 3 2 3" xfId="33353"/>
    <cellStyle name="標準 2 4 5 2 3 4 3 3" xfId="33354"/>
    <cellStyle name="標準 2 4 5 2 3 4 3 3 2" xfId="33355"/>
    <cellStyle name="標準 2 4 5 2 3 4 3 3 3" xfId="33356"/>
    <cellStyle name="標準 2 4 5 2 3 4 3 4" xfId="33357"/>
    <cellStyle name="標準 2 4 5 2 3 4 3 5" xfId="33358"/>
    <cellStyle name="標準 2 4 5 2 3 4 4" xfId="33359"/>
    <cellStyle name="標準 2 4 5 2 3 4 5" xfId="33360"/>
    <cellStyle name="標準 2 4 5 2 3 4 5 2" xfId="33361"/>
    <cellStyle name="標準 2 4 5 2 3 4 5 3" xfId="33362"/>
    <cellStyle name="標準 2 4 5 2 3 4 6" xfId="33363"/>
    <cellStyle name="標準 2 4 5 2 3 4 6 2" xfId="33364"/>
    <cellStyle name="標準 2 4 5 2 3 4 6 3" xfId="33365"/>
    <cellStyle name="標準 2 4 5 2 3 4 7" xfId="33366"/>
    <cellStyle name="標準 2 4 5 2 3 4 8" xfId="33367"/>
    <cellStyle name="標準 2 4 5 2 3 5" xfId="33368"/>
    <cellStyle name="標準 2 4 5 2 3 5 2" xfId="33369"/>
    <cellStyle name="標準 2 4 5 2 3 5 2 2" xfId="33370"/>
    <cellStyle name="標準 2 4 5 2 3 5 2 2 2" xfId="33371"/>
    <cellStyle name="標準 2 4 5 2 3 5 2 2 2 2" xfId="33372"/>
    <cellStyle name="標準 2 4 5 2 3 5 2 2 2 3" xfId="33373"/>
    <cellStyle name="標準 2 4 5 2 3 5 2 2 3" xfId="33374"/>
    <cellStyle name="標準 2 4 5 2 3 5 2 2 3 2" xfId="33375"/>
    <cellStyle name="標準 2 4 5 2 3 5 2 2 3 3" xfId="33376"/>
    <cellStyle name="標準 2 4 5 2 3 5 2 2 4" xfId="33377"/>
    <cellStyle name="標準 2 4 5 2 3 5 2 2 5" xfId="33378"/>
    <cellStyle name="標準 2 4 5 2 3 5 2 3" xfId="33379"/>
    <cellStyle name="標準 2 4 5 2 3 5 2 3 2" xfId="33380"/>
    <cellStyle name="標準 2 4 5 2 3 5 2 3 3" xfId="33381"/>
    <cellStyle name="標準 2 4 5 2 3 5 2 4" xfId="33382"/>
    <cellStyle name="標準 2 4 5 2 3 5 2 4 2" xfId="33383"/>
    <cellStyle name="標準 2 4 5 2 3 5 2 4 3" xfId="33384"/>
    <cellStyle name="標準 2 4 5 2 3 5 2 5" xfId="33385"/>
    <cellStyle name="標準 2 4 5 2 3 5 2 6" xfId="33386"/>
    <cellStyle name="標準 2 4 5 2 3 5 3" xfId="33387"/>
    <cellStyle name="標準 2 4 5 2 3 5 3 2" xfId="33388"/>
    <cellStyle name="標準 2 4 5 2 3 5 3 2 2" xfId="33389"/>
    <cellStyle name="標準 2 4 5 2 3 5 3 2 3" xfId="33390"/>
    <cellStyle name="標準 2 4 5 2 3 5 3 3" xfId="33391"/>
    <cellStyle name="標準 2 4 5 2 3 5 3 3 2" xfId="33392"/>
    <cellStyle name="標準 2 4 5 2 3 5 3 3 3" xfId="33393"/>
    <cellStyle name="標準 2 4 5 2 3 5 3 4" xfId="33394"/>
    <cellStyle name="標準 2 4 5 2 3 5 3 5" xfId="33395"/>
    <cellStyle name="標準 2 4 5 2 3 5 4" xfId="33396"/>
    <cellStyle name="標準 2 4 5 2 3 5 5" xfId="33397"/>
    <cellStyle name="標準 2 4 5 2 3 5 5 2" xfId="33398"/>
    <cellStyle name="標準 2 4 5 2 3 5 5 3" xfId="33399"/>
    <cellStyle name="標準 2 4 5 2 3 5 6" xfId="33400"/>
    <cellStyle name="標準 2 4 5 2 3 5 6 2" xfId="33401"/>
    <cellStyle name="標準 2 4 5 2 3 5 6 3" xfId="33402"/>
    <cellStyle name="標準 2 4 5 2 3 5 7" xfId="33403"/>
    <cellStyle name="標準 2 4 5 2 3 5 8" xfId="33404"/>
    <cellStyle name="標準 2 4 5 2 3 6" xfId="33405"/>
    <cellStyle name="標準 2 4 5 2 3 6 2" xfId="33406"/>
    <cellStyle name="標準 2 4 5 2 3 6 2 2" xfId="33407"/>
    <cellStyle name="標準 2 4 5 2 3 6 2 2 2" xfId="33408"/>
    <cellStyle name="標準 2 4 5 2 3 6 2 2 3" xfId="33409"/>
    <cellStyle name="標準 2 4 5 2 3 6 2 3" xfId="33410"/>
    <cellStyle name="標準 2 4 5 2 3 6 2 3 2" xfId="33411"/>
    <cellStyle name="標準 2 4 5 2 3 6 2 3 3" xfId="33412"/>
    <cellStyle name="標準 2 4 5 2 3 6 2 4" xfId="33413"/>
    <cellStyle name="標準 2 4 5 2 3 6 2 5" xfId="33414"/>
    <cellStyle name="標準 2 4 5 2 3 6 3" xfId="33415"/>
    <cellStyle name="標準 2 4 5 2 3 6 3 2" xfId="33416"/>
    <cellStyle name="標準 2 4 5 2 3 6 3 3" xfId="33417"/>
    <cellStyle name="標準 2 4 5 2 3 6 4" xfId="33418"/>
    <cellStyle name="標準 2 4 5 2 3 6 4 2" xfId="33419"/>
    <cellStyle name="標準 2 4 5 2 3 6 4 3" xfId="33420"/>
    <cellStyle name="標準 2 4 5 2 3 6 5" xfId="33421"/>
    <cellStyle name="標準 2 4 5 2 3 6 6" xfId="33422"/>
    <cellStyle name="標準 2 4 5 2 3 7" xfId="33423"/>
    <cellStyle name="標準 2 4 5 2 3 7 2" xfId="33424"/>
    <cellStyle name="標準 2 4 5 2 3 7 2 2" xfId="33425"/>
    <cellStyle name="標準 2 4 5 2 3 7 2 3" xfId="33426"/>
    <cellStyle name="標準 2 4 5 2 3 7 3" xfId="33427"/>
    <cellStyle name="標準 2 4 5 2 3 7 3 2" xfId="33428"/>
    <cellStyle name="標準 2 4 5 2 3 7 3 3" xfId="33429"/>
    <cellStyle name="標準 2 4 5 2 3 7 4" xfId="33430"/>
    <cellStyle name="標準 2 4 5 2 3 7 5" xfId="33431"/>
    <cellStyle name="標準 2 4 5 2 3 8" xfId="33432"/>
    <cellStyle name="標準 2 4 5 2 3 9" xfId="33433"/>
    <cellStyle name="標準 2 4 5 2 3 9 2" xfId="33434"/>
    <cellStyle name="標準 2 4 5 2 3 9 3" xfId="33435"/>
    <cellStyle name="標準 2 4 5 2 4" xfId="33436"/>
    <cellStyle name="標準 2 4 5 2 4 10" xfId="33437"/>
    <cellStyle name="標準 2 4 5 2 4 11" xfId="33438"/>
    <cellStyle name="標準 2 4 5 2 4 2" xfId="33439"/>
    <cellStyle name="標準 2 4 5 2 4 2 10" xfId="33440"/>
    <cellStyle name="標準 2 4 5 2 4 2 2" xfId="33441"/>
    <cellStyle name="標準 2 4 5 2 4 2 2 2" xfId="33442"/>
    <cellStyle name="標準 2 4 5 2 4 2 2 2 2" xfId="33443"/>
    <cellStyle name="標準 2 4 5 2 4 2 2 2 2 2" xfId="33444"/>
    <cellStyle name="標準 2 4 5 2 4 2 2 2 2 2 2" xfId="33445"/>
    <cellStyle name="標準 2 4 5 2 4 2 2 2 2 2 3" xfId="33446"/>
    <cellStyle name="標準 2 4 5 2 4 2 2 2 2 3" xfId="33447"/>
    <cellStyle name="標準 2 4 5 2 4 2 2 2 2 3 2" xfId="33448"/>
    <cellStyle name="標準 2 4 5 2 4 2 2 2 2 3 3" xfId="33449"/>
    <cellStyle name="標準 2 4 5 2 4 2 2 2 2 4" xfId="33450"/>
    <cellStyle name="標準 2 4 5 2 4 2 2 2 2 5" xfId="33451"/>
    <cellStyle name="標準 2 4 5 2 4 2 2 2 3" xfId="33452"/>
    <cellStyle name="標準 2 4 5 2 4 2 2 2 3 2" xfId="33453"/>
    <cellStyle name="標準 2 4 5 2 4 2 2 2 3 3" xfId="33454"/>
    <cellStyle name="標準 2 4 5 2 4 2 2 2 4" xfId="33455"/>
    <cellStyle name="標準 2 4 5 2 4 2 2 2 4 2" xfId="33456"/>
    <cellStyle name="標準 2 4 5 2 4 2 2 2 4 3" xfId="33457"/>
    <cellStyle name="標準 2 4 5 2 4 2 2 2 5" xfId="33458"/>
    <cellStyle name="標準 2 4 5 2 4 2 2 2 6" xfId="33459"/>
    <cellStyle name="標準 2 4 5 2 4 2 2 3" xfId="33460"/>
    <cellStyle name="標準 2 4 5 2 4 2 2 3 2" xfId="33461"/>
    <cellStyle name="標準 2 4 5 2 4 2 2 3 2 2" xfId="33462"/>
    <cellStyle name="標準 2 4 5 2 4 2 2 3 2 3" xfId="33463"/>
    <cellStyle name="標準 2 4 5 2 4 2 2 3 3" xfId="33464"/>
    <cellStyle name="標準 2 4 5 2 4 2 2 3 3 2" xfId="33465"/>
    <cellStyle name="標準 2 4 5 2 4 2 2 3 3 3" xfId="33466"/>
    <cellStyle name="標準 2 4 5 2 4 2 2 3 4" xfId="33467"/>
    <cellStyle name="標準 2 4 5 2 4 2 2 3 5" xfId="33468"/>
    <cellStyle name="標準 2 4 5 2 4 2 2 4" xfId="33469"/>
    <cellStyle name="標準 2 4 5 2 4 2 2 5" xfId="33470"/>
    <cellStyle name="標準 2 4 5 2 4 2 2 5 2" xfId="33471"/>
    <cellStyle name="標準 2 4 5 2 4 2 2 5 3" xfId="33472"/>
    <cellStyle name="標準 2 4 5 2 4 2 2 6" xfId="33473"/>
    <cellStyle name="標準 2 4 5 2 4 2 2 6 2" xfId="33474"/>
    <cellStyle name="標準 2 4 5 2 4 2 2 6 3" xfId="33475"/>
    <cellStyle name="標準 2 4 5 2 4 2 2 7" xfId="33476"/>
    <cellStyle name="標準 2 4 5 2 4 2 2 8" xfId="33477"/>
    <cellStyle name="標準 2 4 5 2 4 2 3" xfId="33478"/>
    <cellStyle name="標準 2 4 5 2 4 2 3 2" xfId="33479"/>
    <cellStyle name="標準 2 4 5 2 4 2 3 2 2" xfId="33480"/>
    <cellStyle name="標準 2 4 5 2 4 2 3 2 2 2" xfId="33481"/>
    <cellStyle name="標準 2 4 5 2 4 2 3 2 2 2 2" xfId="33482"/>
    <cellStyle name="標準 2 4 5 2 4 2 3 2 2 2 3" xfId="33483"/>
    <cellStyle name="標準 2 4 5 2 4 2 3 2 2 3" xfId="33484"/>
    <cellStyle name="標準 2 4 5 2 4 2 3 2 2 3 2" xfId="33485"/>
    <cellStyle name="標準 2 4 5 2 4 2 3 2 2 3 3" xfId="33486"/>
    <cellStyle name="標準 2 4 5 2 4 2 3 2 2 4" xfId="33487"/>
    <cellStyle name="標準 2 4 5 2 4 2 3 2 2 5" xfId="33488"/>
    <cellStyle name="標準 2 4 5 2 4 2 3 2 3" xfId="33489"/>
    <cellStyle name="標準 2 4 5 2 4 2 3 2 3 2" xfId="33490"/>
    <cellStyle name="標準 2 4 5 2 4 2 3 2 3 3" xfId="33491"/>
    <cellStyle name="標準 2 4 5 2 4 2 3 2 4" xfId="33492"/>
    <cellStyle name="標準 2 4 5 2 4 2 3 2 4 2" xfId="33493"/>
    <cellStyle name="標準 2 4 5 2 4 2 3 2 4 3" xfId="33494"/>
    <cellStyle name="標準 2 4 5 2 4 2 3 2 5" xfId="33495"/>
    <cellStyle name="標準 2 4 5 2 4 2 3 2 6" xfId="33496"/>
    <cellStyle name="標準 2 4 5 2 4 2 3 3" xfId="33497"/>
    <cellStyle name="標準 2 4 5 2 4 2 3 3 2" xfId="33498"/>
    <cellStyle name="標準 2 4 5 2 4 2 3 3 2 2" xfId="33499"/>
    <cellStyle name="標準 2 4 5 2 4 2 3 3 2 3" xfId="33500"/>
    <cellStyle name="標準 2 4 5 2 4 2 3 3 3" xfId="33501"/>
    <cellStyle name="標準 2 4 5 2 4 2 3 3 3 2" xfId="33502"/>
    <cellStyle name="標準 2 4 5 2 4 2 3 3 3 3" xfId="33503"/>
    <cellStyle name="標準 2 4 5 2 4 2 3 3 4" xfId="33504"/>
    <cellStyle name="標準 2 4 5 2 4 2 3 3 5" xfId="33505"/>
    <cellStyle name="標準 2 4 5 2 4 2 3 4" xfId="33506"/>
    <cellStyle name="標準 2 4 5 2 4 2 3 5" xfId="33507"/>
    <cellStyle name="標準 2 4 5 2 4 2 3 5 2" xfId="33508"/>
    <cellStyle name="標準 2 4 5 2 4 2 3 5 3" xfId="33509"/>
    <cellStyle name="標準 2 4 5 2 4 2 3 6" xfId="33510"/>
    <cellStyle name="標準 2 4 5 2 4 2 3 6 2" xfId="33511"/>
    <cellStyle name="標準 2 4 5 2 4 2 3 6 3" xfId="33512"/>
    <cellStyle name="標準 2 4 5 2 4 2 3 7" xfId="33513"/>
    <cellStyle name="標準 2 4 5 2 4 2 3 8" xfId="33514"/>
    <cellStyle name="標準 2 4 5 2 4 2 4" xfId="33515"/>
    <cellStyle name="標準 2 4 5 2 4 2 4 2" xfId="33516"/>
    <cellStyle name="標準 2 4 5 2 4 2 4 2 2" xfId="33517"/>
    <cellStyle name="標準 2 4 5 2 4 2 4 2 2 2" xfId="33518"/>
    <cellStyle name="標準 2 4 5 2 4 2 4 2 2 3" xfId="33519"/>
    <cellStyle name="標準 2 4 5 2 4 2 4 2 3" xfId="33520"/>
    <cellStyle name="標準 2 4 5 2 4 2 4 2 3 2" xfId="33521"/>
    <cellStyle name="標準 2 4 5 2 4 2 4 2 3 3" xfId="33522"/>
    <cellStyle name="標準 2 4 5 2 4 2 4 2 4" xfId="33523"/>
    <cellStyle name="標準 2 4 5 2 4 2 4 2 5" xfId="33524"/>
    <cellStyle name="標準 2 4 5 2 4 2 4 3" xfId="33525"/>
    <cellStyle name="標準 2 4 5 2 4 2 4 3 2" xfId="33526"/>
    <cellStyle name="標準 2 4 5 2 4 2 4 3 3" xfId="33527"/>
    <cellStyle name="標準 2 4 5 2 4 2 4 4" xfId="33528"/>
    <cellStyle name="標準 2 4 5 2 4 2 4 4 2" xfId="33529"/>
    <cellStyle name="標準 2 4 5 2 4 2 4 4 3" xfId="33530"/>
    <cellStyle name="標準 2 4 5 2 4 2 4 5" xfId="33531"/>
    <cellStyle name="標準 2 4 5 2 4 2 4 6" xfId="33532"/>
    <cellStyle name="標準 2 4 5 2 4 2 5" xfId="33533"/>
    <cellStyle name="標準 2 4 5 2 4 2 5 2" xfId="33534"/>
    <cellStyle name="標準 2 4 5 2 4 2 5 2 2" xfId="33535"/>
    <cellStyle name="標準 2 4 5 2 4 2 5 2 3" xfId="33536"/>
    <cellStyle name="標準 2 4 5 2 4 2 5 3" xfId="33537"/>
    <cellStyle name="標準 2 4 5 2 4 2 5 3 2" xfId="33538"/>
    <cellStyle name="標準 2 4 5 2 4 2 5 3 3" xfId="33539"/>
    <cellStyle name="標準 2 4 5 2 4 2 5 4" xfId="33540"/>
    <cellStyle name="標準 2 4 5 2 4 2 5 5" xfId="33541"/>
    <cellStyle name="標準 2 4 5 2 4 2 6" xfId="33542"/>
    <cellStyle name="標準 2 4 5 2 4 2 7" xfId="33543"/>
    <cellStyle name="標準 2 4 5 2 4 2 7 2" xfId="33544"/>
    <cellStyle name="標準 2 4 5 2 4 2 7 3" xfId="33545"/>
    <cellStyle name="標準 2 4 5 2 4 2 8" xfId="33546"/>
    <cellStyle name="標準 2 4 5 2 4 2 8 2" xfId="33547"/>
    <cellStyle name="標準 2 4 5 2 4 2 8 3" xfId="33548"/>
    <cellStyle name="標準 2 4 5 2 4 2 9" xfId="33549"/>
    <cellStyle name="標準 2 4 5 2 4 3" xfId="33550"/>
    <cellStyle name="標準 2 4 5 2 4 3 2" xfId="33551"/>
    <cellStyle name="標準 2 4 5 2 4 3 2 2" xfId="33552"/>
    <cellStyle name="標準 2 4 5 2 4 3 2 2 2" xfId="33553"/>
    <cellStyle name="標準 2 4 5 2 4 3 2 2 2 2" xfId="33554"/>
    <cellStyle name="標準 2 4 5 2 4 3 2 2 2 3" xfId="33555"/>
    <cellStyle name="標準 2 4 5 2 4 3 2 2 3" xfId="33556"/>
    <cellStyle name="標準 2 4 5 2 4 3 2 2 3 2" xfId="33557"/>
    <cellStyle name="標準 2 4 5 2 4 3 2 2 3 3" xfId="33558"/>
    <cellStyle name="標準 2 4 5 2 4 3 2 2 4" xfId="33559"/>
    <cellStyle name="標準 2 4 5 2 4 3 2 2 5" xfId="33560"/>
    <cellStyle name="標準 2 4 5 2 4 3 2 3" xfId="33561"/>
    <cellStyle name="標準 2 4 5 2 4 3 2 3 2" xfId="33562"/>
    <cellStyle name="標準 2 4 5 2 4 3 2 3 3" xfId="33563"/>
    <cellStyle name="標準 2 4 5 2 4 3 2 4" xfId="33564"/>
    <cellStyle name="標準 2 4 5 2 4 3 2 4 2" xfId="33565"/>
    <cellStyle name="標準 2 4 5 2 4 3 2 4 3" xfId="33566"/>
    <cellStyle name="標準 2 4 5 2 4 3 2 5" xfId="33567"/>
    <cellStyle name="標準 2 4 5 2 4 3 2 6" xfId="33568"/>
    <cellStyle name="標準 2 4 5 2 4 3 3" xfId="33569"/>
    <cellStyle name="標準 2 4 5 2 4 3 3 2" xfId="33570"/>
    <cellStyle name="標準 2 4 5 2 4 3 3 2 2" xfId="33571"/>
    <cellStyle name="標準 2 4 5 2 4 3 3 2 3" xfId="33572"/>
    <cellStyle name="標準 2 4 5 2 4 3 3 3" xfId="33573"/>
    <cellStyle name="標準 2 4 5 2 4 3 3 3 2" xfId="33574"/>
    <cellStyle name="標準 2 4 5 2 4 3 3 3 3" xfId="33575"/>
    <cellStyle name="標準 2 4 5 2 4 3 3 4" xfId="33576"/>
    <cellStyle name="標準 2 4 5 2 4 3 3 5" xfId="33577"/>
    <cellStyle name="標準 2 4 5 2 4 3 4" xfId="33578"/>
    <cellStyle name="標準 2 4 5 2 4 3 5" xfId="33579"/>
    <cellStyle name="標準 2 4 5 2 4 3 5 2" xfId="33580"/>
    <cellStyle name="標準 2 4 5 2 4 3 5 3" xfId="33581"/>
    <cellStyle name="標準 2 4 5 2 4 3 6" xfId="33582"/>
    <cellStyle name="標準 2 4 5 2 4 3 6 2" xfId="33583"/>
    <cellStyle name="標準 2 4 5 2 4 3 6 3" xfId="33584"/>
    <cellStyle name="標準 2 4 5 2 4 3 7" xfId="33585"/>
    <cellStyle name="標準 2 4 5 2 4 3 8" xfId="33586"/>
    <cellStyle name="標準 2 4 5 2 4 4" xfId="33587"/>
    <cellStyle name="標準 2 4 5 2 4 4 2" xfId="33588"/>
    <cellStyle name="標準 2 4 5 2 4 4 2 2" xfId="33589"/>
    <cellStyle name="標準 2 4 5 2 4 4 2 2 2" xfId="33590"/>
    <cellStyle name="標準 2 4 5 2 4 4 2 2 2 2" xfId="33591"/>
    <cellStyle name="標準 2 4 5 2 4 4 2 2 2 3" xfId="33592"/>
    <cellStyle name="標準 2 4 5 2 4 4 2 2 3" xfId="33593"/>
    <cellStyle name="標準 2 4 5 2 4 4 2 2 3 2" xfId="33594"/>
    <cellStyle name="標準 2 4 5 2 4 4 2 2 3 3" xfId="33595"/>
    <cellStyle name="標準 2 4 5 2 4 4 2 2 4" xfId="33596"/>
    <cellStyle name="標準 2 4 5 2 4 4 2 2 5" xfId="33597"/>
    <cellStyle name="標準 2 4 5 2 4 4 2 3" xfId="33598"/>
    <cellStyle name="標準 2 4 5 2 4 4 2 3 2" xfId="33599"/>
    <cellStyle name="標準 2 4 5 2 4 4 2 3 3" xfId="33600"/>
    <cellStyle name="標準 2 4 5 2 4 4 2 4" xfId="33601"/>
    <cellStyle name="標準 2 4 5 2 4 4 2 4 2" xfId="33602"/>
    <cellStyle name="標準 2 4 5 2 4 4 2 4 3" xfId="33603"/>
    <cellStyle name="標準 2 4 5 2 4 4 2 5" xfId="33604"/>
    <cellStyle name="標準 2 4 5 2 4 4 2 6" xfId="33605"/>
    <cellStyle name="標準 2 4 5 2 4 4 3" xfId="33606"/>
    <cellStyle name="標準 2 4 5 2 4 4 3 2" xfId="33607"/>
    <cellStyle name="標準 2 4 5 2 4 4 3 2 2" xfId="33608"/>
    <cellStyle name="標準 2 4 5 2 4 4 3 2 3" xfId="33609"/>
    <cellStyle name="標準 2 4 5 2 4 4 3 3" xfId="33610"/>
    <cellStyle name="標準 2 4 5 2 4 4 3 3 2" xfId="33611"/>
    <cellStyle name="標準 2 4 5 2 4 4 3 3 3" xfId="33612"/>
    <cellStyle name="標準 2 4 5 2 4 4 3 4" xfId="33613"/>
    <cellStyle name="標準 2 4 5 2 4 4 3 5" xfId="33614"/>
    <cellStyle name="標準 2 4 5 2 4 4 4" xfId="33615"/>
    <cellStyle name="標準 2 4 5 2 4 4 5" xfId="33616"/>
    <cellStyle name="標準 2 4 5 2 4 4 5 2" xfId="33617"/>
    <cellStyle name="標準 2 4 5 2 4 4 5 3" xfId="33618"/>
    <cellStyle name="標準 2 4 5 2 4 4 6" xfId="33619"/>
    <cellStyle name="標準 2 4 5 2 4 4 6 2" xfId="33620"/>
    <cellStyle name="標準 2 4 5 2 4 4 6 3" xfId="33621"/>
    <cellStyle name="標準 2 4 5 2 4 4 7" xfId="33622"/>
    <cellStyle name="標準 2 4 5 2 4 4 8" xfId="33623"/>
    <cellStyle name="標準 2 4 5 2 4 5" xfId="33624"/>
    <cellStyle name="標準 2 4 5 2 4 5 2" xfId="33625"/>
    <cellStyle name="標準 2 4 5 2 4 5 2 2" xfId="33626"/>
    <cellStyle name="標準 2 4 5 2 4 5 2 2 2" xfId="33627"/>
    <cellStyle name="標準 2 4 5 2 4 5 2 2 3" xfId="33628"/>
    <cellStyle name="標準 2 4 5 2 4 5 2 3" xfId="33629"/>
    <cellStyle name="標準 2 4 5 2 4 5 2 3 2" xfId="33630"/>
    <cellStyle name="標準 2 4 5 2 4 5 2 3 3" xfId="33631"/>
    <cellStyle name="標準 2 4 5 2 4 5 2 4" xfId="33632"/>
    <cellStyle name="標準 2 4 5 2 4 5 2 5" xfId="33633"/>
    <cellStyle name="標準 2 4 5 2 4 5 3" xfId="33634"/>
    <cellStyle name="標準 2 4 5 2 4 5 3 2" xfId="33635"/>
    <cellStyle name="標準 2 4 5 2 4 5 3 3" xfId="33636"/>
    <cellStyle name="標準 2 4 5 2 4 5 4" xfId="33637"/>
    <cellStyle name="標準 2 4 5 2 4 5 4 2" xfId="33638"/>
    <cellStyle name="標準 2 4 5 2 4 5 4 3" xfId="33639"/>
    <cellStyle name="標準 2 4 5 2 4 5 5" xfId="33640"/>
    <cellStyle name="標準 2 4 5 2 4 5 6" xfId="33641"/>
    <cellStyle name="標準 2 4 5 2 4 6" xfId="33642"/>
    <cellStyle name="標準 2 4 5 2 4 6 2" xfId="33643"/>
    <cellStyle name="標準 2 4 5 2 4 6 2 2" xfId="33644"/>
    <cellStyle name="標準 2 4 5 2 4 6 2 3" xfId="33645"/>
    <cellStyle name="標準 2 4 5 2 4 6 3" xfId="33646"/>
    <cellStyle name="標準 2 4 5 2 4 6 3 2" xfId="33647"/>
    <cellStyle name="標準 2 4 5 2 4 6 3 3" xfId="33648"/>
    <cellStyle name="標準 2 4 5 2 4 6 4" xfId="33649"/>
    <cellStyle name="標準 2 4 5 2 4 6 5" xfId="33650"/>
    <cellStyle name="標準 2 4 5 2 4 7" xfId="33651"/>
    <cellStyle name="標準 2 4 5 2 4 8" xfId="33652"/>
    <cellStyle name="標準 2 4 5 2 4 8 2" xfId="33653"/>
    <cellStyle name="標準 2 4 5 2 4 8 3" xfId="33654"/>
    <cellStyle name="標準 2 4 5 2 4 9" xfId="33655"/>
    <cellStyle name="標準 2 4 5 2 4 9 2" xfId="33656"/>
    <cellStyle name="標準 2 4 5 2 4 9 3" xfId="33657"/>
    <cellStyle name="標準 2 4 5 2 5" xfId="33658"/>
    <cellStyle name="標準 2 4 5 2 5 10" xfId="33659"/>
    <cellStyle name="標準 2 4 5 2 5 2" xfId="33660"/>
    <cellStyle name="標準 2 4 5 2 5 2 2" xfId="33661"/>
    <cellStyle name="標準 2 4 5 2 5 2 2 2" xfId="33662"/>
    <cellStyle name="標準 2 4 5 2 5 2 2 2 2" xfId="33663"/>
    <cellStyle name="標準 2 4 5 2 5 2 2 2 2 2" xfId="33664"/>
    <cellStyle name="標準 2 4 5 2 5 2 2 2 2 3" xfId="33665"/>
    <cellStyle name="標準 2 4 5 2 5 2 2 2 3" xfId="33666"/>
    <cellStyle name="標準 2 4 5 2 5 2 2 2 3 2" xfId="33667"/>
    <cellStyle name="標準 2 4 5 2 5 2 2 2 3 3" xfId="33668"/>
    <cellStyle name="標準 2 4 5 2 5 2 2 2 4" xfId="33669"/>
    <cellStyle name="標準 2 4 5 2 5 2 2 2 5" xfId="33670"/>
    <cellStyle name="標準 2 4 5 2 5 2 2 3" xfId="33671"/>
    <cellStyle name="標準 2 4 5 2 5 2 2 3 2" xfId="33672"/>
    <cellStyle name="標準 2 4 5 2 5 2 2 3 3" xfId="33673"/>
    <cellStyle name="標準 2 4 5 2 5 2 2 4" xfId="33674"/>
    <cellStyle name="標準 2 4 5 2 5 2 2 4 2" xfId="33675"/>
    <cellStyle name="標準 2 4 5 2 5 2 2 4 3" xfId="33676"/>
    <cellStyle name="標準 2 4 5 2 5 2 2 5" xfId="33677"/>
    <cellStyle name="標準 2 4 5 2 5 2 2 6" xfId="33678"/>
    <cellStyle name="標準 2 4 5 2 5 2 3" xfId="33679"/>
    <cellStyle name="標準 2 4 5 2 5 2 3 2" xfId="33680"/>
    <cellStyle name="標準 2 4 5 2 5 2 3 2 2" xfId="33681"/>
    <cellStyle name="標準 2 4 5 2 5 2 3 2 3" xfId="33682"/>
    <cellStyle name="標準 2 4 5 2 5 2 3 3" xfId="33683"/>
    <cellStyle name="標準 2 4 5 2 5 2 3 3 2" xfId="33684"/>
    <cellStyle name="標準 2 4 5 2 5 2 3 3 3" xfId="33685"/>
    <cellStyle name="標準 2 4 5 2 5 2 3 4" xfId="33686"/>
    <cellStyle name="標準 2 4 5 2 5 2 3 5" xfId="33687"/>
    <cellStyle name="標準 2 4 5 2 5 2 4" xfId="33688"/>
    <cellStyle name="標準 2 4 5 2 5 2 5" xfId="33689"/>
    <cellStyle name="標準 2 4 5 2 5 2 5 2" xfId="33690"/>
    <cellStyle name="標準 2 4 5 2 5 2 5 3" xfId="33691"/>
    <cellStyle name="標準 2 4 5 2 5 2 6" xfId="33692"/>
    <cellStyle name="標準 2 4 5 2 5 2 6 2" xfId="33693"/>
    <cellStyle name="標準 2 4 5 2 5 2 6 3" xfId="33694"/>
    <cellStyle name="標準 2 4 5 2 5 2 7" xfId="33695"/>
    <cellStyle name="標準 2 4 5 2 5 2 8" xfId="33696"/>
    <cellStyle name="標準 2 4 5 2 5 3" xfId="33697"/>
    <cellStyle name="標準 2 4 5 2 5 3 2" xfId="33698"/>
    <cellStyle name="標準 2 4 5 2 5 3 2 2" xfId="33699"/>
    <cellStyle name="標準 2 4 5 2 5 3 2 2 2" xfId="33700"/>
    <cellStyle name="標準 2 4 5 2 5 3 2 2 2 2" xfId="33701"/>
    <cellStyle name="標準 2 4 5 2 5 3 2 2 2 3" xfId="33702"/>
    <cellStyle name="標準 2 4 5 2 5 3 2 2 3" xfId="33703"/>
    <cellStyle name="標準 2 4 5 2 5 3 2 2 3 2" xfId="33704"/>
    <cellStyle name="標準 2 4 5 2 5 3 2 2 3 3" xfId="33705"/>
    <cellStyle name="標準 2 4 5 2 5 3 2 2 4" xfId="33706"/>
    <cellStyle name="標準 2 4 5 2 5 3 2 2 5" xfId="33707"/>
    <cellStyle name="標準 2 4 5 2 5 3 2 3" xfId="33708"/>
    <cellStyle name="標準 2 4 5 2 5 3 2 3 2" xfId="33709"/>
    <cellStyle name="標準 2 4 5 2 5 3 2 3 3" xfId="33710"/>
    <cellStyle name="標準 2 4 5 2 5 3 2 4" xfId="33711"/>
    <cellStyle name="標準 2 4 5 2 5 3 2 4 2" xfId="33712"/>
    <cellStyle name="標準 2 4 5 2 5 3 2 4 3" xfId="33713"/>
    <cellStyle name="標準 2 4 5 2 5 3 2 5" xfId="33714"/>
    <cellStyle name="標準 2 4 5 2 5 3 2 6" xfId="33715"/>
    <cellStyle name="標準 2 4 5 2 5 3 3" xfId="33716"/>
    <cellStyle name="標準 2 4 5 2 5 3 3 2" xfId="33717"/>
    <cellStyle name="標準 2 4 5 2 5 3 3 2 2" xfId="33718"/>
    <cellStyle name="標準 2 4 5 2 5 3 3 2 3" xfId="33719"/>
    <cellStyle name="標準 2 4 5 2 5 3 3 3" xfId="33720"/>
    <cellStyle name="標準 2 4 5 2 5 3 3 3 2" xfId="33721"/>
    <cellStyle name="標準 2 4 5 2 5 3 3 3 3" xfId="33722"/>
    <cellStyle name="標準 2 4 5 2 5 3 3 4" xfId="33723"/>
    <cellStyle name="標準 2 4 5 2 5 3 3 5" xfId="33724"/>
    <cellStyle name="標準 2 4 5 2 5 3 4" xfId="33725"/>
    <cellStyle name="標準 2 4 5 2 5 3 5" xfId="33726"/>
    <cellStyle name="標準 2 4 5 2 5 3 5 2" xfId="33727"/>
    <cellStyle name="標準 2 4 5 2 5 3 5 3" xfId="33728"/>
    <cellStyle name="標準 2 4 5 2 5 3 6" xfId="33729"/>
    <cellStyle name="標準 2 4 5 2 5 3 6 2" xfId="33730"/>
    <cellStyle name="標準 2 4 5 2 5 3 6 3" xfId="33731"/>
    <cellStyle name="標準 2 4 5 2 5 3 7" xfId="33732"/>
    <cellStyle name="標準 2 4 5 2 5 3 8" xfId="33733"/>
    <cellStyle name="標準 2 4 5 2 5 4" xfId="33734"/>
    <cellStyle name="標準 2 4 5 2 5 4 2" xfId="33735"/>
    <cellStyle name="標準 2 4 5 2 5 4 2 2" xfId="33736"/>
    <cellStyle name="標準 2 4 5 2 5 4 2 2 2" xfId="33737"/>
    <cellStyle name="標準 2 4 5 2 5 4 2 2 3" xfId="33738"/>
    <cellStyle name="標準 2 4 5 2 5 4 2 3" xfId="33739"/>
    <cellStyle name="標準 2 4 5 2 5 4 2 3 2" xfId="33740"/>
    <cellStyle name="標準 2 4 5 2 5 4 2 3 3" xfId="33741"/>
    <cellStyle name="標準 2 4 5 2 5 4 2 4" xfId="33742"/>
    <cellStyle name="標準 2 4 5 2 5 4 2 5" xfId="33743"/>
    <cellStyle name="標準 2 4 5 2 5 4 3" xfId="33744"/>
    <cellStyle name="標準 2 4 5 2 5 4 3 2" xfId="33745"/>
    <cellStyle name="標準 2 4 5 2 5 4 3 3" xfId="33746"/>
    <cellStyle name="標準 2 4 5 2 5 4 4" xfId="33747"/>
    <cellStyle name="標準 2 4 5 2 5 4 4 2" xfId="33748"/>
    <cellStyle name="標準 2 4 5 2 5 4 4 3" xfId="33749"/>
    <cellStyle name="標準 2 4 5 2 5 4 5" xfId="33750"/>
    <cellStyle name="標準 2 4 5 2 5 4 6" xfId="33751"/>
    <cellStyle name="標準 2 4 5 2 5 5" xfId="33752"/>
    <cellStyle name="標準 2 4 5 2 5 5 2" xfId="33753"/>
    <cellStyle name="標準 2 4 5 2 5 5 2 2" xfId="33754"/>
    <cellStyle name="標準 2 4 5 2 5 5 2 3" xfId="33755"/>
    <cellStyle name="標準 2 4 5 2 5 5 3" xfId="33756"/>
    <cellStyle name="標準 2 4 5 2 5 5 3 2" xfId="33757"/>
    <cellStyle name="標準 2 4 5 2 5 5 3 3" xfId="33758"/>
    <cellStyle name="標準 2 4 5 2 5 5 4" xfId="33759"/>
    <cellStyle name="標準 2 4 5 2 5 5 5" xfId="33760"/>
    <cellStyle name="標準 2 4 5 2 5 6" xfId="33761"/>
    <cellStyle name="標準 2 4 5 2 5 7" xfId="33762"/>
    <cellStyle name="標準 2 4 5 2 5 7 2" xfId="33763"/>
    <cellStyle name="標準 2 4 5 2 5 7 3" xfId="33764"/>
    <cellStyle name="標準 2 4 5 2 5 8" xfId="33765"/>
    <cellStyle name="標準 2 4 5 2 5 8 2" xfId="33766"/>
    <cellStyle name="標準 2 4 5 2 5 8 3" xfId="33767"/>
    <cellStyle name="標準 2 4 5 2 5 9" xfId="33768"/>
    <cellStyle name="標準 2 4 5 2 6" xfId="33769"/>
    <cellStyle name="標準 2 4 5 2 6 2" xfId="33770"/>
    <cellStyle name="標準 2 4 5 2 6 2 2" xfId="33771"/>
    <cellStyle name="標準 2 4 5 2 6 2 2 2" xfId="33772"/>
    <cellStyle name="標準 2 4 5 2 6 2 2 2 2" xfId="33773"/>
    <cellStyle name="標準 2 4 5 2 6 2 2 2 2 2" xfId="33774"/>
    <cellStyle name="標準 2 4 5 2 6 2 2 2 2 3" xfId="33775"/>
    <cellStyle name="標準 2 4 5 2 6 2 2 2 3" xfId="33776"/>
    <cellStyle name="標準 2 4 5 2 6 2 2 2 3 2" xfId="33777"/>
    <cellStyle name="標準 2 4 5 2 6 2 2 2 3 3" xfId="33778"/>
    <cellStyle name="標準 2 4 5 2 6 2 2 2 4" xfId="33779"/>
    <cellStyle name="標準 2 4 5 2 6 2 2 2 5" xfId="33780"/>
    <cellStyle name="標準 2 4 5 2 6 2 2 3" xfId="33781"/>
    <cellStyle name="標準 2 4 5 2 6 2 2 3 2" xfId="33782"/>
    <cellStyle name="標準 2 4 5 2 6 2 2 3 3" xfId="33783"/>
    <cellStyle name="標準 2 4 5 2 6 2 2 4" xfId="33784"/>
    <cellStyle name="標準 2 4 5 2 6 2 2 4 2" xfId="33785"/>
    <cellStyle name="標準 2 4 5 2 6 2 2 4 3" xfId="33786"/>
    <cellStyle name="標準 2 4 5 2 6 2 2 5" xfId="33787"/>
    <cellStyle name="標準 2 4 5 2 6 2 2 6" xfId="33788"/>
    <cellStyle name="標準 2 4 5 2 6 2 3" xfId="33789"/>
    <cellStyle name="標準 2 4 5 2 6 2 3 2" xfId="33790"/>
    <cellStyle name="標準 2 4 5 2 6 2 3 2 2" xfId="33791"/>
    <cellStyle name="標準 2 4 5 2 6 2 3 2 3" xfId="33792"/>
    <cellStyle name="標準 2 4 5 2 6 2 3 3" xfId="33793"/>
    <cellStyle name="標準 2 4 5 2 6 2 3 3 2" xfId="33794"/>
    <cellStyle name="標準 2 4 5 2 6 2 3 3 3" xfId="33795"/>
    <cellStyle name="標準 2 4 5 2 6 2 3 4" xfId="33796"/>
    <cellStyle name="標準 2 4 5 2 6 2 3 5" xfId="33797"/>
    <cellStyle name="標準 2 4 5 2 6 2 4" xfId="33798"/>
    <cellStyle name="標準 2 4 5 2 6 2 5" xfId="33799"/>
    <cellStyle name="標準 2 4 5 2 6 2 5 2" xfId="33800"/>
    <cellStyle name="標準 2 4 5 2 6 2 5 3" xfId="33801"/>
    <cellStyle name="標準 2 4 5 2 6 2 6" xfId="33802"/>
    <cellStyle name="標準 2 4 5 2 6 2 6 2" xfId="33803"/>
    <cellStyle name="標準 2 4 5 2 6 2 6 3" xfId="33804"/>
    <cellStyle name="標準 2 4 5 2 6 2 7" xfId="33805"/>
    <cellStyle name="標準 2 4 5 2 6 2 8" xfId="33806"/>
    <cellStyle name="標準 2 4 5 2 6 3" xfId="33807"/>
    <cellStyle name="標準 2 4 5 2 6 3 2" xfId="33808"/>
    <cellStyle name="標準 2 4 5 2 6 3 2 2" xfId="33809"/>
    <cellStyle name="標準 2 4 5 2 6 3 2 2 2" xfId="33810"/>
    <cellStyle name="標準 2 4 5 2 6 3 2 2 3" xfId="33811"/>
    <cellStyle name="標準 2 4 5 2 6 3 2 3" xfId="33812"/>
    <cellStyle name="標準 2 4 5 2 6 3 2 3 2" xfId="33813"/>
    <cellStyle name="標準 2 4 5 2 6 3 2 3 3" xfId="33814"/>
    <cellStyle name="標準 2 4 5 2 6 3 2 4" xfId="33815"/>
    <cellStyle name="標準 2 4 5 2 6 3 2 5" xfId="33816"/>
    <cellStyle name="標準 2 4 5 2 6 3 3" xfId="33817"/>
    <cellStyle name="標準 2 4 5 2 6 3 3 2" xfId="33818"/>
    <cellStyle name="標準 2 4 5 2 6 3 3 3" xfId="33819"/>
    <cellStyle name="標準 2 4 5 2 6 3 4" xfId="33820"/>
    <cellStyle name="標準 2 4 5 2 6 3 4 2" xfId="33821"/>
    <cellStyle name="標準 2 4 5 2 6 3 4 3" xfId="33822"/>
    <cellStyle name="標準 2 4 5 2 6 3 5" xfId="33823"/>
    <cellStyle name="標準 2 4 5 2 6 3 6" xfId="33824"/>
    <cellStyle name="標準 2 4 5 2 6 4" xfId="33825"/>
    <cellStyle name="標準 2 4 5 2 6 4 2" xfId="33826"/>
    <cellStyle name="標準 2 4 5 2 6 4 2 2" xfId="33827"/>
    <cellStyle name="標準 2 4 5 2 6 4 2 3" xfId="33828"/>
    <cellStyle name="標準 2 4 5 2 6 4 3" xfId="33829"/>
    <cellStyle name="標準 2 4 5 2 6 4 3 2" xfId="33830"/>
    <cellStyle name="標準 2 4 5 2 6 4 3 3" xfId="33831"/>
    <cellStyle name="標準 2 4 5 2 6 4 4" xfId="33832"/>
    <cellStyle name="標準 2 4 5 2 6 4 5" xfId="33833"/>
    <cellStyle name="標準 2 4 5 2 6 5" xfId="33834"/>
    <cellStyle name="標準 2 4 5 2 6 6" xfId="33835"/>
    <cellStyle name="標準 2 4 5 2 6 6 2" xfId="33836"/>
    <cellStyle name="標準 2 4 5 2 6 6 3" xfId="33837"/>
    <cellStyle name="標準 2 4 5 2 6 7" xfId="33838"/>
    <cellStyle name="標準 2 4 5 2 6 7 2" xfId="33839"/>
    <cellStyle name="標準 2 4 5 2 6 7 3" xfId="33840"/>
    <cellStyle name="標準 2 4 5 2 6 8" xfId="33841"/>
    <cellStyle name="標準 2 4 5 2 6 9" xfId="33842"/>
    <cellStyle name="標準 2 4 5 2 7" xfId="33843"/>
    <cellStyle name="標準 2 4 5 2 7 2" xfId="33844"/>
    <cellStyle name="標準 2 4 5 2 7 2 2" xfId="33845"/>
    <cellStyle name="標準 2 4 5 2 7 2 2 2" xfId="33846"/>
    <cellStyle name="標準 2 4 5 2 7 2 2 2 2" xfId="33847"/>
    <cellStyle name="標準 2 4 5 2 7 2 2 2 3" xfId="33848"/>
    <cellStyle name="標準 2 4 5 2 7 2 2 3" xfId="33849"/>
    <cellStyle name="標準 2 4 5 2 7 2 2 3 2" xfId="33850"/>
    <cellStyle name="標準 2 4 5 2 7 2 2 3 3" xfId="33851"/>
    <cellStyle name="標準 2 4 5 2 7 2 2 4" xfId="33852"/>
    <cellStyle name="標準 2 4 5 2 7 2 2 5" xfId="33853"/>
    <cellStyle name="標準 2 4 5 2 7 2 3" xfId="33854"/>
    <cellStyle name="標準 2 4 5 2 7 2 3 2" xfId="33855"/>
    <cellStyle name="標準 2 4 5 2 7 2 3 3" xfId="33856"/>
    <cellStyle name="標準 2 4 5 2 7 2 4" xfId="33857"/>
    <cellStyle name="標準 2 4 5 2 7 2 4 2" xfId="33858"/>
    <cellStyle name="標準 2 4 5 2 7 2 4 3" xfId="33859"/>
    <cellStyle name="標準 2 4 5 2 7 2 5" xfId="33860"/>
    <cellStyle name="標準 2 4 5 2 7 2 6" xfId="33861"/>
    <cellStyle name="標準 2 4 5 2 7 3" xfId="33862"/>
    <cellStyle name="標準 2 4 5 2 7 3 2" xfId="33863"/>
    <cellStyle name="標準 2 4 5 2 7 3 2 2" xfId="33864"/>
    <cellStyle name="標準 2 4 5 2 7 3 2 3" xfId="33865"/>
    <cellStyle name="標準 2 4 5 2 7 3 3" xfId="33866"/>
    <cellStyle name="標準 2 4 5 2 7 3 3 2" xfId="33867"/>
    <cellStyle name="標準 2 4 5 2 7 3 3 3" xfId="33868"/>
    <cellStyle name="標準 2 4 5 2 7 3 4" xfId="33869"/>
    <cellStyle name="標準 2 4 5 2 7 3 5" xfId="33870"/>
    <cellStyle name="標準 2 4 5 2 7 4" xfId="33871"/>
    <cellStyle name="標準 2 4 5 2 7 5" xfId="33872"/>
    <cellStyle name="標準 2 4 5 2 7 5 2" xfId="33873"/>
    <cellStyle name="標準 2 4 5 2 7 5 3" xfId="33874"/>
    <cellStyle name="標準 2 4 5 2 7 6" xfId="33875"/>
    <cellStyle name="標準 2 4 5 2 7 6 2" xfId="33876"/>
    <cellStyle name="標準 2 4 5 2 7 6 3" xfId="33877"/>
    <cellStyle name="標準 2 4 5 2 7 7" xfId="33878"/>
    <cellStyle name="標準 2 4 5 2 7 8" xfId="33879"/>
    <cellStyle name="標準 2 4 5 2 8" xfId="33880"/>
    <cellStyle name="標準 2 4 5 2 8 2" xfId="33881"/>
    <cellStyle name="標準 2 4 5 2 8 2 2" xfId="33882"/>
    <cellStyle name="標準 2 4 5 2 8 2 2 2" xfId="33883"/>
    <cellStyle name="標準 2 4 5 2 8 2 2 2 2" xfId="33884"/>
    <cellStyle name="標準 2 4 5 2 8 2 2 2 3" xfId="33885"/>
    <cellStyle name="標準 2 4 5 2 8 2 2 3" xfId="33886"/>
    <cellStyle name="標準 2 4 5 2 8 2 2 3 2" xfId="33887"/>
    <cellStyle name="標準 2 4 5 2 8 2 2 3 3" xfId="33888"/>
    <cellStyle name="標準 2 4 5 2 8 2 2 4" xfId="33889"/>
    <cellStyle name="標準 2 4 5 2 8 2 2 5" xfId="33890"/>
    <cellStyle name="標準 2 4 5 2 8 2 3" xfId="33891"/>
    <cellStyle name="標準 2 4 5 2 8 2 3 2" xfId="33892"/>
    <cellStyle name="標準 2 4 5 2 8 2 3 3" xfId="33893"/>
    <cellStyle name="標準 2 4 5 2 8 2 4" xfId="33894"/>
    <cellStyle name="標準 2 4 5 2 8 2 4 2" xfId="33895"/>
    <cellStyle name="標準 2 4 5 2 8 2 4 3" xfId="33896"/>
    <cellStyle name="標準 2 4 5 2 8 2 5" xfId="33897"/>
    <cellStyle name="標準 2 4 5 2 8 2 6" xfId="33898"/>
    <cellStyle name="標準 2 4 5 2 8 3" xfId="33899"/>
    <cellStyle name="標準 2 4 5 2 8 3 2" xfId="33900"/>
    <cellStyle name="標準 2 4 5 2 8 3 2 2" xfId="33901"/>
    <cellStyle name="標準 2 4 5 2 8 3 2 3" xfId="33902"/>
    <cellStyle name="標準 2 4 5 2 8 3 3" xfId="33903"/>
    <cellStyle name="標準 2 4 5 2 8 3 3 2" xfId="33904"/>
    <cellStyle name="標準 2 4 5 2 8 3 3 3" xfId="33905"/>
    <cellStyle name="標準 2 4 5 2 8 3 4" xfId="33906"/>
    <cellStyle name="標準 2 4 5 2 8 3 5" xfId="33907"/>
    <cellStyle name="標準 2 4 5 2 8 4" xfId="33908"/>
    <cellStyle name="標準 2 4 5 2 8 5" xfId="33909"/>
    <cellStyle name="標準 2 4 5 2 8 5 2" xfId="33910"/>
    <cellStyle name="標準 2 4 5 2 8 5 3" xfId="33911"/>
    <cellStyle name="標準 2 4 5 2 8 6" xfId="33912"/>
    <cellStyle name="標準 2 4 5 2 8 6 2" xfId="33913"/>
    <cellStyle name="標準 2 4 5 2 8 6 3" xfId="33914"/>
    <cellStyle name="標準 2 4 5 2 8 7" xfId="33915"/>
    <cellStyle name="標準 2 4 5 2 8 8" xfId="33916"/>
    <cellStyle name="標準 2 4 5 2 9" xfId="33917"/>
    <cellStyle name="標準 2 4 5 2 9 2" xfId="33918"/>
    <cellStyle name="標準 2 4 5 2 9 2 2" xfId="33919"/>
    <cellStyle name="標準 2 4 5 2 9 2 2 2" xfId="33920"/>
    <cellStyle name="標準 2 4 5 2 9 2 2 3" xfId="33921"/>
    <cellStyle name="標準 2 4 5 2 9 2 3" xfId="33922"/>
    <cellStyle name="標準 2 4 5 2 9 2 3 2" xfId="33923"/>
    <cellStyle name="標準 2 4 5 2 9 2 3 3" xfId="33924"/>
    <cellStyle name="標準 2 4 5 2 9 2 4" xfId="33925"/>
    <cellStyle name="標準 2 4 5 2 9 2 5" xfId="33926"/>
    <cellStyle name="標準 2 4 5 2 9 3" xfId="33927"/>
    <cellStyle name="標準 2 4 5 2 9 3 2" xfId="33928"/>
    <cellStyle name="標準 2 4 5 2 9 3 3" xfId="33929"/>
    <cellStyle name="標準 2 4 5 2 9 4" xfId="33930"/>
    <cellStyle name="標準 2 4 5 2 9 4 2" xfId="33931"/>
    <cellStyle name="標準 2 4 5 2 9 4 3" xfId="33932"/>
    <cellStyle name="標準 2 4 5 2 9 5" xfId="33933"/>
    <cellStyle name="標準 2 4 5 2 9 6" xfId="33934"/>
    <cellStyle name="標準 2 4 5 3" xfId="33935"/>
    <cellStyle name="標準 2 4 5 3 10" xfId="33936"/>
    <cellStyle name="標準 2 4 5 3 11" xfId="33937"/>
    <cellStyle name="標準 2 4 5 3 11 2" xfId="33938"/>
    <cellStyle name="標準 2 4 5 3 11 3" xfId="33939"/>
    <cellStyle name="標準 2 4 5 3 12" xfId="33940"/>
    <cellStyle name="標準 2 4 5 3 12 2" xfId="33941"/>
    <cellStyle name="標準 2 4 5 3 12 3" xfId="33942"/>
    <cellStyle name="標準 2 4 5 3 13" xfId="33943"/>
    <cellStyle name="標準 2 4 5 3 14" xfId="33944"/>
    <cellStyle name="標準 2 4 5 3 2" xfId="33945"/>
    <cellStyle name="標準 2 4 5 3 2 10" xfId="33946"/>
    <cellStyle name="標準 2 4 5 3 2 10 2" xfId="33947"/>
    <cellStyle name="標準 2 4 5 3 2 10 3" xfId="33948"/>
    <cellStyle name="標準 2 4 5 3 2 11" xfId="33949"/>
    <cellStyle name="標準 2 4 5 3 2 12" xfId="33950"/>
    <cellStyle name="標準 2 4 5 3 2 2" xfId="33951"/>
    <cellStyle name="標準 2 4 5 3 2 2 10" xfId="33952"/>
    <cellStyle name="標準 2 4 5 3 2 2 2" xfId="33953"/>
    <cellStyle name="標準 2 4 5 3 2 2 2 2" xfId="33954"/>
    <cellStyle name="標準 2 4 5 3 2 2 2 2 2" xfId="33955"/>
    <cellStyle name="標準 2 4 5 3 2 2 2 2 2 2" xfId="33956"/>
    <cellStyle name="標準 2 4 5 3 2 2 2 2 2 2 2" xfId="33957"/>
    <cellStyle name="標準 2 4 5 3 2 2 2 2 2 2 3" xfId="33958"/>
    <cellStyle name="標準 2 4 5 3 2 2 2 2 2 3" xfId="33959"/>
    <cellStyle name="標準 2 4 5 3 2 2 2 2 2 3 2" xfId="33960"/>
    <cellStyle name="標準 2 4 5 3 2 2 2 2 2 3 3" xfId="33961"/>
    <cellStyle name="標準 2 4 5 3 2 2 2 2 2 4" xfId="33962"/>
    <cellStyle name="標準 2 4 5 3 2 2 2 2 2 5" xfId="33963"/>
    <cellStyle name="標準 2 4 5 3 2 2 2 2 3" xfId="33964"/>
    <cellStyle name="標準 2 4 5 3 2 2 2 2 3 2" xfId="33965"/>
    <cellStyle name="標準 2 4 5 3 2 2 2 2 3 3" xfId="33966"/>
    <cellStyle name="標準 2 4 5 3 2 2 2 2 4" xfId="33967"/>
    <cellStyle name="標準 2 4 5 3 2 2 2 2 4 2" xfId="33968"/>
    <cellStyle name="標準 2 4 5 3 2 2 2 2 4 3" xfId="33969"/>
    <cellStyle name="標準 2 4 5 3 2 2 2 2 5" xfId="33970"/>
    <cellStyle name="標準 2 4 5 3 2 2 2 2 6" xfId="33971"/>
    <cellStyle name="標準 2 4 5 3 2 2 2 3" xfId="33972"/>
    <cellStyle name="標準 2 4 5 3 2 2 2 3 2" xfId="33973"/>
    <cellStyle name="標準 2 4 5 3 2 2 2 3 2 2" xfId="33974"/>
    <cellStyle name="標準 2 4 5 3 2 2 2 3 2 3" xfId="33975"/>
    <cellStyle name="標準 2 4 5 3 2 2 2 3 3" xfId="33976"/>
    <cellStyle name="標準 2 4 5 3 2 2 2 3 3 2" xfId="33977"/>
    <cellStyle name="標準 2 4 5 3 2 2 2 3 3 3" xfId="33978"/>
    <cellStyle name="標準 2 4 5 3 2 2 2 3 4" xfId="33979"/>
    <cellStyle name="標準 2 4 5 3 2 2 2 3 5" xfId="33980"/>
    <cellStyle name="標準 2 4 5 3 2 2 2 4" xfId="33981"/>
    <cellStyle name="標準 2 4 5 3 2 2 2 5" xfId="33982"/>
    <cellStyle name="標準 2 4 5 3 2 2 2 5 2" xfId="33983"/>
    <cellStyle name="標準 2 4 5 3 2 2 2 5 3" xfId="33984"/>
    <cellStyle name="標準 2 4 5 3 2 2 2 6" xfId="33985"/>
    <cellStyle name="標準 2 4 5 3 2 2 2 6 2" xfId="33986"/>
    <cellStyle name="標準 2 4 5 3 2 2 2 6 3" xfId="33987"/>
    <cellStyle name="標準 2 4 5 3 2 2 2 7" xfId="33988"/>
    <cellStyle name="標準 2 4 5 3 2 2 2 8" xfId="33989"/>
    <cellStyle name="標準 2 4 5 3 2 2 3" xfId="33990"/>
    <cellStyle name="標準 2 4 5 3 2 2 3 2" xfId="33991"/>
    <cellStyle name="標準 2 4 5 3 2 2 3 2 2" xfId="33992"/>
    <cellStyle name="標準 2 4 5 3 2 2 3 2 2 2" xfId="33993"/>
    <cellStyle name="標準 2 4 5 3 2 2 3 2 2 2 2" xfId="33994"/>
    <cellStyle name="標準 2 4 5 3 2 2 3 2 2 2 3" xfId="33995"/>
    <cellStyle name="標準 2 4 5 3 2 2 3 2 2 3" xfId="33996"/>
    <cellStyle name="標準 2 4 5 3 2 2 3 2 2 3 2" xfId="33997"/>
    <cellStyle name="標準 2 4 5 3 2 2 3 2 2 3 3" xfId="33998"/>
    <cellStyle name="標準 2 4 5 3 2 2 3 2 2 4" xfId="33999"/>
    <cellStyle name="標準 2 4 5 3 2 2 3 2 2 5" xfId="34000"/>
    <cellStyle name="標準 2 4 5 3 2 2 3 2 3" xfId="34001"/>
    <cellStyle name="標準 2 4 5 3 2 2 3 2 3 2" xfId="34002"/>
    <cellStyle name="標準 2 4 5 3 2 2 3 2 3 3" xfId="34003"/>
    <cellStyle name="標準 2 4 5 3 2 2 3 2 4" xfId="34004"/>
    <cellStyle name="標準 2 4 5 3 2 2 3 2 4 2" xfId="34005"/>
    <cellStyle name="標準 2 4 5 3 2 2 3 2 4 3" xfId="34006"/>
    <cellStyle name="標準 2 4 5 3 2 2 3 2 5" xfId="34007"/>
    <cellStyle name="標準 2 4 5 3 2 2 3 2 6" xfId="34008"/>
    <cellStyle name="標準 2 4 5 3 2 2 3 3" xfId="34009"/>
    <cellStyle name="標準 2 4 5 3 2 2 3 3 2" xfId="34010"/>
    <cellStyle name="標準 2 4 5 3 2 2 3 3 2 2" xfId="34011"/>
    <cellStyle name="標準 2 4 5 3 2 2 3 3 2 3" xfId="34012"/>
    <cellStyle name="標準 2 4 5 3 2 2 3 3 3" xfId="34013"/>
    <cellStyle name="標準 2 4 5 3 2 2 3 3 3 2" xfId="34014"/>
    <cellStyle name="標準 2 4 5 3 2 2 3 3 3 3" xfId="34015"/>
    <cellStyle name="標準 2 4 5 3 2 2 3 3 4" xfId="34016"/>
    <cellStyle name="標準 2 4 5 3 2 2 3 3 5" xfId="34017"/>
    <cellStyle name="標準 2 4 5 3 2 2 3 4" xfId="34018"/>
    <cellStyle name="標準 2 4 5 3 2 2 3 5" xfId="34019"/>
    <cellStyle name="標準 2 4 5 3 2 2 3 5 2" xfId="34020"/>
    <cellStyle name="標準 2 4 5 3 2 2 3 5 3" xfId="34021"/>
    <cellStyle name="標準 2 4 5 3 2 2 3 6" xfId="34022"/>
    <cellStyle name="標準 2 4 5 3 2 2 3 6 2" xfId="34023"/>
    <cellStyle name="標準 2 4 5 3 2 2 3 6 3" xfId="34024"/>
    <cellStyle name="標準 2 4 5 3 2 2 3 7" xfId="34025"/>
    <cellStyle name="標準 2 4 5 3 2 2 3 8" xfId="34026"/>
    <cellStyle name="標準 2 4 5 3 2 2 4" xfId="34027"/>
    <cellStyle name="標準 2 4 5 3 2 2 4 2" xfId="34028"/>
    <cellStyle name="標準 2 4 5 3 2 2 4 2 2" xfId="34029"/>
    <cellStyle name="標準 2 4 5 3 2 2 4 2 2 2" xfId="34030"/>
    <cellStyle name="標準 2 4 5 3 2 2 4 2 2 3" xfId="34031"/>
    <cellStyle name="標準 2 4 5 3 2 2 4 2 3" xfId="34032"/>
    <cellStyle name="標準 2 4 5 3 2 2 4 2 3 2" xfId="34033"/>
    <cellStyle name="標準 2 4 5 3 2 2 4 2 3 3" xfId="34034"/>
    <cellStyle name="標準 2 4 5 3 2 2 4 2 4" xfId="34035"/>
    <cellStyle name="標準 2 4 5 3 2 2 4 2 5" xfId="34036"/>
    <cellStyle name="標準 2 4 5 3 2 2 4 3" xfId="34037"/>
    <cellStyle name="標準 2 4 5 3 2 2 4 3 2" xfId="34038"/>
    <cellStyle name="標準 2 4 5 3 2 2 4 3 3" xfId="34039"/>
    <cellStyle name="標準 2 4 5 3 2 2 4 4" xfId="34040"/>
    <cellStyle name="標準 2 4 5 3 2 2 4 4 2" xfId="34041"/>
    <cellStyle name="標準 2 4 5 3 2 2 4 4 3" xfId="34042"/>
    <cellStyle name="標準 2 4 5 3 2 2 4 5" xfId="34043"/>
    <cellStyle name="標準 2 4 5 3 2 2 4 6" xfId="34044"/>
    <cellStyle name="標準 2 4 5 3 2 2 5" xfId="34045"/>
    <cellStyle name="標準 2 4 5 3 2 2 5 2" xfId="34046"/>
    <cellStyle name="標準 2 4 5 3 2 2 5 2 2" xfId="34047"/>
    <cellStyle name="標準 2 4 5 3 2 2 5 2 3" xfId="34048"/>
    <cellStyle name="標準 2 4 5 3 2 2 5 3" xfId="34049"/>
    <cellStyle name="標準 2 4 5 3 2 2 5 3 2" xfId="34050"/>
    <cellStyle name="標準 2 4 5 3 2 2 5 3 3" xfId="34051"/>
    <cellStyle name="標準 2 4 5 3 2 2 5 4" xfId="34052"/>
    <cellStyle name="標準 2 4 5 3 2 2 5 5" xfId="34053"/>
    <cellStyle name="標準 2 4 5 3 2 2 6" xfId="34054"/>
    <cellStyle name="標準 2 4 5 3 2 2 7" xfId="34055"/>
    <cellStyle name="標準 2 4 5 3 2 2 7 2" xfId="34056"/>
    <cellStyle name="標準 2 4 5 3 2 2 7 3" xfId="34057"/>
    <cellStyle name="標準 2 4 5 3 2 2 8" xfId="34058"/>
    <cellStyle name="標準 2 4 5 3 2 2 8 2" xfId="34059"/>
    <cellStyle name="標準 2 4 5 3 2 2 8 3" xfId="34060"/>
    <cellStyle name="標準 2 4 5 3 2 2 9" xfId="34061"/>
    <cellStyle name="標準 2 4 5 3 2 3" xfId="34062"/>
    <cellStyle name="標準 2 4 5 3 2 3 2" xfId="34063"/>
    <cellStyle name="標準 2 4 5 3 2 3 2 2" xfId="34064"/>
    <cellStyle name="標準 2 4 5 3 2 3 2 2 2" xfId="34065"/>
    <cellStyle name="標準 2 4 5 3 2 3 2 2 2 2" xfId="34066"/>
    <cellStyle name="標準 2 4 5 3 2 3 2 2 2 2 2" xfId="34067"/>
    <cellStyle name="標準 2 4 5 3 2 3 2 2 2 2 3" xfId="34068"/>
    <cellStyle name="標準 2 4 5 3 2 3 2 2 2 3" xfId="34069"/>
    <cellStyle name="標準 2 4 5 3 2 3 2 2 2 3 2" xfId="34070"/>
    <cellStyle name="標準 2 4 5 3 2 3 2 2 2 3 3" xfId="34071"/>
    <cellStyle name="標準 2 4 5 3 2 3 2 2 2 4" xfId="34072"/>
    <cellStyle name="標準 2 4 5 3 2 3 2 2 2 5" xfId="34073"/>
    <cellStyle name="標準 2 4 5 3 2 3 2 2 3" xfId="34074"/>
    <cellStyle name="標準 2 4 5 3 2 3 2 2 3 2" xfId="34075"/>
    <cellStyle name="標準 2 4 5 3 2 3 2 2 3 3" xfId="34076"/>
    <cellStyle name="標準 2 4 5 3 2 3 2 2 4" xfId="34077"/>
    <cellStyle name="標準 2 4 5 3 2 3 2 2 4 2" xfId="34078"/>
    <cellStyle name="標準 2 4 5 3 2 3 2 2 4 3" xfId="34079"/>
    <cellStyle name="標準 2 4 5 3 2 3 2 2 5" xfId="34080"/>
    <cellStyle name="標準 2 4 5 3 2 3 2 2 6" xfId="34081"/>
    <cellStyle name="標準 2 4 5 3 2 3 2 3" xfId="34082"/>
    <cellStyle name="標準 2 4 5 3 2 3 2 3 2" xfId="34083"/>
    <cellStyle name="標準 2 4 5 3 2 3 2 3 2 2" xfId="34084"/>
    <cellStyle name="標準 2 4 5 3 2 3 2 3 2 3" xfId="34085"/>
    <cellStyle name="標準 2 4 5 3 2 3 2 3 3" xfId="34086"/>
    <cellStyle name="標準 2 4 5 3 2 3 2 3 3 2" xfId="34087"/>
    <cellStyle name="標準 2 4 5 3 2 3 2 3 3 3" xfId="34088"/>
    <cellStyle name="標準 2 4 5 3 2 3 2 3 4" xfId="34089"/>
    <cellStyle name="標準 2 4 5 3 2 3 2 3 5" xfId="34090"/>
    <cellStyle name="標準 2 4 5 3 2 3 2 4" xfId="34091"/>
    <cellStyle name="標準 2 4 5 3 2 3 2 5" xfId="34092"/>
    <cellStyle name="標準 2 4 5 3 2 3 2 5 2" xfId="34093"/>
    <cellStyle name="標準 2 4 5 3 2 3 2 5 3" xfId="34094"/>
    <cellStyle name="標準 2 4 5 3 2 3 2 6" xfId="34095"/>
    <cellStyle name="標準 2 4 5 3 2 3 2 6 2" xfId="34096"/>
    <cellStyle name="標準 2 4 5 3 2 3 2 6 3" xfId="34097"/>
    <cellStyle name="標準 2 4 5 3 2 3 2 7" xfId="34098"/>
    <cellStyle name="標準 2 4 5 3 2 3 2 8" xfId="34099"/>
    <cellStyle name="標準 2 4 5 3 2 3 3" xfId="34100"/>
    <cellStyle name="標準 2 4 5 3 2 3 3 2" xfId="34101"/>
    <cellStyle name="標準 2 4 5 3 2 3 3 2 2" xfId="34102"/>
    <cellStyle name="標準 2 4 5 3 2 3 3 2 2 2" xfId="34103"/>
    <cellStyle name="標準 2 4 5 3 2 3 3 2 2 3" xfId="34104"/>
    <cellStyle name="標準 2 4 5 3 2 3 3 2 3" xfId="34105"/>
    <cellStyle name="標準 2 4 5 3 2 3 3 2 3 2" xfId="34106"/>
    <cellStyle name="標準 2 4 5 3 2 3 3 2 3 3" xfId="34107"/>
    <cellStyle name="標準 2 4 5 3 2 3 3 2 4" xfId="34108"/>
    <cellStyle name="標準 2 4 5 3 2 3 3 2 5" xfId="34109"/>
    <cellStyle name="標準 2 4 5 3 2 3 3 3" xfId="34110"/>
    <cellStyle name="標準 2 4 5 3 2 3 3 3 2" xfId="34111"/>
    <cellStyle name="標準 2 4 5 3 2 3 3 3 3" xfId="34112"/>
    <cellStyle name="標準 2 4 5 3 2 3 3 4" xfId="34113"/>
    <cellStyle name="標準 2 4 5 3 2 3 3 4 2" xfId="34114"/>
    <cellStyle name="標準 2 4 5 3 2 3 3 4 3" xfId="34115"/>
    <cellStyle name="標準 2 4 5 3 2 3 3 5" xfId="34116"/>
    <cellStyle name="標準 2 4 5 3 2 3 3 6" xfId="34117"/>
    <cellStyle name="標準 2 4 5 3 2 3 4" xfId="34118"/>
    <cellStyle name="標準 2 4 5 3 2 3 4 2" xfId="34119"/>
    <cellStyle name="標準 2 4 5 3 2 3 4 2 2" xfId="34120"/>
    <cellStyle name="標準 2 4 5 3 2 3 4 2 3" xfId="34121"/>
    <cellStyle name="標準 2 4 5 3 2 3 4 3" xfId="34122"/>
    <cellStyle name="標準 2 4 5 3 2 3 4 3 2" xfId="34123"/>
    <cellStyle name="標準 2 4 5 3 2 3 4 3 3" xfId="34124"/>
    <cellStyle name="標準 2 4 5 3 2 3 4 4" xfId="34125"/>
    <cellStyle name="標準 2 4 5 3 2 3 4 5" xfId="34126"/>
    <cellStyle name="標準 2 4 5 3 2 3 5" xfId="34127"/>
    <cellStyle name="標準 2 4 5 3 2 3 6" xfId="34128"/>
    <cellStyle name="標準 2 4 5 3 2 3 6 2" xfId="34129"/>
    <cellStyle name="標準 2 4 5 3 2 3 6 3" xfId="34130"/>
    <cellStyle name="標準 2 4 5 3 2 3 7" xfId="34131"/>
    <cellStyle name="標準 2 4 5 3 2 3 7 2" xfId="34132"/>
    <cellStyle name="標準 2 4 5 3 2 3 7 3" xfId="34133"/>
    <cellStyle name="標準 2 4 5 3 2 3 8" xfId="34134"/>
    <cellStyle name="標準 2 4 5 3 2 3 9" xfId="34135"/>
    <cellStyle name="標準 2 4 5 3 2 4" xfId="34136"/>
    <cellStyle name="標準 2 4 5 3 2 4 2" xfId="34137"/>
    <cellStyle name="標準 2 4 5 3 2 4 2 2" xfId="34138"/>
    <cellStyle name="標準 2 4 5 3 2 4 2 2 2" xfId="34139"/>
    <cellStyle name="標準 2 4 5 3 2 4 2 2 2 2" xfId="34140"/>
    <cellStyle name="標準 2 4 5 3 2 4 2 2 2 3" xfId="34141"/>
    <cellStyle name="標準 2 4 5 3 2 4 2 2 3" xfId="34142"/>
    <cellStyle name="標準 2 4 5 3 2 4 2 2 3 2" xfId="34143"/>
    <cellStyle name="標準 2 4 5 3 2 4 2 2 3 3" xfId="34144"/>
    <cellStyle name="標準 2 4 5 3 2 4 2 2 4" xfId="34145"/>
    <cellStyle name="標準 2 4 5 3 2 4 2 2 5" xfId="34146"/>
    <cellStyle name="標準 2 4 5 3 2 4 2 3" xfId="34147"/>
    <cellStyle name="標準 2 4 5 3 2 4 2 3 2" xfId="34148"/>
    <cellStyle name="標準 2 4 5 3 2 4 2 3 3" xfId="34149"/>
    <cellStyle name="標準 2 4 5 3 2 4 2 4" xfId="34150"/>
    <cellStyle name="標準 2 4 5 3 2 4 2 4 2" xfId="34151"/>
    <cellStyle name="標準 2 4 5 3 2 4 2 4 3" xfId="34152"/>
    <cellStyle name="標準 2 4 5 3 2 4 2 5" xfId="34153"/>
    <cellStyle name="標準 2 4 5 3 2 4 2 6" xfId="34154"/>
    <cellStyle name="標準 2 4 5 3 2 4 3" xfId="34155"/>
    <cellStyle name="標準 2 4 5 3 2 4 3 2" xfId="34156"/>
    <cellStyle name="標準 2 4 5 3 2 4 3 2 2" xfId="34157"/>
    <cellStyle name="標準 2 4 5 3 2 4 3 2 3" xfId="34158"/>
    <cellStyle name="標準 2 4 5 3 2 4 3 3" xfId="34159"/>
    <cellStyle name="標準 2 4 5 3 2 4 3 3 2" xfId="34160"/>
    <cellStyle name="標準 2 4 5 3 2 4 3 3 3" xfId="34161"/>
    <cellStyle name="標準 2 4 5 3 2 4 3 4" xfId="34162"/>
    <cellStyle name="標準 2 4 5 3 2 4 3 5" xfId="34163"/>
    <cellStyle name="標準 2 4 5 3 2 4 4" xfId="34164"/>
    <cellStyle name="標準 2 4 5 3 2 4 5" xfId="34165"/>
    <cellStyle name="標準 2 4 5 3 2 4 5 2" xfId="34166"/>
    <cellStyle name="標準 2 4 5 3 2 4 5 3" xfId="34167"/>
    <cellStyle name="標準 2 4 5 3 2 4 6" xfId="34168"/>
    <cellStyle name="標準 2 4 5 3 2 4 6 2" xfId="34169"/>
    <cellStyle name="標準 2 4 5 3 2 4 6 3" xfId="34170"/>
    <cellStyle name="標準 2 4 5 3 2 4 7" xfId="34171"/>
    <cellStyle name="標準 2 4 5 3 2 4 8" xfId="34172"/>
    <cellStyle name="標準 2 4 5 3 2 5" xfId="34173"/>
    <cellStyle name="標準 2 4 5 3 2 5 2" xfId="34174"/>
    <cellStyle name="標準 2 4 5 3 2 5 2 2" xfId="34175"/>
    <cellStyle name="標準 2 4 5 3 2 5 2 2 2" xfId="34176"/>
    <cellStyle name="標準 2 4 5 3 2 5 2 2 2 2" xfId="34177"/>
    <cellStyle name="標準 2 4 5 3 2 5 2 2 2 3" xfId="34178"/>
    <cellStyle name="標準 2 4 5 3 2 5 2 2 3" xfId="34179"/>
    <cellStyle name="標準 2 4 5 3 2 5 2 2 3 2" xfId="34180"/>
    <cellStyle name="標準 2 4 5 3 2 5 2 2 3 3" xfId="34181"/>
    <cellStyle name="標準 2 4 5 3 2 5 2 2 4" xfId="34182"/>
    <cellStyle name="標準 2 4 5 3 2 5 2 2 5" xfId="34183"/>
    <cellStyle name="標準 2 4 5 3 2 5 2 3" xfId="34184"/>
    <cellStyle name="標準 2 4 5 3 2 5 2 3 2" xfId="34185"/>
    <cellStyle name="標準 2 4 5 3 2 5 2 3 3" xfId="34186"/>
    <cellStyle name="標準 2 4 5 3 2 5 2 4" xfId="34187"/>
    <cellStyle name="標準 2 4 5 3 2 5 2 4 2" xfId="34188"/>
    <cellStyle name="標準 2 4 5 3 2 5 2 4 3" xfId="34189"/>
    <cellStyle name="標準 2 4 5 3 2 5 2 5" xfId="34190"/>
    <cellStyle name="標準 2 4 5 3 2 5 2 6" xfId="34191"/>
    <cellStyle name="標準 2 4 5 3 2 5 3" xfId="34192"/>
    <cellStyle name="標準 2 4 5 3 2 5 3 2" xfId="34193"/>
    <cellStyle name="標準 2 4 5 3 2 5 3 2 2" xfId="34194"/>
    <cellStyle name="標準 2 4 5 3 2 5 3 2 3" xfId="34195"/>
    <cellStyle name="標準 2 4 5 3 2 5 3 3" xfId="34196"/>
    <cellStyle name="標準 2 4 5 3 2 5 3 3 2" xfId="34197"/>
    <cellStyle name="標準 2 4 5 3 2 5 3 3 3" xfId="34198"/>
    <cellStyle name="標準 2 4 5 3 2 5 3 4" xfId="34199"/>
    <cellStyle name="標準 2 4 5 3 2 5 3 5" xfId="34200"/>
    <cellStyle name="標準 2 4 5 3 2 5 4" xfId="34201"/>
    <cellStyle name="標準 2 4 5 3 2 5 5" xfId="34202"/>
    <cellStyle name="標準 2 4 5 3 2 5 5 2" xfId="34203"/>
    <cellStyle name="標準 2 4 5 3 2 5 5 3" xfId="34204"/>
    <cellStyle name="標準 2 4 5 3 2 5 6" xfId="34205"/>
    <cellStyle name="標準 2 4 5 3 2 5 6 2" xfId="34206"/>
    <cellStyle name="標準 2 4 5 3 2 5 6 3" xfId="34207"/>
    <cellStyle name="標準 2 4 5 3 2 5 7" xfId="34208"/>
    <cellStyle name="標準 2 4 5 3 2 5 8" xfId="34209"/>
    <cellStyle name="標準 2 4 5 3 2 6" xfId="34210"/>
    <cellStyle name="標準 2 4 5 3 2 6 2" xfId="34211"/>
    <cellStyle name="標準 2 4 5 3 2 6 2 2" xfId="34212"/>
    <cellStyle name="標準 2 4 5 3 2 6 2 2 2" xfId="34213"/>
    <cellStyle name="標準 2 4 5 3 2 6 2 2 3" xfId="34214"/>
    <cellStyle name="標準 2 4 5 3 2 6 2 3" xfId="34215"/>
    <cellStyle name="標準 2 4 5 3 2 6 2 3 2" xfId="34216"/>
    <cellStyle name="標準 2 4 5 3 2 6 2 3 3" xfId="34217"/>
    <cellStyle name="標準 2 4 5 3 2 6 2 4" xfId="34218"/>
    <cellStyle name="標準 2 4 5 3 2 6 2 5" xfId="34219"/>
    <cellStyle name="標準 2 4 5 3 2 6 3" xfId="34220"/>
    <cellStyle name="標準 2 4 5 3 2 6 3 2" xfId="34221"/>
    <cellStyle name="標準 2 4 5 3 2 6 3 3" xfId="34222"/>
    <cellStyle name="標準 2 4 5 3 2 6 4" xfId="34223"/>
    <cellStyle name="標準 2 4 5 3 2 6 4 2" xfId="34224"/>
    <cellStyle name="標準 2 4 5 3 2 6 4 3" xfId="34225"/>
    <cellStyle name="標準 2 4 5 3 2 6 5" xfId="34226"/>
    <cellStyle name="標準 2 4 5 3 2 6 6" xfId="34227"/>
    <cellStyle name="標準 2 4 5 3 2 7" xfId="34228"/>
    <cellStyle name="標準 2 4 5 3 2 7 2" xfId="34229"/>
    <cellStyle name="標準 2 4 5 3 2 7 2 2" xfId="34230"/>
    <cellStyle name="標準 2 4 5 3 2 7 2 3" xfId="34231"/>
    <cellStyle name="標準 2 4 5 3 2 7 3" xfId="34232"/>
    <cellStyle name="標準 2 4 5 3 2 7 3 2" xfId="34233"/>
    <cellStyle name="標準 2 4 5 3 2 7 3 3" xfId="34234"/>
    <cellStyle name="標準 2 4 5 3 2 7 4" xfId="34235"/>
    <cellStyle name="標準 2 4 5 3 2 7 5" xfId="34236"/>
    <cellStyle name="標準 2 4 5 3 2 8" xfId="34237"/>
    <cellStyle name="標準 2 4 5 3 2 9" xfId="34238"/>
    <cellStyle name="標準 2 4 5 3 2 9 2" xfId="34239"/>
    <cellStyle name="標準 2 4 5 3 2 9 3" xfId="34240"/>
    <cellStyle name="標準 2 4 5 3 3" xfId="34241"/>
    <cellStyle name="標準 2 4 5 3 3 10" xfId="34242"/>
    <cellStyle name="標準 2 4 5 3 3 11" xfId="34243"/>
    <cellStyle name="標準 2 4 5 3 3 2" xfId="34244"/>
    <cellStyle name="標準 2 4 5 3 3 2 10" xfId="34245"/>
    <cellStyle name="標準 2 4 5 3 3 2 2" xfId="34246"/>
    <cellStyle name="標準 2 4 5 3 3 2 2 2" xfId="34247"/>
    <cellStyle name="標準 2 4 5 3 3 2 2 2 2" xfId="34248"/>
    <cellStyle name="標準 2 4 5 3 3 2 2 2 2 2" xfId="34249"/>
    <cellStyle name="標準 2 4 5 3 3 2 2 2 2 2 2" xfId="34250"/>
    <cellStyle name="標準 2 4 5 3 3 2 2 2 2 2 3" xfId="34251"/>
    <cellStyle name="標準 2 4 5 3 3 2 2 2 2 3" xfId="34252"/>
    <cellStyle name="標準 2 4 5 3 3 2 2 2 2 3 2" xfId="34253"/>
    <cellStyle name="標準 2 4 5 3 3 2 2 2 2 3 3" xfId="34254"/>
    <cellStyle name="標準 2 4 5 3 3 2 2 2 2 4" xfId="34255"/>
    <cellStyle name="標準 2 4 5 3 3 2 2 2 2 5" xfId="34256"/>
    <cellStyle name="標準 2 4 5 3 3 2 2 2 3" xfId="34257"/>
    <cellStyle name="標準 2 4 5 3 3 2 2 2 3 2" xfId="34258"/>
    <cellStyle name="標準 2 4 5 3 3 2 2 2 3 3" xfId="34259"/>
    <cellStyle name="標準 2 4 5 3 3 2 2 2 4" xfId="34260"/>
    <cellStyle name="標準 2 4 5 3 3 2 2 2 4 2" xfId="34261"/>
    <cellStyle name="標準 2 4 5 3 3 2 2 2 4 3" xfId="34262"/>
    <cellStyle name="標準 2 4 5 3 3 2 2 2 5" xfId="34263"/>
    <cellStyle name="標準 2 4 5 3 3 2 2 2 6" xfId="34264"/>
    <cellStyle name="標準 2 4 5 3 3 2 2 3" xfId="34265"/>
    <cellStyle name="標準 2 4 5 3 3 2 2 3 2" xfId="34266"/>
    <cellStyle name="標準 2 4 5 3 3 2 2 3 2 2" xfId="34267"/>
    <cellStyle name="標準 2 4 5 3 3 2 2 3 2 3" xfId="34268"/>
    <cellStyle name="標準 2 4 5 3 3 2 2 3 3" xfId="34269"/>
    <cellStyle name="標準 2 4 5 3 3 2 2 3 3 2" xfId="34270"/>
    <cellStyle name="標準 2 4 5 3 3 2 2 3 3 3" xfId="34271"/>
    <cellStyle name="標準 2 4 5 3 3 2 2 3 4" xfId="34272"/>
    <cellStyle name="標準 2 4 5 3 3 2 2 3 5" xfId="34273"/>
    <cellStyle name="標準 2 4 5 3 3 2 2 4" xfId="34274"/>
    <cellStyle name="標準 2 4 5 3 3 2 2 5" xfId="34275"/>
    <cellStyle name="標準 2 4 5 3 3 2 2 5 2" xfId="34276"/>
    <cellStyle name="標準 2 4 5 3 3 2 2 5 3" xfId="34277"/>
    <cellStyle name="標準 2 4 5 3 3 2 2 6" xfId="34278"/>
    <cellStyle name="標準 2 4 5 3 3 2 2 6 2" xfId="34279"/>
    <cellStyle name="標準 2 4 5 3 3 2 2 6 3" xfId="34280"/>
    <cellStyle name="標準 2 4 5 3 3 2 2 7" xfId="34281"/>
    <cellStyle name="標準 2 4 5 3 3 2 2 8" xfId="34282"/>
    <cellStyle name="標準 2 4 5 3 3 2 3" xfId="34283"/>
    <cellStyle name="標準 2 4 5 3 3 2 3 2" xfId="34284"/>
    <cellStyle name="標準 2 4 5 3 3 2 3 2 2" xfId="34285"/>
    <cellStyle name="標準 2 4 5 3 3 2 3 2 2 2" xfId="34286"/>
    <cellStyle name="標準 2 4 5 3 3 2 3 2 2 2 2" xfId="34287"/>
    <cellStyle name="標準 2 4 5 3 3 2 3 2 2 2 3" xfId="34288"/>
    <cellStyle name="標準 2 4 5 3 3 2 3 2 2 3" xfId="34289"/>
    <cellStyle name="標準 2 4 5 3 3 2 3 2 2 3 2" xfId="34290"/>
    <cellStyle name="標準 2 4 5 3 3 2 3 2 2 3 3" xfId="34291"/>
    <cellStyle name="標準 2 4 5 3 3 2 3 2 2 4" xfId="34292"/>
    <cellStyle name="標準 2 4 5 3 3 2 3 2 2 5" xfId="34293"/>
    <cellStyle name="標準 2 4 5 3 3 2 3 2 3" xfId="34294"/>
    <cellStyle name="標準 2 4 5 3 3 2 3 2 3 2" xfId="34295"/>
    <cellStyle name="標準 2 4 5 3 3 2 3 2 3 3" xfId="34296"/>
    <cellStyle name="標準 2 4 5 3 3 2 3 2 4" xfId="34297"/>
    <cellStyle name="標準 2 4 5 3 3 2 3 2 4 2" xfId="34298"/>
    <cellStyle name="標準 2 4 5 3 3 2 3 2 4 3" xfId="34299"/>
    <cellStyle name="標準 2 4 5 3 3 2 3 2 5" xfId="34300"/>
    <cellStyle name="標準 2 4 5 3 3 2 3 2 6" xfId="34301"/>
    <cellStyle name="標準 2 4 5 3 3 2 3 3" xfId="34302"/>
    <cellStyle name="標準 2 4 5 3 3 2 3 3 2" xfId="34303"/>
    <cellStyle name="標準 2 4 5 3 3 2 3 3 2 2" xfId="34304"/>
    <cellStyle name="標準 2 4 5 3 3 2 3 3 2 3" xfId="34305"/>
    <cellStyle name="標準 2 4 5 3 3 2 3 3 3" xfId="34306"/>
    <cellStyle name="標準 2 4 5 3 3 2 3 3 3 2" xfId="34307"/>
    <cellStyle name="標準 2 4 5 3 3 2 3 3 3 3" xfId="34308"/>
    <cellStyle name="標準 2 4 5 3 3 2 3 3 4" xfId="34309"/>
    <cellStyle name="標準 2 4 5 3 3 2 3 3 5" xfId="34310"/>
    <cellStyle name="標準 2 4 5 3 3 2 3 4" xfId="34311"/>
    <cellStyle name="標準 2 4 5 3 3 2 3 5" xfId="34312"/>
    <cellStyle name="標準 2 4 5 3 3 2 3 5 2" xfId="34313"/>
    <cellStyle name="標準 2 4 5 3 3 2 3 5 3" xfId="34314"/>
    <cellStyle name="標準 2 4 5 3 3 2 3 6" xfId="34315"/>
    <cellStyle name="標準 2 4 5 3 3 2 3 6 2" xfId="34316"/>
    <cellStyle name="標準 2 4 5 3 3 2 3 6 3" xfId="34317"/>
    <cellStyle name="標準 2 4 5 3 3 2 3 7" xfId="34318"/>
    <cellStyle name="標準 2 4 5 3 3 2 3 8" xfId="34319"/>
    <cellStyle name="標準 2 4 5 3 3 2 4" xfId="34320"/>
    <cellStyle name="標準 2 4 5 3 3 2 4 2" xfId="34321"/>
    <cellStyle name="標準 2 4 5 3 3 2 4 2 2" xfId="34322"/>
    <cellStyle name="標準 2 4 5 3 3 2 4 2 2 2" xfId="34323"/>
    <cellStyle name="標準 2 4 5 3 3 2 4 2 2 3" xfId="34324"/>
    <cellStyle name="標準 2 4 5 3 3 2 4 2 3" xfId="34325"/>
    <cellStyle name="標準 2 4 5 3 3 2 4 2 3 2" xfId="34326"/>
    <cellStyle name="標準 2 4 5 3 3 2 4 2 3 3" xfId="34327"/>
    <cellStyle name="標準 2 4 5 3 3 2 4 2 4" xfId="34328"/>
    <cellStyle name="標準 2 4 5 3 3 2 4 2 5" xfId="34329"/>
    <cellStyle name="標準 2 4 5 3 3 2 4 3" xfId="34330"/>
    <cellStyle name="標準 2 4 5 3 3 2 4 3 2" xfId="34331"/>
    <cellStyle name="標準 2 4 5 3 3 2 4 3 3" xfId="34332"/>
    <cellStyle name="標準 2 4 5 3 3 2 4 4" xfId="34333"/>
    <cellStyle name="標準 2 4 5 3 3 2 4 4 2" xfId="34334"/>
    <cellStyle name="標準 2 4 5 3 3 2 4 4 3" xfId="34335"/>
    <cellStyle name="標準 2 4 5 3 3 2 4 5" xfId="34336"/>
    <cellStyle name="標準 2 4 5 3 3 2 4 6" xfId="34337"/>
    <cellStyle name="標準 2 4 5 3 3 2 5" xfId="34338"/>
    <cellStyle name="標準 2 4 5 3 3 2 5 2" xfId="34339"/>
    <cellStyle name="標準 2 4 5 3 3 2 5 2 2" xfId="34340"/>
    <cellStyle name="標準 2 4 5 3 3 2 5 2 3" xfId="34341"/>
    <cellStyle name="標準 2 4 5 3 3 2 5 3" xfId="34342"/>
    <cellStyle name="標準 2 4 5 3 3 2 5 3 2" xfId="34343"/>
    <cellStyle name="標準 2 4 5 3 3 2 5 3 3" xfId="34344"/>
    <cellStyle name="標準 2 4 5 3 3 2 5 4" xfId="34345"/>
    <cellStyle name="標準 2 4 5 3 3 2 5 5" xfId="34346"/>
    <cellStyle name="標準 2 4 5 3 3 2 6" xfId="34347"/>
    <cellStyle name="標準 2 4 5 3 3 2 7" xfId="34348"/>
    <cellStyle name="標準 2 4 5 3 3 2 7 2" xfId="34349"/>
    <cellStyle name="標準 2 4 5 3 3 2 7 3" xfId="34350"/>
    <cellStyle name="標準 2 4 5 3 3 2 8" xfId="34351"/>
    <cellStyle name="標準 2 4 5 3 3 2 8 2" xfId="34352"/>
    <cellStyle name="標準 2 4 5 3 3 2 8 3" xfId="34353"/>
    <cellStyle name="標準 2 4 5 3 3 2 9" xfId="34354"/>
    <cellStyle name="標準 2 4 5 3 3 3" xfId="34355"/>
    <cellStyle name="標準 2 4 5 3 3 3 2" xfId="34356"/>
    <cellStyle name="標準 2 4 5 3 3 3 2 2" xfId="34357"/>
    <cellStyle name="標準 2 4 5 3 3 3 2 2 2" xfId="34358"/>
    <cellStyle name="標準 2 4 5 3 3 3 2 2 2 2" xfId="34359"/>
    <cellStyle name="標準 2 4 5 3 3 3 2 2 2 3" xfId="34360"/>
    <cellStyle name="標準 2 4 5 3 3 3 2 2 3" xfId="34361"/>
    <cellStyle name="標準 2 4 5 3 3 3 2 2 3 2" xfId="34362"/>
    <cellStyle name="標準 2 4 5 3 3 3 2 2 3 3" xfId="34363"/>
    <cellStyle name="標準 2 4 5 3 3 3 2 2 4" xfId="34364"/>
    <cellStyle name="標準 2 4 5 3 3 3 2 2 5" xfId="34365"/>
    <cellStyle name="標準 2 4 5 3 3 3 2 3" xfId="34366"/>
    <cellStyle name="標準 2 4 5 3 3 3 2 3 2" xfId="34367"/>
    <cellStyle name="標準 2 4 5 3 3 3 2 3 3" xfId="34368"/>
    <cellStyle name="標準 2 4 5 3 3 3 2 4" xfId="34369"/>
    <cellStyle name="標準 2 4 5 3 3 3 2 4 2" xfId="34370"/>
    <cellStyle name="標準 2 4 5 3 3 3 2 4 3" xfId="34371"/>
    <cellStyle name="標準 2 4 5 3 3 3 2 5" xfId="34372"/>
    <cellStyle name="標準 2 4 5 3 3 3 2 6" xfId="34373"/>
    <cellStyle name="標準 2 4 5 3 3 3 3" xfId="34374"/>
    <cellStyle name="標準 2 4 5 3 3 3 3 2" xfId="34375"/>
    <cellStyle name="標準 2 4 5 3 3 3 3 2 2" xfId="34376"/>
    <cellStyle name="標準 2 4 5 3 3 3 3 2 3" xfId="34377"/>
    <cellStyle name="標準 2 4 5 3 3 3 3 3" xfId="34378"/>
    <cellStyle name="標準 2 4 5 3 3 3 3 3 2" xfId="34379"/>
    <cellStyle name="標準 2 4 5 3 3 3 3 3 3" xfId="34380"/>
    <cellStyle name="標準 2 4 5 3 3 3 3 4" xfId="34381"/>
    <cellStyle name="標準 2 4 5 3 3 3 3 5" xfId="34382"/>
    <cellStyle name="標準 2 4 5 3 3 3 4" xfId="34383"/>
    <cellStyle name="標準 2 4 5 3 3 3 5" xfId="34384"/>
    <cellStyle name="標準 2 4 5 3 3 3 5 2" xfId="34385"/>
    <cellStyle name="標準 2 4 5 3 3 3 5 3" xfId="34386"/>
    <cellStyle name="標準 2 4 5 3 3 3 6" xfId="34387"/>
    <cellStyle name="標準 2 4 5 3 3 3 6 2" xfId="34388"/>
    <cellStyle name="標準 2 4 5 3 3 3 6 3" xfId="34389"/>
    <cellStyle name="標準 2 4 5 3 3 3 7" xfId="34390"/>
    <cellStyle name="標準 2 4 5 3 3 3 8" xfId="34391"/>
    <cellStyle name="標準 2 4 5 3 3 4" xfId="34392"/>
    <cellStyle name="標準 2 4 5 3 3 4 2" xfId="34393"/>
    <cellStyle name="標準 2 4 5 3 3 4 2 2" xfId="34394"/>
    <cellStyle name="標準 2 4 5 3 3 4 2 2 2" xfId="34395"/>
    <cellStyle name="標準 2 4 5 3 3 4 2 2 2 2" xfId="34396"/>
    <cellStyle name="標準 2 4 5 3 3 4 2 2 2 3" xfId="34397"/>
    <cellStyle name="標準 2 4 5 3 3 4 2 2 3" xfId="34398"/>
    <cellStyle name="標準 2 4 5 3 3 4 2 2 3 2" xfId="34399"/>
    <cellStyle name="標準 2 4 5 3 3 4 2 2 3 3" xfId="34400"/>
    <cellStyle name="標準 2 4 5 3 3 4 2 2 4" xfId="34401"/>
    <cellStyle name="標準 2 4 5 3 3 4 2 2 5" xfId="34402"/>
    <cellStyle name="標準 2 4 5 3 3 4 2 3" xfId="34403"/>
    <cellStyle name="標準 2 4 5 3 3 4 2 3 2" xfId="34404"/>
    <cellStyle name="標準 2 4 5 3 3 4 2 3 3" xfId="34405"/>
    <cellStyle name="標準 2 4 5 3 3 4 2 4" xfId="34406"/>
    <cellStyle name="標準 2 4 5 3 3 4 2 4 2" xfId="34407"/>
    <cellStyle name="標準 2 4 5 3 3 4 2 4 3" xfId="34408"/>
    <cellStyle name="標準 2 4 5 3 3 4 2 5" xfId="34409"/>
    <cellStyle name="標準 2 4 5 3 3 4 2 6" xfId="34410"/>
    <cellStyle name="標準 2 4 5 3 3 4 3" xfId="34411"/>
    <cellStyle name="標準 2 4 5 3 3 4 3 2" xfId="34412"/>
    <cellStyle name="標準 2 4 5 3 3 4 3 2 2" xfId="34413"/>
    <cellStyle name="標準 2 4 5 3 3 4 3 2 3" xfId="34414"/>
    <cellStyle name="標準 2 4 5 3 3 4 3 3" xfId="34415"/>
    <cellStyle name="標準 2 4 5 3 3 4 3 3 2" xfId="34416"/>
    <cellStyle name="標準 2 4 5 3 3 4 3 3 3" xfId="34417"/>
    <cellStyle name="標準 2 4 5 3 3 4 3 4" xfId="34418"/>
    <cellStyle name="標準 2 4 5 3 3 4 3 5" xfId="34419"/>
    <cellStyle name="標準 2 4 5 3 3 4 4" xfId="34420"/>
    <cellStyle name="標準 2 4 5 3 3 4 5" xfId="34421"/>
    <cellStyle name="標準 2 4 5 3 3 4 5 2" xfId="34422"/>
    <cellStyle name="標準 2 4 5 3 3 4 5 3" xfId="34423"/>
    <cellStyle name="標準 2 4 5 3 3 4 6" xfId="34424"/>
    <cellStyle name="標準 2 4 5 3 3 4 6 2" xfId="34425"/>
    <cellStyle name="標準 2 4 5 3 3 4 6 3" xfId="34426"/>
    <cellStyle name="標準 2 4 5 3 3 4 7" xfId="34427"/>
    <cellStyle name="標準 2 4 5 3 3 4 8" xfId="34428"/>
    <cellStyle name="標準 2 4 5 3 3 5" xfId="34429"/>
    <cellStyle name="標準 2 4 5 3 3 5 2" xfId="34430"/>
    <cellStyle name="標準 2 4 5 3 3 5 2 2" xfId="34431"/>
    <cellStyle name="標準 2 4 5 3 3 5 2 2 2" xfId="34432"/>
    <cellStyle name="標準 2 4 5 3 3 5 2 2 3" xfId="34433"/>
    <cellStyle name="標準 2 4 5 3 3 5 2 3" xfId="34434"/>
    <cellStyle name="標準 2 4 5 3 3 5 2 3 2" xfId="34435"/>
    <cellStyle name="標準 2 4 5 3 3 5 2 3 3" xfId="34436"/>
    <cellStyle name="標準 2 4 5 3 3 5 2 4" xfId="34437"/>
    <cellStyle name="標準 2 4 5 3 3 5 2 5" xfId="34438"/>
    <cellStyle name="標準 2 4 5 3 3 5 3" xfId="34439"/>
    <cellStyle name="標準 2 4 5 3 3 5 3 2" xfId="34440"/>
    <cellStyle name="標準 2 4 5 3 3 5 3 3" xfId="34441"/>
    <cellStyle name="標準 2 4 5 3 3 5 4" xfId="34442"/>
    <cellStyle name="標準 2 4 5 3 3 5 4 2" xfId="34443"/>
    <cellStyle name="標準 2 4 5 3 3 5 4 3" xfId="34444"/>
    <cellStyle name="標準 2 4 5 3 3 5 5" xfId="34445"/>
    <cellStyle name="標準 2 4 5 3 3 5 6" xfId="34446"/>
    <cellStyle name="標準 2 4 5 3 3 6" xfId="34447"/>
    <cellStyle name="標準 2 4 5 3 3 6 2" xfId="34448"/>
    <cellStyle name="標準 2 4 5 3 3 6 2 2" xfId="34449"/>
    <cellStyle name="標準 2 4 5 3 3 6 2 3" xfId="34450"/>
    <cellStyle name="標準 2 4 5 3 3 6 3" xfId="34451"/>
    <cellStyle name="標準 2 4 5 3 3 6 3 2" xfId="34452"/>
    <cellStyle name="標準 2 4 5 3 3 6 3 3" xfId="34453"/>
    <cellStyle name="標準 2 4 5 3 3 6 4" xfId="34454"/>
    <cellStyle name="標準 2 4 5 3 3 6 5" xfId="34455"/>
    <cellStyle name="標準 2 4 5 3 3 7" xfId="34456"/>
    <cellStyle name="標準 2 4 5 3 3 8" xfId="34457"/>
    <cellStyle name="標準 2 4 5 3 3 8 2" xfId="34458"/>
    <cellStyle name="標準 2 4 5 3 3 8 3" xfId="34459"/>
    <cellStyle name="標準 2 4 5 3 3 9" xfId="34460"/>
    <cellStyle name="標準 2 4 5 3 3 9 2" xfId="34461"/>
    <cellStyle name="標準 2 4 5 3 3 9 3" xfId="34462"/>
    <cellStyle name="標準 2 4 5 3 4" xfId="34463"/>
    <cellStyle name="標準 2 4 5 3 4 10" xfId="34464"/>
    <cellStyle name="標準 2 4 5 3 4 2" xfId="34465"/>
    <cellStyle name="標準 2 4 5 3 4 2 2" xfId="34466"/>
    <cellStyle name="標準 2 4 5 3 4 2 2 2" xfId="34467"/>
    <cellStyle name="標準 2 4 5 3 4 2 2 2 2" xfId="34468"/>
    <cellStyle name="標準 2 4 5 3 4 2 2 2 2 2" xfId="34469"/>
    <cellStyle name="標準 2 4 5 3 4 2 2 2 2 3" xfId="34470"/>
    <cellStyle name="標準 2 4 5 3 4 2 2 2 3" xfId="34471"/>
    <cellStyle name="標準 2 4 5 3 4 2 2 2 3 2" xfId="34472"/>
    <cellStyle name="標準 2 4 5 3 4 2 2 2 3 3" xfId="34473"/>
    <cellStyle name="標準 2 4 5 3 4 2 2 2 4" xfId="34474"/>
    <cellStyle name="標準 2 4 5 3 4 2 2 2 5" xfId="34475"/>
    <cellStyle name="標準 2 4 5 3 4 2 2 3" xfId="34476"/>
    <cellStyle name="標準 2 4 5 3 4 2 2 3 2" xfId="34477"/>
    <cellStyle name="標準 2 4 5 3 4 2 2 3 3" xfId="34478"/>
    <cellStyle name="標準 2 4 5 3 4 2 2 4" xfId="34479"/>
    <cellStyle name="標準 2 4 5 3 4 2 2 4 2" xfId="34480"/>
    <cellStyle name="標準 2 4 5 3 4 2 2 4 3" xfId="34481"/>
    <cellStyle name="標準 2 4 5 3 4 2 2 5" xfId="34482"/>
    <cellStyle name="標準 2 4 5 3 4 2 2 6" xfId="34483"/>
    <cellStyle name="標準 2 4 5 3 4 2 3" xfId="34484"/>
    <cellStyle name="標準 2 4 5 3 4 2 3 2" xfId="34485"/>
    <cellStyle name="標準 2 4 5 3 4 2 3 2 2" xfId="34486"/>
    <cellStyle name="標準 2 4 5 3 4 2 3 2 3" xfId="34487"/>
    <cellStyle name="標準 2 4 5 3 4 2 3 3" xfId="34488"/>
    <cellStyle name="標準 2 4 5 3 4 2 3 3 2" xfId="34489"/>
    <cellStyle name="標準 2 4 5 3 4 2 3 3 3" xfId="34490"/>
    <cellStyle name="標準 2 4 5 3 4 2 3 4" xfId="34491"/>
    <cellStyle name="標準 2 4 5 3 4 2 3 5" xfId="34492"/>
    <cellStyle name="標準 2 4 5 3 4 2 4" xfId="34493"/>
    <cellStyle name="標準 2 4 5 3 4 2 5" xfId="34494"/>
    <cellStyle name="標準 2 4 5 3 4 2 5 2" xfId="34495"/>
    <cellStyle name="標準 2 4 5 3 4 2 5 3" xfId="34496"/>
    <cellStyle name="標準 2 4 5 3 4 2 6" xfId="34497"/>
    <cellStyle name="標準 2 4 5 3 4 2 6 2" xfId="34498"/>
    <cellStyle name="標準 2 4 5 3 4 2 6 3" xfId="34499"/>
    <cellStyle name="標準 2 4 5 3 4 2 7" xfId="34500"/>
    <cellStyle name="標準 2 4 5 3 4 2 8" xfId="34501"/>
    <cellStyle name="標準 2 4 5 3 4 3" xfId="34502"/>
    <cellStyle name="標準 2 4 5 3 4 3 2" xfId="34503"/>
    <cellStyle name="標準 2 4 5 3 4 3 2 2" xfId="34504"/>
    <cellStyle name="標準 2 4 5 3 4 3 2 2 2" xfId="34505"/>
    <cellStyle name="標準 2 4 5 3 4 3 2 2 2 2" xfId="34506"/>
    <cellStyle name="標準 2 4 5 3 4 3 2 2 2 3" xfId="34507"/>
    <cellStyle name="標準 2 4 5 3 4 3 2 2 3" xfId="34508"/>
    <cellStyle name="標準 2 4 5 3 4 3 2 2 3 2" xfId="34509"/>
    <cellStyle name="標準 2 4 5 3 4 3 2 2 3 3" xfId="34510"/>
    <cellStyle name="標準 2 4 5 3 4 3 2 2 4" xfId="34511"/>
    <cellStyle name="標準 2 4 5 3 4 3 2 2 5" xfId="34512"/>
    <cellStyle name="標準 2 4 5 3 4 3 2 3" xfId="34513"/>
    <cellStyle name="標準 2 4 5 3 4 3 2 3 2" xfId="34514"/>
    <cellStyle name="標準 2 4 5 3 4 3 2 3 3" xfId="34515"/>
    <cellStyle name="標準 2 4 5 3 4 3 2 4" xfId="34516"/>
    <cellStyle name="標準 2 4 5 3 4 3 2 4 2" xfId="34517"/>
    <cellStyle name="標準 2 4 5 3 4 3 2 4 3" xfId="34518"/>
    <cellStyle name="標準 2 4 5 3 4 3 2 5" xfId="34519"/>
    <cellStyle name="標準 2 4 5 3 4 3 2 6" xfId="34520"/>
    <cellStyle name="標準 2 4 5 3 4 3 3" xfId="34521"/>
    <cellStyle name="標準 2 4 5 3 4 3 3 2" xfId="34522"/>
    <cellStyle name="標準 2 4 5 3 4 3 3 2 2" xfId="34523"/>
    <cellStyle name="標準 2 4 5 3 4 3 3 2 3" xfId="34524"/>
    <cellStyle name="標準 2 4 5 3 4 3 3 3" xfId="34525"/>
    <cellStyle name="標準 2 4 5 3 4 3 3 3 2" xfId="34526"/>
    <cellStyle name="標準 2 4 5 3 4 3 3 3 3" xfId="34527"/>
    <cellStyle name="標準 2 4 5 3 4 3 3 4" xfId="34528"/>
    <cellStyle name="標準 2 4 5 3 4 3 3 5" xfId="34529"/>
    <cellStyle name="標準 2 4 5 3 4 3 4" xfId="34530"/>
    <cellStyle name="標準 2 4 5 3 4 3 5" xfId="34531"/>
    <cellStyle name="標準 2 4 5 3 4 3 5 2" xfId="34532"/>
    <cellStyle name="標準 2 4 5 3 4 3 5 3" xfId="34533"/>
    <cellStyle name="標準 2 4 5 3 4 3 6" xfId="34534"/>
    <cellStyle name="標準 2 4 5 3 4 3 6 2" xfId="34535"/>
    <cellStyle name="標準 2 4 5 3 4 3 6 3" xfId="34536"/>
    <cellStyle name="標準 2 4 5 3 4 3 7" xfId="34537"/>
    <cellStyle name="標準 2 4 5 3 4 3 8" xfId="34538"/>
    <cellStyle name="標準 2 4 5 3 4 4" xfId="34539"/>
    <cellStyle name="標準 2 4 5 3 4 4 2" xfId="34540"/>
    <cellStyle name="標準 2 4 5 3 4 4 2 2" xfId="34541"/>
    <cellStyle name="標準 2 4 5 3 4 4 2 2 2" xfId="34542"/>
    <cellStyle name="標準 2 4 5 3 4 4 2 2 3" xfId="34543"/>
    <cellStyle name="標準 2 4 5 3 4 4 2 3" xfId="34544"/>
    <cellStyle name="標準 2 4 5 3 4 4 2 3 2" xfId="34545"/>
    <cellStyle name="標準 2 4 5 3 4 4 2 3 3" xfId="34546"/>
    <cellStyle name="標準 2 4 5 3 4 4 2 4" xfId="34547"/>
    <cellStyle name="標準 2 4 5 3 4 4 2 5" xfId="34548"/>
    <cellStyle name="標準 2 4 5 3 4 4 3" xfId="34549"/>
    <cellStyle name="標準 2 4 5 3 4 4 3 2" xfId="34550"/>
    <cellStyle name="標準 2 4 5 3 4 4 3 3" xfId="34551"/>
    <cellStyle name="標準 2 4 5 3 4 4 4" xfId="34552"/>
    <cellStyle name="標準 2 4 5 3 4 4 4 2" xfId="34553"/>
    <cellStyle name="標準 2 4 5 3 4 4 4 3" xfId="34554"/>
    <cellStyle name="標準 2 4 5 3 4 4 5" xfId="34555"/>
    <cellStyle name="標準 2 4 5 3 4 4 6" xfId="34556"/>
    <cellStyle name="標準 2 4 5 3 4 5" xfId="34557"/>
    <cellStyle name="標準 2 4 5 3 4 5 2" xfId="34558"/>
    <cellStyle name="標準 2 4 5 3 4 5 2 2" xfId="34559"/>
    <cellStyle name="標準 2 4 5 3 4 5 2 3" xfId="34560"/>
    <cellStyle name="標準 2 4 5 3 4 5 3" xfId="34561"/>
    <cellStyle name="標準 2 4 5 3 4 5 3 2" xfId="34562"/>
    <cellStyle name="標準 2 4 5 3 4 5 3 3" xfId="34563"/>
    <cellStyle name="標準 2 4 5 3 4 5 4" xfId="34564"/>
    <cellStyle name="標準 2 4 5 3 4 5 5" xfId="34565"/>
    <cellStyle name="標準 2 4 5 3 4 6" xfId="34566"/>
    <cellStyle name="標準 2 4 5 3 4 7" xfId="34567"/>
    <cellStyle name="標準 2 4 5 3 4 7 2" xfId="34568"/>
    <cellStyle name="標準 2 4 5 3 4 7 3" xfId="34569"/>
    <cellStyle name="標準 2 4 5 3 4 8" xfId="34570"/>
    <cellStyle name="標準 2 4 5 3 4 8 2" xfId="34571"/>
    <cellStyle name="標準 2 4 5 3 4 8 3" xfId="34572"/>
    <cellStyle name="標準 2 4 5 3 4 9" xfId="34573"/>
    <cellStyle name="標準 2 4 5 3 5" xfId="34574"/>
    <cellStyle name="標準 2 4 5 3 5 2" xfId="34575"/>
    <cellStyle name="標準 2 4 5 3 5 2 2" xfId="34576"/>
    <cellStyle name="標準 2 4 5 3 5 2 2 2" xfId="34577"/>
    <cellStyle name="標準 2 4 5 3 5 2 2 2 2" xfId="34578"/>
    <cellStyle name="標準 2 4 5 3 5 2 2 2 2 2" xfId="34579"/>
    <cellStyle name="標準 2 4 5 3 5 2 2 2 2 3" xfId="34580"/>
    <cellStyle name="標準 2 4 5 3 5 2 2 2 3" xfId="34581"/>
    <cellStyle name="標準 2 4 5 3 5 2 2 2 3 2" xfId="34582"/>
    <cellStyle name="標準 2 4 5 3 5 2 2 2 3 3" xfId="34583"/>
    <cellStyle name="標準 2 4 5 3 5 2 2 2 4" xfId="34584"/>
    <cellStyle name="標準 2 4 5 3 5 2 2 2 5" xfId="34585"/>
    <cellStyle name="標準 2 4 5 3 5 2 2 3" xfId="34586"/>
    <cellStyle name="標準 2 4 5 3 5 2 2 3 2" xfId="34587"/>
    <cellStyle name="標準 2 4 5 3 5 2 2 3 3" xfId="34588"/>
    <cellStyle name="標準 2 4 5 3 5 2 2 4" xfId="34589"/>
    <cellStyle name="標準 2 4 5 3 5 2 2 4 2" xfId="34590"/>
    <cellStyle name="標準 2 4 5 3 5 2 2 4 3" xfId="34591"/>
    <cellStyle name="標準 2 4 5 3 5 2 2 5" xfId="34592"/>
    <cellStyle name="標準 2 4 5 3 5 2 2 6" xfId="34593"/>
    <cellStyle name="標準 2 4 5 3 5 2 3" xfId="34594"/>
    <cellStyle name="標準 2 4 5 3 5 2 3 2" xfId="34595"/>
    <cellStyle name="標準 2 4 5 3 5 2 3 2 2" xfId="34596"/>
    <cellStyle name="標準 2 4 5 3 5 2 3 2 3" xfId="34597"/>
    <cellStyle name="標準 2 4 5 3 5 2 3 3" xfId="34598"/>
    <cellStyle name="標準 2 4 5 3 5 2 3 3 2" xfId="34599"/>
    <cellStyle name="標準 2 4 5 3 5 2 3 3 3" xfId="34600"/>
    <cellStyle name="標準 2 4 5 3 5 2 3 4" xfId="34601"/>
    <cellStyle name="標準 2 4 5 3 5 2 3 5" xfId="34602"/>
    <cellStyle name="標準 2 4 5 3 5 2 4" xfId="34603"/>
    <cellStyle name="標準 2 4 5 3 5 2 5" xfId="34604"/>
    <cellStyle name="標準 2 4 5 3 5 2 5 2" xfId="34605"/>
    <cellStyle name="標準 2 4 5 3 5 2 5 3" xfId="34606"/>
    <cellStyle name="標準 2 4 5 3 5 2 6" xfId="34607"/>
    <cellStyle name="標準 2 4 5 3 5 2 6 2" xfId="34608"/>
    <cellStyle name="標準 2 4 5 3 5 2 6 3" xfId="34609"/>
    <cellStyle name="標準 2 4 5 3 5 2 7" xfId="34610"/>
    <cellStyle name="標準 2 4 5 3 5 2 8" xfId="34611"/>
    <cellStyle name="標準 2 4 5 3 5 3" xfId="34612"/>
    <cellStyle name="標準 2 4 5 3 5 3 2" xfId="34613"/>
    <cellStyle name="標準 2 4 5 3 5 3 2 2" xfId="34614"/>
    <cellStyle name="標準 2 4 5 3 5 3 2 2 2" xfId="34615"/>
    <cellStyle name="標準 2 4 5 3 5 3 2 2 3" xfId="34616"/>
    <cellStyle name="標準 2 4 5 3 5 3 2 3" xfId="34617"/>
    <cellStyle name="標準 2 4 5 3 5 3 2 3 2" xfId="34618"/>
    <cellStyle name="標準 2 4 5 3 5 3 2 3 3" xfId="34619"/>
    <cellStyle name="標準 2 4 5 3 5 3 2 4" xfId="34620"/>
    <cellStyle name="標準 2 4 5 3 5 3 2 5" xfId="34621"/>
    <cellStyle name="標準 2 4 5 3 5 3 3" xfId="34622"/>
    <cellStyle name="標準 2 4 5 3 5 3 3 2" xfId="34623"/>
    <cellStyle name="標準 2 4 5 3 5 3 3 3" xfId="34624"/>
    <cellStyle name="標準 2 4 5 3 5 3 4" xfId="34625"/>
    <cellStyle name="標準 2 4 5 3 5 3 4 2" xfId="34626"/>
    <cellStyle name="標準 2 4 5 3 5 3 4 3" xfId="34627"/>
    <cellStyle name="標準 2 4 5 3 5 3 5" xfId="34628"/>
    <cellStyle name="標準 2 4 5 3 5 3 6" xfId="34629"/>
    <cellStyle name="標準 2 4 5 3 5 4" xfId="34630"/>
    <cellStyle name="標準 2 4 5 3 5 4 2" xfId="34631"/>
    <cellStyle name="標準 2 4 5 3 5 4 2 2" xfId="34632"/>
    <cellStyle name="標準 2 4 5 3 5 4 2 3" xfId="34633"/>
    <cellStyle name="標準 2 4 5 3 5 4 3" xfId="34634"/>
    <cellStyle name="標準 2 4 5 3 5 4 3 2" xfId="34635"/>
    <cellStyle name="標準 2 4 5 3 5 4 3 3" xfId="34636"/>
    <cellStyle name="標準 2 4 5 3 5 4 4" xfId="34637"/>
    <cellStyle name="標準 2 4 5 3 5 4 5" xfId="34638"/>
    <cellStyle name="標準 2 4 5 3 5 5" xfId="34639"/>
    <cellStyle name="標準 2 4 5 3 5 6" xfId="34640"/>
    <cellStyle name="標準 2 4 5 3 5 6 2" xfId="34641"/>
    <cellStyle name="標準 2 4 5 3 5 6 3" xfId="34642"/>
    <cellStyle name="標準 2 4 5 3 5 7" xfId="34643"/>
    <cellStyle name="標準 2 4 5 3 5 7 2" xfId="34644"/>
    <cellStyle name="標準 2 4 5 3 5 7 3" xfId="34645"/>
    <cellStyle name="標準 2 4 5 3 5 8" xfId="34646"/>
    <cellStyle name="標準 2 4 5 3 5 9" xfId="34647"/>
    <cellStyle name="標準 2 4 5 3 6" xfId="34648"/>
    <cellStyle name="標準 2 4 5 3 6 2" xfId="34649"/>
    <cellStyle name="標準 2 4 5 3 6 2 2" xfId="34650"/>
    <cellStyle name="標準 2 4 5 3 6 2 2 2" xfId="34651"/>
    <cellStyle name="標準 2 4 5 3 6 2 2 2 2" xfId="34652"/>
    <cellStyle name="標準 2 4 5 3 6 2 2 2 3" xfId="34653"/>
    <cellStyle name="標準 2 4 5 3 6 2 2 3" xfId="34654"/>
    <cellStyle name="標準 2 4 5 3 6 2 2 3 2" xfId="34655"/>
    <cellStyle name="標準 2 4 5 3 6 2 2 3 3" xfId="34656"/>
    <cellStyle name="標準 2 4 5 3 6 2 2 4" xfId="34657"/>
    <cellStyle name="標準 2 4 5 3 6 2 2 5" xfId="34658"/>
    <cellStyle name="標準 2 4 5 3 6 2 3" xfId="34659"/>
    <cellStyle name="標準 2 4 5 3 6 2 3 2" xfId="34660"/>
    <cellStyle name="標準 2 4 5 3 6 2 3 3" xfId="34661"/>
    <cellStyle name="標準 2 4 5 3 6 2 4" xfId="34662"/>
    <cellStyle name="標準 2 4 5 3 6 2 4 2" xfId="34663"/>
    <cellStyle name="標準 2 4 5 3 6 2 4 3" xfId="34664"/>
    <cellStyle name="標準 2 4 5 3 6 2 5" xfId="34665"/>
    <cellStyle name="標準 2 4 5 3 6 2 6" xfId="34666"/>
    <cellStyle name="標準 2 4 5 3 6 3" xfId="34667"/>
    <cellStyle name="標準 2 4 5 3 6 3 2" xfId="34668"/>
    <cellStyle name="標準 2 4 5 3 6 3 2 2" xfId="34669"/>
    <cellStyle name="標準 2 4 5 3 6 3 2 3" xfId="34670"/>
    <cellStyle name="標準 2 4 5 3 6 3 3" xfId="34671"/>
    <cellStyle name="標準 2 4 5 3 6 3 3 2" xfId="34672"/>
    <cellStyle name="標準 2 4 5 3 6 3 3 3" xfId="34673"/>
    <cellStyle name="標準 2 4 5 3 6 3 4" xfId="34674"/>
    <cellStyle name="標準 2 4 5 3 6 3 5" xfId="34675"/>
    <cellStyle name="標準 2 4 5 3 6 4" xfId="34676"/>
    <cellStyle name="標準 2 4 5 3 6 5" xfId="34677"/>
    <cellStyle name="標準 2 4 5 3 6 5 2" xfId="34678"/>
    <cellStyle name="標準 2 4 5 3 6 5 3" xfId="34679"/>
    <cellStyle name="標準 2 4 5 3 6 6" xfId="34680"/>
    <cellStyle name="標準 2 4 5 3 6 6 2" xfId="34681"/>
    <cellStyle name="標準 2 4 5 3 6 6 3" xfId="34682"/>
    <cellStyle name="標準 2 4 5 3 6 7" xfId="34683"/>
    <cellStyle name="標準 2 4 5 3 6 8" xfId="34684"/>
    <cellStyle name="標準 2 4 5 3 7" xfId="34685"/>
    <cellStyle name="標準 2 4 5 3 7 2" xfId="34686"/>
    <cellStyle name="標準 2 4 5 3 7 2 2" xfId="34687"/>
    <cellStyle name="標準 2 4 5 3 7 2 2 2" xfId="34688"/>
    <cellStyle name="標準 2 4 5 3 7 2 2 2 2" xfId="34689"/>
    <cellStyle name="標準 2 4 5 3 7 2 2 2 3" xfId="34690"/>
    <cellStyle name="標準 2 4 5 3 7 2 2 3" xfId="34691"/>
    <cellStyle name="標準 2 4 5 3 7 2 2 3 2" xfId="34692"/>
    <cellStyle name="標準 2 4 5 3 7 2 2 3 3" xfId="34693"/>
    <cellStyle name="標準 2 4 5 3 7 2 2 4" xfId="34694"/>
    <cellStyle name="標準 2 4 5 3 7 2 2 5" xfId="34695"/>
    <cellStyle name="標準 2 4 5 3 7 2 3" xfId="34696"/>
    <cellStyle name="標準 2 4 5 3 7 2 3 2" xfId="34697"/>
    <cellStyle name="標準 2 4 5 3 7 2 3 3" xfId="34698"/>
    <cellStyle name="標準 2 4 5 3 7 2 4" xfId="34699"/>
    <cellStyle name="標準 2 4 5 3 7 2 4 2" xfId="34700"/>
    <cellStyle name="標準 2 4 5 3 7 2 4 3" xfId="34701"/>
    <cellStyle name="標準 2 4 5 3 7 2 5" xfId="34702"/>
    <cellStyle name="標準 2 4 5 3 7 2 6" xfId="34703"/>
    <cellStyle name="標準 2 4 5 3 7 3" xfId="34704"/>
    <cellStyle name="標準 2 4 5 3 7 3 2" xfId="34705"/>
    <cellStyle name="標準 2 4 5 3 7 3 2 2" xfId="34706"/>
    <cellStyle name="標準 2 4 5 3 7 3 2 3" xfId="34707"/>
    <cellStyle name="標準 2 4 5 3 7 3 3" xfId="34708"/>
    <cellStyle name="標準 2 4 5 3 7 3 3 2" xfId="34709"/>
    <cellStyle name="標準 2 4 5 3 7 3 3 3" xfId="34710"/>
    <cellStyle name="標準 2 4 5 3 7 3 4" xfId="34711"/>
    <cellStyle name="標準 2 4 5 3 7 3 5" xfId="34712"/>
    <cellStyle name="標準 2 4 5 3 7 4" xfId="34713"/>
    <cellStyle name="標準 2 4 5 3 7 5" xfId="34714"/>
    <cellStyle name="標準 2 4 5 3 7 5 2" xfId="34715"/>
    <cellStyle name="標準 2 4 5 3 7 5 3" xfId="34716"/>
    <cellStyle name="標準 2 4 5 3 7 6" xfId="34717"/>
    <cellStyle name="標準 2 4 5 3 7 6 2" xfId="34718"/>
    <cellStyle name="標準 2 4 5 3 7 6 3" xfId="34719"/>
    <cellStyle name="標準 2 4 5 3 7 7" xfId="34720"/>
    <cellStyle name="標準 2 4 5 3 7 8" xfId="34721"/>
    <cellStyle name="標準 2 4 5 3 8" xfId="34722"/>
    <cellStyle name="標準 2 4 5 3 8 2" xfId="34723"/>
    <cellStyle name="標準 2 4 5 3 8 2 2" xfId="34724"/>
    <cellStyle name="標準 2 4 5 3 8 2 2 2" xfId="34725"/>
    <cellStyle name="標準 2 4 5 3 8 2 2 3" xfId="34726"/>
    <cellStyle name="標準 2 4 5 3 8 2 3" xfId="34727"/>
    <cellStyle name="標準 2 4 5 3 8 2 3 2" xfId="34728"/>
    <cellStyle name="標準 2 4 5 3 8 2 3 3" xfId="34729"/>
    <cellStyle name="標準 2 4 5 3 8 2 4" xfId="34730"/>
    <cellStyle name="標準 2 4 5 3 8 2 5" xfId="34731"/>
    <cellStyle name="標準 2 4 5 3 8 3" xfId="34732"/>
    <cellStyle name="標準 2 4 5 3 8 3 2" xfId="34733"/>
    <cellStyle name="標準 2 4 5 3 8 3 3" xfId="34734"/>
    <cellStyle name="標準 2 4 5 3 8 4" xfId="34735"/>
    <cellStyle name="標準 2 4 5 3 8 4 2" xfId="34736"/>
    <cellStyle name="標準 2 4 5 3 8 4 3" xfId="34737"/>
    <cellStyle name="標準 2 4 5 3 8 5" xfId="34738"/>
    <cellStyle name="標準 2 4 5 3 8 6" xfId="34739"/>
    <cellStyle name="標準 2 4 5 3 9" xfId="34740"/>
    <cellStyle name="標準 2 4 5 3 9 2" xfId="34741"/>
    <cellStyle name="標準 2 4 5 3 9 2 2" xfId="34742"/>
    <cellStyle name="標準 2 4 5 3 9 2 3" xfId="34743"/>
    <cellStyle name="標準 2 4 5 3 9 3" xfId="34744"/>
    <cellStyle name="標準 2 4 5 3 9 3 2" xfId="34745"/>
    <cellStyle name="標準 2 4 5 3 9 3 3" xfId="34746"/>
    <cellStyle name="標準 2 4 5 3 9 4" xfId="34747"/>
    <cellStyle name="標準 2 4 5 3 9 5" xfId="34748"/>
    <cellStyle name="標準 2 4 5 4" xfId="34749"/>
    <cellStyle name="標準 2 4 5 4 10" xfId="34750"/>
    <cellStyle name="標準 2 4 5 4 11" xfId="34751"/>
    <cellStyle name="標準 2 4 5 4 11 2" xfId="34752"/>
    <cellStyle name="標準 2 4 5 4 11 3" xfId="34753"/>
    <cellStyle name="標準 2 4 5 4 12" xfId="34754"/>
    <cellStyle name="標準 2 4 5 4 12 2" xfId="34755"/>
    <cellStyle name="標準 2 4 5 4 12 3" xfId="34756"/>
    <cellStyle name="標準 2 4 5 4 13" xfId="34757"/>
    <cellStyle name="標準 2 4 5 4 14" xfId="34758"/>
    <cellStyle name="標準 2 4 5 4 2" xfId="34759"/>
    <cellStyle name="標準 2 4 5 4 2 10" xfId="34760"/>
    <cellStyle name="標準 2 4 5 4 2 10 2" xfId="34761"/>
    <cellStyle name="標準 2 4 5 4 2 10 3" xfId="34762"/>
    <cellStyle name="標準 2 4 5 4 2 11" xfId="34763"/>
    <cellStyle name="標準 2 4 5 4 2 12" xfId="34764"/>
    <cellStyle name="標準 2 4 5 4 2 2" xfId="34765"/>
    <cellStyle name="標準 2 4 5 4 2 2 10" xfId="34766"/>
    <cellStyle name="標準 2 4 5 4 2 2 2" xfId="34767"/>
    <cellStyle name="標準 2 4 5 4 2 2 2 2" xfId="34768"/>
    <cellStyle name="標準 2 4 5 4 2 2 2 2 2" xfId="34769"/>
    <cellStyle name="標準 2 4 5 4 2 2 2 2 2 2" xfId="34770"/>
    <cellStyle name="標準 2 4 5 4 2 2 2 2 2 2 2" xfId="34771"/>
    <cellStyle name="標準 2 4 5 4 2 2 2 2 2 2 3" xfId="34772"/>
    <cellStyle name="標準 2 4 5 4 2 2 2 2 2 3" xfId="34773"/>
    <cellStyle name="標準 2 4 5 4 2 2 2 2 2 3 2" xfId="34774"/>
    <cellStyle name="標準 2 4 5 4 2 2 2 2 2 3 3" xfId="34775"/>
    <cellStyle name="標準 2 4 5 4 2 2 2 2 2 4" xfId="34776"/>
    <cellStyle name="標準 2 4 5 4 2 2 2 2 2 5" xfId="34777"/>
    <cellStyle name="標準 2 4 5 4 2 2 2 2 3" xfId="34778"/>
    <cellStyle name="標準 2 4 5 4 2 2 2 2 3 2" xfId="34779"/>
    <cellStyle name="標準 2 4 5 4 2 2 2 2 3 3" xfId="34780"/>
    <cellStyle name="標準 2 4 5 4 2 2 2 2 4" xfId="34781"/>
    <cellStyle name="標準 2 4 5 4 2 2 2 2 4 2" xfId="34782"/>
    <cellStyle name="標準 2 4 5 4 2 2 2 2 4 3" xfId="34783"/>
    <cellStyle name="標準 2 4 5 4 2 2 2 2 5" xfId="34784"/>
    <cellStyle name="標準 2 4 5 4 2 2 2 2 6" xfId="34785"/>
    <cellStyle name="標準 2 4 5 4 2 2 2 3" xfId="34786"/>
    <cellStyle name="標準 2 4 5 4 2 2 2 3 2" xfId="34787"/>
    <cellStyle name="標準 2 4 5 4 2 2 2 3 2 2" xfId="34788"/>
    <cellStyle name="標準 2 4 5 4 2 2 2 3 2 3" xfId="34789"/>
    <cellStyle name="標準 2 4 5 4 2 2 2 3 3" xfId="34790"/>
    <cellStyle name="標準 2 4 5 4 2 2 2 3 3 2" xfId="34791"/>
    <cellStyle name="標準 2 4 5 4 2 2 2 3 3 3" xfId="34792"/>
    <cellStyle name="標準 2 4 5 4 2 2 2 3 4" xfId="34793"/>
    <cellStyle name="標準 2 4 5 4 2 2 2 3 5" xfId="34794"/>
    <cellStyle name="標準 2 4 5 4 2 2 2 4" xfId="34795"/>
    <cellStyle name="標準 2 4 5 4 2 2 2 5" xfId="34796"/>
    <cellStyle name="標準 2 4 5 4 2 2 2 5 2" xfId="34797"/>
    <cellStyle name="標準 2 4 5 4 2 2 2 5 3" xfId="34798"/>
    <cellStyle name="標準 2 4 5 4 2 2 2 6" xfId="34799"/>
    <cellStyle name="標準 2 4 5 4 2 2 2 6 2" xfId="34800"/>
    <cellStyle name="標準 2 4 5 4 2 2 2 6 3" xfId="34801"/>
    <cellStyle name="標準 2 4 5 4 2 2 2 7" xfId="34802"/>
    <cellStyle name="標準 2 4 5 4 2 2 2 8" xfId="34803"/>
    <cellStyle name="標準 2 4 5 4 2 2 3" xfId="34804"/>
    <cellStyle name="標準 2 4 5 4 2 2 3 2" xfId="34805"/>
    <cellStyle name="標準 2 4 5 4 2 2 3 2 2" xfId="34806"/>
    <cellStyle name="標準 2 4 5 4 2 2 3 2 2 2" xfId="34807"/>
    <cellStyle name="標準 2 4 5 4 2 2 3 2 2 2 2" xfId="34808"/>
    <cellStyle name="標準 2 4 5 4 2 2 3 2 2 2 3" xfId="34809"/>
    <cellStyle name="標準 2 4 5 4 2 2 3 2 2 3" xfId="34810"/>
    <cellStyle name="標準 2 4 5 4 2 2 3 2 2 3 2" xfId="34811"/>
    <cellStyle name="標準 2 4 5 4 2 2 3 2 2 3 3" xfId="34812"/>
    <cellStyle name="標準 2 4 5 4 2 2 3 2 2 4" xfId="34813"/>
    <cellStyle name="標準 2 4 5 4 2 2 3 2 2 5" xfId="34814"/>
    <cellStyle name="標準 2 4 5 4 2 2 3 2 3" xfId="34815"/>
    <cellStyle name="標準 2 4 5 4 2 2 3 2 3 2" xfId="34816"/>
    <cellStyle name="標準 2 4 5 4 2 2 3 2 3 3" xfId="34817"/>
    <cellStyle name="標準 2 4 5 4 2 2 3 2 4" xfId="34818"/>
    <cellStyle name="標準 2 4 5 4 2 2 3 2 4 2" xfId="34819"/>
    <cellStyle name="標準 2 4 5 4 2 2 3 2 4 3" xfId="34820"/>
    <cellStyle name="標準 2 4 5 4 2 2 3 2 5" xfId="34821"/>
    <cellStyle name="標準 2 4 5 4 2 2 3 2 6" xfId="34822"/>
    <cellStyle name="標準 2 4 5 4 2 2 3 3" xfId="34823"/>
    <cellStyle name="標準 2 4 5 4 2 2 3 3 2" xfId="34824"/>
    <cellStyle name="標準 2 4 5 4 2 2 3 3 2 2" xfId="34825"/>
    <cellStyle name="標準 2 4 5 4 2 2 3 3 2 3" xfId="34826"/>
    <cellStyle name="標準 2 4 5 4 2 2 3 3 3" xfId="34827"/>
    <cellStyle name="標準 2 4 5 4 2 2 3 3 3 2" xfId="34828"/>
    <cellStyle name="標準 2 4 5 4 2 2 3 3 3 3" xfId="34829"/>
    <cellStyle name="標準 2 4 5 4 2 2 3 3 4" xfId="34830"/>
    <cellStyle name="標準 2 4 5 4 2 2 3 3 5" xfId="34831"/>
    <cellStyle name="標準 2 4 5 4 2 2 3 4" xfId="34832"/>
    <cellStyle name="標準 2 4 5 4 2 2 3 5" xfId="34833"/>
    <cellStyle name="標準 2 4 5 4 2 2 3 5 2" xfId="34834"/>
    <cellStyle name="標準 2 4 5 4 2 2 3 5 3" xfId="34835"/>
    <cellStyle name="標準 2 4 5 4 2 2 3 6" xfId="34836"/>
    <cellStyle name="標準 2 4 5 4 2 2 3 6 2" xfId="34837"/>
    <cellStyle name="標準 2 4 5 4 2 2 3 6 3" xfId="34838"/>
    <cellStyle name="標準 2 4 5 4 2 2 3 7" xfId="34839"/>
    <cellStyle name="標準 2 4 5 4 2 2 3 8" xfId="34840"/>
    <cellStyle name="標準 2 4 5 4 2 2 4" xfId="34841"/>
    <cellStyle name="標準 2 4 5 4 2 2 4 2" xfId="34842"/>
    <cellStyle name="標準 2 4 5 4 2 2 4 2 2" xfId="34843"/>
    <cellStyle name="標準 2 4 5 4 2 2 4 2 2 2" xfId="34844"/>
    <cellStyle name="標準 2 4 5 4 2 2 4 2 2 3" xfId="34845"/>
    <cellStyle name="標準 2 4 5 4 2 2 4 2 3" xfId="34846"/>
    <cellStyle name="標準 2 4 5 4 2 2 4 2 3 2" xfId="34847"/>
    <cellStyle name="標準 2 4 5 4 2 2 4 2 3 3" xfId="34848"/>
    <cellStyle name="標準 2 4 5 4 2 2 4 2 4" xfId="34849"/>
    <cellStyle name="標準 2 4 5 4 2 2 4 2 5" xfId="34850"/>
    <cellStyle name="標準 2 4 5 4 2 2 4 3" xfId="34851"/>
    <cellStyle name="標準 2 4 5 4 2 2 4 3 2" xfId="34852"/>
    <cellStyle name="標準 2 4 5 4 2 2 4 3 3" xfId="34853"/>
    <cellStyle name="標準 2 4 5 4 2 2 4 4" xfId="34854"/>
    <cellStyle name="標準 2 4 5 4 2 2 4 4 2" xfId="34855"/>
    <cellStyle name="標準 2 4 5 4 2 2 4 4 3" xfId="34856"/>
    <cellStyle name="標準 2 4 5 4 2 2 4 5" xfId="34857"/>
    <cellStyle name="標準 2 4 5 4 2 2 4 6" xfId="34858"/>
    <cellStyle name="標準 2 4 5 4 2 2 5" xfId="34859"/>
    <cellStyle name="標準 2 4 5 4 2 2 5 2" xfId="34860"/>
    <cellStyle name="標準 2 4 5 4 2 2 5 2 2" xfId="34861"/>
    <cellStyle name="標準 2 4 5 4 2 2 5 2 3" xfId="34862"/>
    <cellStyle name="標準 2 4 5 4 2 2 5 3" xfId="34863"/>
    <cellStyle name="標準 2 4 5 4 2 2 5 3 2" xfId="34864"/>
    <cellStyle name="標準 2 4 5 4 2 2 5 3 3" xfId="34865"/>
    <cellStyle name="標準 2 4 5 4 2 2 5 4" xfId="34866"/>
    <cellStyle name="標準 2 4 5 4 2 2 5 5" xfId="34867"/>
    <cellStyle name="標準 2 4 5 4 2 2 6" xfId="34868"/>
    <cellStyle name="標準 2 4 5 4 2 2 7" xfId="34869"/>
    <cellStyle name="標準 2 4 5 4 2 2 7 2" xfId="34870"/>
    <cellStyle name="標準 2 4 5 4 2 2 7 3" xfId="34871"/>
    <cellStyle name="標準 2 4 5 4 2 2 8" xfId="34872"/>
    <cellStyle name="標準 2 4 5 4 2 2 8 2" xfId="34873"/>
    <cellStyle name="標準 2 4 5 4 2 2 8 3" xfId="34874"/>
    <cellStyle name="標準 2 4 5 4 2 2 9" xfId="34875"/>
    <cellStyle name="標準 2 4 5 4 2 3" xfId="34876"/>
    <cellStyle name="標準 2 4 5 4 2 3 2" xfId="34877"/>
    <cellStyle name="標準 2 4 5 4 2 3 2 2" xfId="34878"/>
    <cellStyle name="標準 2 4 5 4 2 3 2 2 2" xfId="34879"/>
    <cellStyle name="標準 2 4 5 4 2 3 2 2 2 2" xfId="34880"/>
    <cellStyle name="標準 2 4 5 4 2 3 2 2 2 2 2" xfId="34881"/>
    <cellStyle name="標準 2 4 5 4 2 3 2 2 2 2 3" xfId="34882"/>
    <cellStyle name="標準 2 4 5 4 2 3 2 2 2 3" xfId="34883"/>
    <cellStyle name="標準 2 4 5 4 2 3 2 2 2 3 2" xfId="34884"/>
    <cellStyle name="標準 2 4 5 4 2 3 2 2 2 3 3" xfId="34885"/>
    <cellStyle name="標準 2 4 5 4 2 3 2 2 2 4" xfId="34886"/>
    <cellStyle name="標準 2 4 5 4 2 3 2 2 2 5" xfId="34887"/>
    <cellStyle name="標準 2 4 5 4 2 3 2 2 3" xfId="34888"/>
    <cellStyle name="標準 2 4 5 4 2 3 2 2 3 2" xfId="34889"/>
    <cellStyle name="標準 2 4 5 4 2 3 2 2 3 3" xfId="34890"/>
    <cellStyle name="標準 2 4 5 4 2 3 2 2 4" xfId="34891"/>
    <cellStyle name="標準 2 4 5 4 2 3 2 2 4 2" xfId="34892"/>
    <cellStyle name="標準 2 4 5 4 2 3 2 2 4 3" xfId="34893"/>
    <cellStyle name="標準 2 4 5 4 2 3 2 2 5" xfId="34894"/>
    <cellStyle name="標準 2 4 5 4 2 3 2 2 6" xfId="34895"/>
    <cellStyle name="標準 2 4 5 4 2 3 2 3" xfId="34896"/>
    <cellStyle name="標準 2 4 5 4 2 3 2 3 2" xfId="34897"/>
    <cellStyle name="標準 2 4 5 4 2 3 2 3 2 2" xfId="34898"/>
    <cellStyle name="標準 2 4 5 4 2 3 2 3 2 3" xfId="34899"/>
    <cellStyle name="標準 2 4 5 4 2 3 2 3 3" xfId="34900"/>
    <cellStyle name="標準 2 4 5 4 2 3 2 3 3 2" xfId="34901"/>
    <cellStyle name="標準 2 4 5 4 2 3 2 3 3 3" xfId="34902"/>
    <cellStyle name="標準 2 4 5 4 2 3 2 3 4" xfId="34903"/>
    <cellStyle name="標準 2 4 5 4 2 3 2 3 5" xfId="34904"/>
    <cellStyle name="標準 2 4 5 4 2 3 2 4" xfId="34905"/>
    <cellStyle name="標準 2 4 5 4 2 3 2 5" xfId="34906"/>
    <cellStyle name="標準 2 4 5 4 2 3 2 5 2" xfId="34907"/>
    <cellStyle name="標準 2 4 5 4 2 3 2 5 3" xfId="34908"/>
    <cellStyle name="標準 2 4 5 4 2 3 2 6" xfId="34909"/>
    <cellStyle name="標準 2 4 5 4 2 3 2 6 2" xfId="34910"/>
    <cellStyle name="標準 2 4 5 4 2 3 2 6 3" xfId="34911"/>
    <cellStyle name="標準 2 4 5 4 2 3 2 7" xfId="34912"/>
    <cellStyle name="標準 2 4 5 4 2 3 2 8" xfId="34913"/>
    <cellStyle name="標準 2 4 5 4 2 3 3" xfId="34914"/>
    <cellStyle name="標準 2 4 5 4 2 3 3 2" xfId="34915"/>
    <cellStyle name="標準 2 4 5 4 2 3 3 2 2" xfId="34916"/>
    <cellStyle name="標準 2 4 5 4 2 3 3 2 2 2" xfId="34917"/>
    <cellStyle name="標準 2 4 5 4 2 3 3 2 2 3" xfId="34918"/>
    <cellStyle name="標準 2 4 5 4 2 3 3 2 3" xfId="34919"/>
    <cellStyle name="標準 2 4 5 4 2 3 3 2 3 2" xfId="34920"/>
    <cellStyle name="標準 2 4 5 4 2 3 3 2 3 3" xfId="34921"/>
    <cellStyle name="標準 2 4 5 4 2 3 3 2 4" xfId="34922"/>
    <cellStyle name="標準 2 4 5 4 2 3 3 2 5" xfId="34923"/>
    <cellStyle name="標準 2 4 5 4 2 3 3 3" xfId="34924"/>
    <cellStyle name="標準 2 4 5 4 2 3 3 3 2" xfId="34925"/>
    <cellStyle name="標準 2 4 5 4 2 3 3 3 3" xfId="34926"/>
    <cellStyle name="標準 2 4 5 4 2 3 3 4" xfId="34927"/>
    <cellStyle name="標準 2 4 5 4 2 3 3 4 2" xfId="34928"/>
    <cellStyle name="標準 2 4 5 4 2 3 3 4 3" xfId="34929"/>
    <cellStyle name="標準 2 4 5 4 2 3 3 5" xfId="34930"/>
    <cellStyle name="標準 2 4 5 4 2 3 3 6" xfId="34931"/>
    <cellStyle name="標準 2 4 5 4 2 3 4" xfId="34932"/>
    <cellStyle name="標準 2 4 5 4 2 3 4 2" xfId="34933"/>
    <cellStyle name="標準 2 4 5 4 2 3 4 2 2" xfId="34934"/>
    <cellStyle name="標準 2 4 5 4 2 3 4 2 3" xfId="34935"/>
    <cellStyle name="標準 2 4 5 4 2 3 4 3" xfId="34936"/>
    <cellStyle name="標準 2 4 5 4 2 3 4 3 2" xfId="34937"/>
    <cellStyle name="標準 2 4 5 4 2 3 4 3 3" xfId="34938"/>
    <cellStyle name="標準 2 4 5 4 2 3 4 4" xfId="34939"/>
    <cellStyle name="標準 2 4 5 4 2 3 4 5" xfId="34940"/>
    <cellStyle name="標準 2 4 5 4 2 3 5" xfId="34941"/>
    <cellStyle name="標準 2 4 5 4 2 3 6" xfId="34942"/>
    <cellStyle name="標準 2 4 5 4 2 3 6 2" xfId="34943"/>
    <cellStyle name="標準 2 4 5 4 2 3 6 3" xfId="34944"/>
    <cellStyle name="標準 2 4 5 4 2 3 7" xfId="34945"/>
    <cellStyle name="標準 2 4 5 4 2 3 7 2" xfId="34946"/>
    <cellStyle name="標準 2 4 5 4 2 3 7 3" xfId="34947"/>
    <cellStyle name="標準 2 4 5 4 2 3 8" xfId="34948"/>
    <cellStyle name="標準 2 4 5 4 2 3 9" xfId="34949"/>
    <cellStyle name="標準 2 4 5 4 2 4" xfId="34950"/>
    <cellStyle name="標準 2 4 5 4 2 4 2" xfId="34951"/>
    <cellStyle name="標準 2 4 5 4 2 4 2 2" xfId="34952"/>
    <cellStyle name="標準 2 4 5 4 2 4 2 2 2" xfId="34953"/>
    <cellStyle name="標準 2 4 5 4 2 4 2 2 2 2" xfId="34954"/>
    <cellStyle name="標準 2 4 5 4 2 4 2 2 2 3" xfId="34955"/>
    <cellStyle name="標準 2 4 5 4 2 4 2 2 3" xfId="34956"/>
    <cellStyle name="標準 2 4 5 4 2 4 2 2 3 2" xfId="34957"/>
    <cellStyle name="標準 2 4 5 4 2 4 2 2 3 3" xfId="34958"/>
    <cellStyle name="標準 2 4 5 4 2 4 2 2 4" xfId="34959"/>
    <cellStyle name="標準 2 4 5 4 2 4 2 2 5" xfId="34960"/>
    <cellStyle name="標準 2 4 5 4 2 4 2 3" xfId="34961"/>
    <cellStyle name="標準 2 4 5 4 2 4 2 3 2" xfId="34962"/>
    <cellStyle name="標準 2 4 5 4 2 4 2 3 3" xfId="34963"/>
    <cellStyle name="標準 2 4 5 4 2 4 2 4" xfId="34964"/>
    <cellStyle name="標準 2 4 5 4 2 4 2 4 2" xfId="34965"/>
    <cellStyle name="標準 2 4 5 4 2 4 2 4 3" xfId="34966"/>
    <cellStyle name="標準 2 4 5 4 2 4 2 5" xfId="34967"/>
    <cellStyle name="標準 2 4 5 4 2 4 2 6" xfId="34968"/>
    <cellStyle name="標準 2 4 5 4 2 4 3" xfId="34969"/>
    <cellStyle name="標準 2 4 5 4 2 4 3 2" xfId="34970"/>
    <cellStyle name="標準 2 4 5 4 2 4 3 2 2" xfId="34971"/>
    <cellStyle name="標準 2 4 5 4 2 4 3 2 3" xfId="34972"/>
    <cellStyle name="標準 2 4 5 4 2 4 3 3" xfId="34973"/>
    <cellStyle name="標準 2 4 5 4 2 4 3 3 2" xfId="34974"/>
    <cellStyle name="標準 2 4 5 4 2 4 3 3 3" xfId="34975"/>
    <cellStyle name="標準 2 4 5 4 2 4 3 4" xfId="34976"/>
    <cellStyle name="標準 2 4 5 4 2 4 3 5" xfId="34977"/>
    <cellStyle name="標準 2 4 5 4 2 4 4" xfId="34978"/>
    <cellStyle name="標準 2 4 5 4 2 4 5" xfId="34979"/>
    <cellStyle name="標準 2 4 5 4 2 4 5 2" xfId="34980"/>
    <cellStyle name="標準 2 4 5 4 2 4 5 3" xfId="34981"/>
    <cellStyle name="標準 2 4 5 4 2 4 6" xfId="34982"/>
    <cellStyle name="標準 2 4 5 4 2 4 6 2" xfId="34983"/>
    <cellStyle name="標準 2 4 5 4 2 4 6 3" xfId="34984"/>
    <cellStyle name="標準 2 4 5 4 2 4 7" xfId="34985"/>
    <cellStyle name="標準 2 4 5 4 2 4 8" xfId="34986"/>
    <cellStyle name="標準 2 4 5 4 2 5" xfId="34987"/>
    <cellStyle name="標準 2 4 5 4 2 5 2" xfId="34988"/>
    <cellStyle name="標準 2 4 5 4 2 5 2 2" xfId="34989"/>
    <cellStyle name="標準 2 4 5 4 2 5 2 2 2" xfId="34990"/>
    <cellStyle name="標準 2 4 5 4 2 5 2 2 2 2" xfId="34991"/>
    <cellStyle name="標準 2 4 5 4 2 5 2 2 2 3" xfId="34992"/>
    <cellStyle name="標準 2 4 5 4 2 5 2 2 3" xfId="34993"/>
    <cellStyle name="標準 2 4 5 4 2 5 2 2 3 2" xfId="34994"/>
    <cellStyle name="標準 2 4 5 4 2 5 2 2 3 3" xfId="34995"/>
    <cellStyle name="標準 2 4 5 4 2 5 2 2 4" xfId="34996"/>
    <cellStyle name="標準 2 4 5 4 2 5 2 2 5" xfId="34997"/>
    <cellStyle name="標準 2 4 5 4 2 5 2 3" xfId="34998"/>
    <cellStyle name="標準 2 4 5 4 2 5 2 3 2" xfId="34999"/>
    <cellStyle name="標準 2 4 5 4 2 5 2 3 3" xfId="35000"/>
    <cellStyle name="標準 2 4 5 4 2 5 2 4" xfId="35001"/>
    <cellStyle name="標準 2 4 5 4 2 5 2 4 2" xfId="35002"/>
    <cellStyle name="標準 2 4 5 4 2 5 2 4 3" xfId="35003"/>
    <cellStyle name="標準 2 4 5 4 2 5 2 5" xfId="35004"/>
    <cellStyle name="標準 2 4 5 4 2 5 2 6" xfId="35005"/>
    <cellStyle name="標準 2 4 5 4 2 5 3" xfId="35006"/>
    <cellStyle name="標準 2 4 5 4 2 5 3 2" xfId="35007"/>
    <cellStyle name="標準 2 4 5 4 2 5 3 2 2" xfId="35008"/>
    <cellStyle name="標準 2 4 5 4 2 5 3 2 3" xfId="35009"/>
    <cellStyle name="標準 2 4 5 4 2 5 3 3" xfId="35010"/>
    <cellStyle name="標準 2 4 5 4 2 5 3 3 2" xfId="35011"/>
    <cellStyle name="標準 2 4 5 4 2 5 3 3 3" xfId="35012"/>
    <cellStyle name="標準 2 4 5 4 2 5 3 4" xfId="35013"/>
    <cellStyle name="標準 2 4 5 4 2 5 3 5" xfId="35014"/>
    <cellStyle name="標準 2 4 5 4 2 5 4" xfId="35015"/>
    <cellStyle name="標準 2 4 5 4 2 5 5" xfId="35016"/>
    <cellStyle name="標準 2 4 5 4 2 5 5 2" xfId="35017"/>
    <cellStyle name="標準 2 4 5 4 2 5 5 3" xfId="35018"/>
    <cellStyle name="標準 2 4 5 4 2 5 6" xfId="35019"/>
    <cellStyle name="標準 2 4 5 4 2 5 6 2" xfId="35020"/>
    <cellStyle name="標準 2 4 5 4 2 5 6 3" xfId="35021"/>
    <cellStyle name="標準 2 4 5 4 2 5 7" xfId="35022"/>
    <cellStyle name="標準 2 4 5 4 2 5 8" xfId="35023"/>
    <cellStyle name="標準 2 4 5 4 2 6" xfId="35024"/>
    <cellStyle name="標準 2 4 5 4 2 6 2" xfId="35025"/>
    <cellStyle name="標準 2 4 5 4 2 6 2 2" xfId="35026"/>
    <cellStyle name="標準 2 4 5 4 2 6 2 2 2" xfId="35027"/>
    <cellStyle name="標準 2 4 5 4 2 6 2 2 3" xfId="35028"/>
    <cellStyle name="標準 2 4 5 4 2 6 2 3" xfId="35029"/>
    <cellStyle name="標準 2 4 5 4 2 6 2 3 2" xfId="35030"/>
    <cellStyle name="標準 2 4 5 4 2 6 2 3 3" xfId="35031"/>
    <cellStyle name="標準 2 4 5 4 2 6 2 4" xfId="35032"/>
    <cellStyle name="標準 2 4 5 4 2 6 2 5" xfId="35033"/>
    <cellStyle name="標準 2 4 5 4 2 6 3" xfId="35034"/>
    <cellStyle name="標準 2 4 5 4 2 6 3 2" xfId="35035"/>
    <cellStyle name="標準 2 4 5 4 2 6 3 3" xfId="35036"/>
    <cellStyle name="標準 2 4 5 4 2 6 4" xfId="35037"/>
    <cellStyle name="標準 2 4 5 4 2 6 4 2" xfId="35038"/>
    <cellStyle name="標準 2 4 5 4 2 6 4 3" xfId="35039"/>
    <cellStyle name="標準 2 4 5 4 2 6 5" xfId="35040"/>
    <cellStyle name="標準 2 4 5 4 2 6 6" xfId="35041"/>
    <cellStyle name="標準 2 4 5 4 2 7" xfId="35042"/>
    <cellStyle name="標準 2 4 5 4 2 7 2" xfId="35043"/>
    <cellStyle name="標準 2 4 5 4 2 7 2 2" xfId="35044"/>
    <cellStyle name="標準 2 4 5 4 2 7 2 3" xfId="35045"/>
    <cellStyle name="標準 2 4 5 4 2 7 3" xfId="35046"/>
    <cellStyle name="標準 2 4 5 4 2 7 3 2" xfId="35047"/>
    <cellStyle name="標準 2 4 5 4 2 7 3 3" xfId="35048"/>
    <cellStyle name="標準 2 4 5 4 2 7 4" xfId="35049"/>
    <cellStyle name="標準 2 4 5 4 2 7 5" xfId="35050"/>
    <cellStyle name="標準 2 4 5 4 2 8" xfId="35051"/>
    <cellStyle name="標準 2 4 5 4 2 9" xfId="35052"/>
    <cellStyle name="標準 2 4 5 4 2 9 2" xfId="35053"/>
    <cellStyle name="標準 2 4 5 4 2 9 3" xfId="35054"/>
    <cellStyle name="標準 2 4 5 4 3" xfId="35055"/>
    <cellStyle name="標準 2 4 5 4 3 10" xfId="35056"/>
    <cellStyle name="標準 2 4 5 4 3 11" xfId="35057"/>
    <cellStyle name="標準 2 4 5 4 3 2" xfId="35058"/>
    <cellStyle name="標準 2 4 5 4 3 2 10" xfId="35059"/>
    <cellStyle name="標準 2 4 5 4 3 2 2" xfId="35060"/>
    <cellStyle name="標準 2 4 5 4 3 2 2 2" xfId="35061"/>
    <cellStyle name="標準 2 4 5 4 3 2 2 2 2" xfId="35062"/>
    <cellStyle name="標準 2 4 5 4 3 2 2 2 2 2" xfId="35063"/>
    <cellStyle name="標準 2 4 5 4 3 2 2 2 2 2 2" xfId="35064"/>
    <cellStyle name="標準 2 4 5 4 3 2 2 2 2 2 3" xfId="35065"/>
    <cellStyle name="標準 2 4 5 4 3 2 2 2 2 3" xfId="35066"/>
    <cellStyle name="標準 2 4 5 4 3 2 2 2 2 3 2" xfId="35067"/>
    <cellStyle name="標準 2 4 5 4 3 2 2 2 2 3 3" xfId="35068"/>
    <cellStyle name="標準 2 4 5 4 3 2 2 2 2 4" xfId="35069"/>
    <cellStyle name="標準 2 4 5 4 3 2 2 2 2 5" xfId="35070"/>
    <cellStyle name="標準 2 4 5 4 3 2 2 2 3" xfId="35071"/>
    <cellStyle name="標準 2 4 5 4 3 2 2 2 3 2" xfId="35072"/>
    <cellStyle name="標準 2 4 5 4 3 2 2 2 3 3" xfId="35073"/>
    <cellStyle name="標準 2 4 5 4 3 2 2 2 4" xfId="35074"/>
    <cellStyle name="標準 2 4 5 4 3 2 2 2 4 2" xfId="35075"/>
    <cellStyle name="標準 2 4 5 4 3 2 2 2 4 3" xfId="35076"/>
    <cellStyle name="標準 2 4 5 4 3 2 2 2 5" xfId="35077"/>
    <cellStyle name="標準 2 4 5 4 3 2 2 2 6" xfId="35078"/>
    <cellStyle name="標準 2 4 5 4 3 2 2 3" xfId="35079"/>
    <cellStyle name="標準 2 4 5 4 3 2 2 3 2" xfId="35080"/>
    <cellStyle name="標準 2 4 5 4 3 2 2 3 2 2" xfId="35081"/>
    <cellStyle name="標準 2 4 5 4 3 2 2 3 2 3" xfId="35082"/>
    <cellStyle name="標準 2 4 5 4 3 2 2 3 3" xfId="35083"/>
    <cellStyle name="標準 2 4 5 4 3 2 2 3 3 2" xfId="35084"/>
    <cellStyle name="標準 2 4 5 4 3 2 2 3 3 3" xfId="35085"/>
    <cellStyle name="標準 2 4 5 4 3 2 2 3 4" xfId="35086"/>
    <cellStyle name="標準 2 4 5 4 3 2 2 3 5" xfId="35087"/>
    <cellStyle name="標準 2 4 5 4 3 2 2 4" xfId="35088"/>
    <cellStyle name="標準 2 4 5 4 3 2 2 5" xfId="35089"/>
    <cellStyle name="標準 2 4 5 4 3 2 2 5 2" xfId="35090"/>
    <cellStyle name="標準 2 4 5 4 3 2 2 5 3" xfId="35091"/>
    <cellStyle name="標準 2 4 5 4 3 2 2 6" xfId="35092"/>
    <cellStyle name="標準 2 4 5 4 3 2 2 6 2" xfId="35093"/>
    <cellStyle name="標準 2 4 5 4 3 2 2 6 3" xfId="35094"/>
    <cellStyle name="標準 2 4 5 4 3 2 2 7" xfId="35095"/>
    <cellStyle name="標準 2 4 5 4 3 2 2 8" xfId="35096"/>
    <cellStyle name="標準 2 4 5 4 3 2 3" xfId="35097"/>
    <cellStyle name="標準 2 4 5 4 3 2 3 2" xfId="35098"/>
    <cellStyle name="標準 2 4 5 4 3 2 3 2 2" xfId="35099"/>
    <cellStyle name="標準 2 4 5 4 3 2 3 2 2 2" xfId="35100"/>
    <cellStyle name="標準 2 4 5 4 3 2 3 2 2 2 2" xfId="35101"/>
    <cellStyle name="標準 2 4 5 4 3 2 3 2 2 2 3" xfId="35102"/>
    <cellStyle name="標準 2 4 5 4 3 2 3 2 2 3" xfId="35103"/>
    <cellStyle name="標準 2 4 5 4 3 2 3 2 2 3 2" xfId="35104"/>
    <cellStyle name="標準 2 4 5 4 3 2 3 2 2 3 3" xfId="35105"/>
    <cellStyle name="標準 2 4 5 4 3 2 3 2 2 4" xfId="35106"/>
    <cellStyle name="標準 2 4 5 4 3 2 3 2 2 5" xfId="35107"/>
    <cellStyle name="標準 2 4 5 4 3 2 3 2 3" xfId="35108"/>
    <cellStyle name="標準 2 4 5 4 3 2 3 2 3 2" xfId="35109"/>
    <cellStyle name="標準 2 4 5 4 3 2 3 2 3 3" xfId="35110"/>
    <cellStyle name="標準 2 4 5 4 3 2 3 2 4" xfId="35111"/>
    <cellStyle name="標準 2 4 5 4 3 2 3 2 4 2" xfId="35112"/>
    <cellStyle name="標準 2 4 5 4 3 2 3 2 4 3" xfId="35113"/>
    <cellStyle name="標準 2 4 5 4 3 2 3 2 5" xfId="35114"/>
    <cellStyle name="標準 2 4 5 4 3 2 3 2 6" xfId="35115"/>
    <cellStyle name="標準 2 4 5 4 3 2 3 3" xfId="35116"/>
    <cellStyle name="標準 2 4 5 4 3 2 3 3 2" xfId="35117"/>
    <cellStyle name="標準 2 4 5 4 3 2 3 3 2 2" xfId="35118"/>
    <cellStyle name="標準 2 4 5 4 3 2 3 3 2 3" xfId="35119"/>
    <cellStyle name="標準 2 4 5 4 3 2 3 3 3" xfId="35120"/>
    <cellStyle name="標準 2 4 5 4 3 2 3 3 3 2" xfId="35121"/>
    <cellStyle name="標準 2 4 5 4 3 2 3 3 3 3" xfId="35122"/>
    <cellStyle name="標準 2 4 5 4 3 2 3 3 4" xfId="35123"/>
    <cellStyle name="標準 2 4 5 4 3 2 3 3 5" xfId="35124"/>
    <cellStyle name="標準 2 4 5 4 3 2 3 4" xfId="35125"/>
    <cellStyle name="標準 2 4 5 4 3 2 3 5" xfId="35126"/>
    <cellStyle name="標準 2 4 5 4 3 2 3 5 2" xfId="35127"/>
    <cellStyle name="標準 2 4 5 4 3 2 3 5 3" xfId="35128"/>
    <cellStyle name="標準 2 4 5 4 3 2 3 6" xfId="35129"/>
    <cellStyle name="標準 2 4 5 4 3 2 3 6 2" xfId="35130"/>
    <cellStyle name="標準 2 4 5 4 3 2 3 6 3" xfId="35131"/>
    <cellStyle name="標準 2 4 5 4 3 2 3 7" xfId="35132"/>
    <cellStyle name="標準 2 4 5 4 3 2 3 8" xfId="35133"/>
    <cellStyle name="標準 2 4 5 4 3 2 4" xfId="35134"/>
    <cellStyle name="標準 2 4 5 4 3 2 4 2" xfId="35135"/>
    <cellStyle name="標準 2 4 5 4 3 2 4 2 2" xfId="35136"/>
    <cellStyle name="標準 2 4 5 4 3 2 4 2 2 2" xfId="35137"/>
    <cellStyle name="標準 2 4 5 4 3 2 4 2 2 3" xfId="35138"/>
    <cellStyle name="標準 2 4 5 4 3 2 4 2 3" xfId="35139"/>
    <cellStyle name="標準 2 4 5 4 3 2 4 2 3 2" xfId="35140"/>
    <cellStyle name="標準 2 4 5 4 3 2 4 2 3 3" xfId="35141"/>
    <cellStyle name="標準 2 4 5 4 3 2 4 2 4" xfId="35142"/>
    <cellStyle name="標準 2 4 5 4 3 2 4 2 5" xfId="35143"/>
    <cellStyle name="標準 2 4 5 4 3 2 4 3" xfId="35144"/>
    <cellStyle name="標準 2 4 5 4 3 2 4 3 2" xfId="35145"/>
    <cellStyle name="標準 2 4 5 4 3 2 4 3 3" xfId="35146"/>
    <cellStyle name="標準 2 4 5 4 3 2 4 4" xfId="35147"/>
    <cellStyle name="標準 2 4 5 4 3 2 4 4 2" xfId="35148"/>
    <cellStyle name="標準 2 4 5 4 3 2 4 4 3" xfId="35149"/>
    <cellStyle name="標準 2 4 5 4 3 2 4 5" xfId="35150"/>
    <cellStyle name="標準 2 4 5 4 3 2 4 6" xfId="35151"/>
    <cellStyle name="標準 2 4 5 4 3 2 5" xfId="35152"/>
    <cellStyle name="標準 2 4 5 4 3 2 5 2" xfId="35153"/>
    <cellStyle name="標準 2 4 5 4 3 2 5 2 2" xfId="35154"/>
    <cellStyle name="標準 2 4 5 4 3 2 5 2 3" xfId="35155"/>
    <cellStyle name="標準 2 4 5 4 3 2 5 3" xfId="35156"/>
    <cellStyle name="標準 2 4 5 4 3 2 5 3 2" xfId="35157"/>
    <cellStyle name="標準 2 4 5 4 3 2 5 3 3" xfId="35158"/>
    <cellStyle name="標準 2 4 5 4 3 2 5 4" xfId="35159"/>
    <cellStyle name="標準 2 4 5 4 3 2 5 5" xfId="35160"/>
    <cellStyle name="標準 2 4 5 4 3 2 6" xfId="35161"/>
    <cellStyle name="標準 2 4 5 4 3 2 7" xfId="35162"/>
    <cellStyle name="標準 2 4 5 4 3 2 7 2" xfId="35163"/>
    <cellStyle name="標準 2 4 5 4 3 2 7 3" xfId="35164"/>
    <cellStyle name="標準 2 4 5 4 3 2 8" xfId="35165"/>
    <cellStyle name="標準 2 4 5 4 3 2 8 2" xfId="35166"/>
    <cellStyle name="標準 2 4 5 4 3 2 8 3" xfId="35167"/>
    <cellStyle name="標準 2 4 5 4 3 2 9" xfId="35168"/>
    <cellStyle name="標準 2 4 5 4 3 3" xfId="35169"/>
    <cellStyle name="標準 2 4 5 4 3 3 2" xfId="35170"/>
    <cellStyle name="標準 2 4 5 4 3 3 2 2" xfId="35171"/>
    <cellStyle name="標準 2 4 5 4 3 3 2 2 2" xfId="35172"/>
    <cellStyle name="標準 2 4 5 4 3 3 2 2 2 2" xfId="35173"/>
    <cellStyle name="標準 2 4 5 4 3 3 2 2 2 3" xfId="35174"/>
    <cellStyle name="標準 2 4 5 4 3 3 2 2 3" xfId="35175"/>
    <cellStyle name="標準 2 4 5 4 3 3 2 2 3 2" xfId="35176"/>
    <cellStyle name="標準 2 4 5 4 3 3 2 2 3 3" xfId="35177"/>
    <cellStyle name="標準 2 4 5 4 3 3 2 2 4" xfId="35178"/>
    <cellStyle name="標準 2 4 5 4 3 3 2 2 5" xfId="35179"/>
    <cellStyle name="標準 2 4 5 4 3 3 2 3" xfId="35180"/>
    <cellStyle name="標準 2 4 5 4 3 3 2 3 2" xfId="35181"/>
    <cellStyle name="標準 2 4 5 4 3 3 2 3 3" xfId="35182"/>
    <cellStyle name="標準 2 4 5 4 3 3 2 4" xfId="35183"/>
    <cellStyle name="標準 2 4 5 4 3 3 2 4 2" xfId="35184"/>
    <cellStyle name="標準 2 4 5 4 3 3 2 4 3" xfId="35185"/>
    <cellStyle name="標準 2 4 5 4 3 3 2 5" xfId="35186"/>
    <cellStyle name="標準 2 4 5 4 3 3 2 6" xfId="35187"/>
    <cellStyle name="標準 2 4 5 4 3 3 3" xfId="35188"/>
    <cellStyle name="標準 2 4 5 4 3 3 3 2" xfId="35189"/>
    <cellStyle name="標準 2 4 5 4 3 3 3 2 2" xfId="35190"/>
    <cellStyle name="標準 2 4 5 4 3 3 3 2 3" xfId="35191"/>
    <cellStyle name="標準 2 4 5 4 3 3 3 3" xfId="35192"/>
    <cellStyle name="標準 2 4 5 4 3 3 3 3 2" xfId="35193"/>
    <cellStyle name="標準 2 4 5 4 3 3 3 3 3" xfId="35194"/>
    <cellStyle name="標準 2 4 5 4 3 3 3 4" xfId="35195"/>
    <cellStyle name="標準 2 4 5 4 3 3 3 5" xfId="35196"/>
    <cellStyle name="標準 2 4 5 4 3 3 4" xfId="35197"/>
    <cellStyle name="標準 2 4 5 4 3 3 5" xfId="35198"/>
    <cellStyle name="標準 2 4 5 4 3 3 5 2" xfId="35199"/>
    <cellStyle name="標準 2 4 5 4 3 3 5 3" xfId="35200"/>
    <cellStyle name="標準 2 4 5 4 3 3 6" xfId="35201"/>
    <cellStyle name="標準 2 4 5 4 3 3 6 2" xfId="35202"/>
    <cellStyle name="標準 2 4 5 4 3 3 6 3" xfId="35203"/>
    <cellStyle name="標準 2 4 5 4 3 3 7" xfId="35204"/>
    <cellStyle name="標準 2 4 5 4 3 3 8" xfId="35205"/>
    <cellStyle name="標準 2 4 5 4 3 4" xfId="35206"/>
    <cellStyle name="標準 2 4 5 4 3 4 2" xfId="35207"/>
    <cellStyle name="標準 2 4 5 4 3 4 2 2" xfId="35208"/>
    <cellStyle name="標準 2 4 5 4 3 4 2 2 2" xfId="35209"/>
    <cellStyle name="標準 2 4 5 4 3 4 2 2 2 2" xfId="35210"/>
    <cellStyle name="標準 2 4 5 4 3 4 2 2 2 3" xfId="35211"/>
    <cellStyle name="標準 2 4 5 4 3 4 2 2 3" xfId="35212"/>
    <cellStyle name="標準 2 4 5 4 3 4 2 2 3 2" xfId="35213"/>
    <cellStyle name="標準 2 4 5 4 3 4 2 2 3 3" xfId="35214"/>
    <cellStyle name="標準 2 4 5 4 3 4 2 2 4" xfId="35215"/>
    <cellStyle name="標準 2 4 5 4 3 4 2 2 5" xfId="35216"/>
    <cellStyle name="標準 2 4 5 4 3 4 2 3" xfId="35217"/>
    <cellStyle name="標準 2 4 5 4 3 4 2 3 2" xfId="35218"/>
    <cellStyle name="標準 2 4 5 4 3 4 2 3 3" xfId="35219"/>
    <cellStyle name="標準 2 4 5 4 3 4 2 4" xfId="35220"/>
    <cellStyle name="標準 2 4 5 4 3 4 2 4 2" xfId="35221"/>
    <cellStyle name="標準 2 4 5 4 3 4 2 4 3" xfId="35222"/>
    <cellStyle name="標準 2 4 5 4 3 4 2 5" xfId="35223"/>
    <cellStyle name="標準 2 4 5 4 3 4 2 6" xfId="35224"/>
    <cellStyle name="標準 2 4 5 4 3 4 3" xfId="35225"/>
    <cellStyle name="標準 2 4 5 4 3 4 3 2" xfId="35226"/>
    <cellStyle name="標準 2 4 5 4 3 4 3 2 2" xfId="35227"/>
    <cellStyle name="標準 2 4 5 4 3 4 3 2 3" xfId="35228"/>
    <cellStyle name="標準 2 4 5 4 3 4 3 3" xfId="35229"/>
    <cellStyle name="標準 2 4 5 4 3 4 3 3 2" xfId="35230"/>
    <cellStyle name="標準 2 4 5 4 3 4 3 3 3" xfId="35231"/>
    <cellStyle name="標準 2 4 5 4 3 4 3 4" xfId="35232"/>
    <cellStyle name="標準 2 4 5 4 3 4 3 5" xfId="35233"/>
    <cellStyle name="標準 2 4 5 4 3 4 4" xfId="35234"/>
    <cellStyle name="標準 2 4 5 4 3 4 5" xfId="35235"/>
    <cellStyle name="標準 2 4 5 4 3 4 5 2" xfId="35236"/>
    <cellStyle name="標準 2 4 5 4 3 4 5 3" xfId="35237"/>
    <cellStyle name="標準 2 4 5 4 3 4 6" xfId="35238"/>
    <cellStyle name="標準 2 4 5 4 3 4 6 2" xfId="35239"/>
    <cellStyle name="標準 2 4 5 4 3 4 6 3" xfId="35240"/>
    <cellStyle name="標準 2 4 5 4 3 4 7" xfId="35241"/>
    <cellStyle name="標準 2 4 5 4 3 4 8" xfId="35242"/>
    <cellStyle name="標準 2 4 5 4 3 5" xfId="35243"/>
    <cellStyle name="標準 2 4 5 4 3 5 2" xfId="35244"/>
    <cellStyle name="標準 2 4 5 4 3 5 2 2" xfId="35245"/>
    <cellStyle name="標準 2 4 5 4 3 5 2 2 2" xfId="35246"/>
    <cellStyle name="標準 2 4 5 4 3 5 2 2 3" xfId="35247"/>
    <cellStyle name="標準 2 4 5 4 3 5 2 3" xfId="35248"/>
    <cellStyle name="標準 2 4 5 4 3 5 2 3 2" xfId="35249"/>
    <cellStyle name="標準 2 4 5 4 3 5 2 3 3" xfId="35250"/>
    <cellStyle name="標準 2 4 5 4 3 5 2 4" xfId="35251"/>
    <cellStyle name="標準 2 4 5 4 3 5 2 5" xfId="35252"/>
    <cellStyle name="標準 2 4 5 4 3 5 3" xfId="35253"/>
    <cellStyle name="標準 2 4 5 4 3 5 3 2" xfId="35254"/>
    <cellStyle name="標準 2 4 5 4 3 5 3 3" xfId="35255"/>
    <cellStyle name="標準 2 4 5 4 3 5 4" xfId="35256"/>
    <cellStyle name="標準 2 4 5 4 3 5 4 2" xfId="35257"/>
    <cellStyle name="標準 2 4 5 4 3 5 4 3" xfId="35258"/>
    <cellStyle name="標準 2 4 5 4 3 5 5" xfId="35259"/>
    <cellStyle name="標準 2 4 5 4 3 5 6" xfId="35260"/>
    <cellStyle name="標準 2 4 5 4 3 6" xfId="35261"/>
    <cellStyle name="標準 2 4 5 4 3 6 2" xfId="35262"/>
    <cellStyle name="標準 2 4 5 4 3 6 2 2" xfId="35263"/>
    <cellStyle name="標準 2 4 5 4 3 6 2 3" xfId="35264"/>
    <cellStyle name="標準 2 4 5 4 3 6 3" xfId="35265"/>
    <cellStyle name="標準 2 4 5 4 3 6 3 2" xfId="35266"/>
    <cellStyle name="標準 2 4 5 4 3 6 3 3" xfId="35267"/>
    <cellStyle name="標準 2 4 5 4 3 6 4" xfId="35268"/>
    <cellStyle name="標準 2 4 5 4 3 6 5" xfId="35269"/>
    <cellStyle name="標準 2 4 5 4 3 7" xfId="35270"/>
    <cellStyle name="標準 2 4 5 4 3 8" xfId="35271"/>
    <cellStyle name="標準 2 4 5 4 3 8 2" xfId="35272"/>
    <cellStyle name="標準 2 4 5 4 3 8 3" xfId="35273"/>
    <cellStyle name="標準 2 4 5 4 3 9" xfId="35274"/>
    <cellStyle name="標準 2 4 5 4 3 9 2" xfId="35275"/>
    <cellStyle name="標準 2 4 5 4 3 9 3" xfId="35276"/>
    <cellStyle name="標準 2 4 5 4 4" xfId="35277"/>
    <cellStyle name="標準 2 4 5 4 4 10" xfId="35278"/>
    <cellStyle name="標準 2 4 5 4 4 2" xfId="35279"/>
    <cellStyle name="標準 2 4 5 4 4 2 2" xfId="35280"/>
    <cellStyle name="標準 2 4 5 4 4 2 2 2" xfId="35281"/>
    <cellStyle name="標準 2 4 5 4 4 2 2 2 2" xfId="35282"/>
    <cellStyle name="標準 2 4 5 4 4 2 2 2 2 2" xfId="35283"/>
    <cellStyle name="標準 2 4 5 4 4 2 2 2 2 3" xfId="35284"/>
    <cellStyle name="標準 2 4 5 4 4 2 2 2 3" xfId="35285"/>
    <cellStyle name="標準 2 4 5 4 4 2 2 2 3 2" xfId="35286"/>
    <cellStyle name="標準 2 4 5 4 4 2 2 2 3 3" xfId="35287"/>
    <cellStyle name="標準 2 4 5 4 4 2 2 2 4" xfId="35288"/>
    <cellStyle name="標準 2 4 5 4 4 2 2 2 5" xfId="35289"/>
    <cellStyle name="標準 2 4 5 4 4 2 2 3" xfId="35290"/>
    <cellStyle name="標準 2 4 5 4 4 2 2 3 2" xfId="35291"/>
    <cellStyle name="標準 2 4 5 4 4 2 2 3 3" xfId="35292"/>
    <cellStyle name="標準 2 4 5 4 4 2 2 4" xfId="35293"/>
    <cellStyle name="標準 2 4 5 4 4 2 2 4 2" xfId="35294"/>
    <cellStyle name="標準 2 4 5 4 4 2 2 4 3" xfId="35295"/>
    <cellStyle name="標準 2 4 5 4 4 2 2 5" xfId="35296"/>
    <cellStyle name="標準 2 4 5 4 4 2 2 6" xfId="35297"/>
    <cellStyle name="標準 2 4 5 4 4 2 3" xfId="35298"/>
    <cellStyle name="標準 2 4 5 4 4 2 3 2" xfId="35299"/>
    <cellStyle name="標準 2 4 5 4 4 2 3 2 2" xfId="35300"/>
    <cellStyle name="標準 2 4 5 4 4 2 3 2 3" xfId="35301"/>
    <cellStyle name="標準 2 4 5 4 4 2 3 3" xfId="35302"/>
    <cellStyle name="標準 2 4 5 4 4 2 3 3 2" xfId="35303"/>
    <cellStyle name="標準 2 4 5 4 4 2 3 3 3" xfId="35304"/>
    <cellStyle name="標準 2 4 5 4 4 2 3 4" xfId="35305"/>
    <cellStyle name="標準 2 4 5 4 4 2 3 5" xfId="35306"/>
    <cellStyle name="標準 2 4 5 4 4 2 4" xfId="35307"/>
    <cellStyle name="標準 2 4 5 4 4 2 5" xfId="35308"/>
    <cellStyle name="標準 2 4 5 4 4 2 5 2" xfId="35309"/>
    <cellStyle name="標準 2 4 5 4 4 2 5 3" xfId="35310"/>
    <cellStyle name="標準 2 4 5 4 4 2 6" xfId="35311"/>
    <cellStyle name="標準 2 4 5 4 4 2 6 2" xfId="35312"/>
    <cellStyle name="標準 2 4 5 4 4 2 6 3" xfId="35313"/>
    <cellStyle name="標準 2 4 5 4 4 2 7" xfId="35314"/>
    <cellStyle name="標準 2 4 5 4 4 2 8" xfId="35315"/>
    <cellStyle name="標準 2 4 5 4 4 3" xfId="35316"/>
    <cellStyle name="標準 2 4 5 4 4 3 2" xfId="35317"/>
    <cellStyle name="標準 2 4 5 4 4 3 2 2" xfId="35318"/>
    <cellStyle name="標準 2 4 5 4 4 3 2 2 2" xfId="35319"/>
    <cellStyle name="標準 2 4 5 4 4 3 2 2 2 2" xfId="35320"/>
    <cellStyle name="標準 2 4 5 4 4 3 2 2 2 3" xfId="35321"/>
    <cellStyle name="標準 2 4 5 4 4 3 2 2 3" xfId="35322"/>
    <cellStyle name="標準 2 4 5 4 4 3 2 2 3 2" xfId="35323"/>
    <cellStyle name="標準 2 4 5 4 4 3 2 2 3 3" xfId="35324"/>
    <cellStyle name="標準 2 4 5 4 4 3 2 2 4" xfId="35325"/>
    <cellStyle name="標準 2 4 5 4 4 3 2 2 5" xfId="35326"/>
    <cellStyle name="標準 2 4 5 4 4 3 2 3" xfId="35327"/>
    <cellStyle name="標準 2 4 5 4 4 3 2 3 2" xfId="35328"/>
    <cellStyle name="標準 2 4 5 4 4 3 2 3 3" xfId="35329"/>
    <cellStyle name="標準 2 4 5 4 4 3 2 4" xfId="35330"/>
    <cellStyle name="標準 2 4 5 4 4 3 2 4 2" xfId="35331"/>
    <cellStyle name="標準 2 4 5 4 4 3 2 4 3" xfId="35332"/>
    <cellStyle name="標準 2 4 5 4 4 3 2 5" xfId="35333"/>
    <cellStyle name="標準 2 4 5 4 4 3 2 6" xfId="35334"/>
    <cellStyle name="標準 2 4 5 4 4 3 3" xfId="35335"/>
    <cellStyle name="標準 2 4 5 4 4 3 3 2" xfId="35336"/>
    <cellStyle name="標準 2 4 5 4 4 3 3 2 2" xfId="35337"/>
    <cellStyle name="標準 2 4 5 4 4 3 3 2 3" xfId="35338"/>
    <cellStyle name="標準 2 4 5 4 4 3 3 3" xfId="35339"/>
    <cellStyle name="標準 2 4 5 4 4 3 3 3 2" xfId="35340"/>
    <cellStyle name="標準 2 4 5 4 4 3 3 3 3" xfId="35341"/>
    <cellStyle name="標準 2 4 5 4 4 3 3 4" xfId="35342"/>
    <cellStyle name="標準 2 4 5 4 4 3 3 5" xfId="35343"/>
    <cellStyle name="標準 2 4 5 4 4 3 4" xfId="35344"/>
    <cellStyle name="標準 2 4 5 4 4 3 5" xfId="35345"/>
    <cellStyle name="標準 2 4 5 4 4 3 5 2" xfId="35346"/>
    <cellStyle name="標準 2 4 5 4 4 3 5 3" xfId="35347"/>
    <cellStyle name="標準 2 4 5 4 4 3 6" xfId="35348"/>
    <cellStyle name="標準 2 4 5 4 4 3 6 2" xfId="35349"/>
    <cellStyle name="標準 2 4 5 4 4 3 6 3" xfId="35350"/>
    <cellStyle name="標準 2 4 5 4 4 3 7" xfId="35351"/>
    <cellStyle name="標準 2 4 5 4 4 3 8" xfId="35352"/>
    <cellStyle name="標準 2 4 5 4 4 4" xfId="35353"/>
    <cellStyle name="標準 2 4 5 4 4 4 2" xfId="35354"/>
    <cellStyle name="標準 2 4 5 4 4 4 2 2" xfId="35355"/>
    <cellStyle name="標準 2 4 5 4 4 4 2 2 2" xfId="35356"/>
    <cellStyle name="標準 2 4 5 4 4 4 2 2 3" xfId="35357"/>
    <cellStyle name="標準 2 4 5 4 4 4 2 3" xfId="35358"/>
    <cellStyle name="標準 2 4 5 4 4 4 2 3 2" xfId="35359"/>
    <cellStyle name="標準 2 4 5 4 4 4 2 3 3" xfId="35360"/>
    <cellStyle name="標準 2 4 5 4 4 4 2 4" xfId="35361"/>
    <cellStyle name="標準 2 4 5 4 4 4 2 5" xfId="35362"/>
    <cellStyle name="標準 2 4 5 4 4 4 3" xfId="35363"/>
    <cellStyle name="標準 2 4 5 4 4 4 3 2" xfId="35364"/>
    <cellStyle name="標準 2 4 5 4 4 4 3 3" xfId="35365"/>
    <cellStyle name="標準 2 4 5 4 4 4 4" xfId="35366"/>
    <cellStyle name="標準 2 4 5 4 4 4 4 2" xfId="35367"/>
    <cellStyle name="標準 2 4 5 4 4 4 4 3" xfId="35368"/>
    <cellStyle name="標準 2 4 5 4 4 4 5" xfId="35369"/>
    <cellStyle name="標準 2 4 5 4 4 4 6" xfId="35370"/>
    <cellStyle name="標準 2 4 5 4 4 5" xfId="35371"/>
    <cellStyle name="標準 2 4 5 4 4 5 2" xfId="35372"/>
    <cellStyle name="標準 2 4 5 4 4 5 2 2" xfId="35373"/>
    <cellStyle name="標準 2 4 5 4 4 5 2 3" xfId="35374"/>
    <cellStyle name="標準 2 4 5 4 4 5 3" xfId="35375"/>
    <cellStyle name="標準 2 4 5 4 4 5 3 2" xfId="35376"/>
    <cellStyle name="標準 2 4 5 4 4 5 3 3" xfId="35377"/>
    <cellStyle name="標準 2 4 5 4 4 5 4" xfId="35378"/>
    <cellStyle name="標準 2 4 5 4 4 5 5" xfId="35379"/>
    <cellStyle name="標準 2 4 5 4 4 6" xfId="35380"/>
    <cellStyle name="標準 2 4 5 4 4 7" xfId="35381"/>
    <cellStyle name="標準 2 4 5 4 4 7 2" xfId="35382"/>
    <cellStyle name="標準 2 4 5 4 4 7 3" xfId="35383"/>
    <cellStyle name="標準 2 4 5 4 4 8" xfId="35384"/>
    <cellStyle name="標準 2 4 5 4 4 8 2" xfId="35385"/>
    <cellStyle name="標準 2 4 5 4 4 8 3" xfId="35386"/>
    <cellStyle name="標準 2 4 5 4 4 9" xfId="35387"/>
    <cellStyle name="標準 2 4 5 4 5" xfId="35388"/>
    <cellStyle name="標準 2 4 5 4 5 2" xfId="35389"/>
    <cellStyle name="標準 2 4 5 4 5 2 2" xfId="35390"/>
    <cellStyle name="標準 2 4 5 4 5 2 2 2" xfId="35391"/>
    <cellStyle name="標準 2 4 5 4 5 2 2 2 2" xfId="35392"/>
    <cellStyle name="標準 2 4 5 4 5 2 2 2 2 2" xfId="35393"/>
    <cellStyle name="標準 2 4 5 4 5 2 2 2 2 3" xfId="35394"/>
    <cellStyle name="標準 2 4 5 4 5 2 2 2 3" xfId="35395"/>
    <cellStyle name="標準 2 4 5 4 5 2 2 2 3 2" xfId="35396"/>
    <cellStyle name="標準 2 4 5 4 5 2 2 2 3 3" xfId="35397"/>
    <cellStyle name="標準 2 4 5 4 5 2 2 2 4" xfId="35398"/>
    <cellStyle name="標準 2 4 5 4 5 2 2 2 5" xfId="35399"/>
    <cellStyle name="標準 2 4 5 4 5 2 2 3" xfId="35400"/>
    <cellStyle name="標準 2 4 5 4 5 2 2 3 2" xfId="35401"/>
    <cellStyle name="標準 2 4 5 4 5 2 2 3 3" xfId="35402"/>
    <cellStyle name="標準 2 4 5 4 5 2 2 4" xfId="35403"/>
    <cellStyle name="標準 2 4 5 4 5 2 2 4 2" xfId="35404"/>
    <cellStyle name="標準 2 4 5 4 5 2 2 4 3" xfId="35405"/>
    <cellStyle name="標準 2 4 5 4 5 2 2 5" xfId="35406"/>
    <cellStyle name="標準 2 4 5 4 5 2 2 6" xfId="35407"/>
    <cellStyle name="標準 2 4 5 4 5 2 3" xfId="35408"/>
    <cellStyle name="標準 2 4 5 4 5 2 3 2" xfId="35409"/>
    <cellStyle name="標準 2 4 5 4 5 2 3 2 2" xfId="35410"/>
    <cellStyle name="標準 2 4 5 4 5 2 3 2 3" xfId="35411"/>
    <cellStyle name="標準 2 4 5 4 5 2 3 3" xfId="35412"/>
    <cellStyle name="標準 2 4 5 4 5 2 3 3 2" xfId="35413"/>
    <cellStyle name="標準 2 4 5 4 5 2 3 3 3" xfId="35414"/>
    <cellStyle name="標準 2 4 5 4 5 2 3 4" xfId="35415"/>
    <cellStyle name="標準 2 4 5 4 5 2 3 5" xfId="35416"/>
    <cellStyle name="標準 2 4 5 4 5 2 4" xfId="35417"/>
    <cellStyle name="標準 2 4 5 4 5 2 5" xfId="35418"/>
    <cellStyle name="標準 2 4 5 4 5 2 5 2" xfId="35419"/>
    <cellStyle name="標準 2 4 5 4 5 2 5 3" xfId="35420"/>
    <cellStyle name="標準 2 4 5 4 5 2 6" xfId="35421"/>
    <cellStyle name="標準 2 4 5 4 5 2 6 2" xfId="35422"/>
    <cellStyle name="標準 2 4 5 4 5 2 6 3" xfId="35423"/>
    <cellStyle name="標準 2 4 5 4 5 2 7" xfId="35424"/>
    <cellStyle name="標準 2 4 5 4 5 2 8" xfId="35425"/>
    <cellStyle name="標準 2 4 5 4 5 3" xfId="35426"/>
    <cellStyle name="標準 2 4 5 4 5 3 2" xfId="35427"/>
    <cellStyle name="標準 2 4 5 4 5 3 2 2" xfId="35428"/>
    <cellStyle name="標準 2 4 5 4 5 3 2 2 2" xfId="35429"/>
    <cellStyle name="標準 2 4 5 4 5 3 2 2 3" xfId="35430"/>
    <cellStyle name="標準 2 4 5 4 5 3 2 3" xfId="35431"/>
    <cellStyle name="標準 2 4 5 4 5 3 2 3 2" xfId="35432"/>
    <cellStyle name="標準 2 4 5 4 5 3 2 3 3" xfId="35433"/>
    <cellStyle name="標準 2 4 5 4 5 3 2 4" xfId="35434"/>
    <cellStyle name="標準 2 4 5 4 5 3 2 5" xfId="35435"/>
    <cellStyle name="標準 2 4 5 4 5 3 3" xfId="35436"/>
    <cellStyle name="標準 2 4 5 4 5 3 3 2" xfId="35437"/>
    <cellStyle name="標準 2 4 5 4 5 3 3 3" xfId="35438"/>
    <cellStyle name="標準 2 4 5 4 5 3 4" xfId="35439"/>
    <cellStyle name="標準 2 4 5 4 5 3 4 2" xfId="35440"/>
    <cellStyle name="標準 2 4 5 4 5 3 4 3" xfId="35441"/>
    <cellStyle name="標準 2 4 5 4 5 3 5" xfId="35442"/>
    <cellStyle name="標準 2 4 5 4 5 3 6" xfId="35443"/>
    <cellStyle name="標準 2 4 5 4 5 4" xfId="35444"/>
    <cellStyle name="標準 2 4 5 4 5 4 2" xfId="35445"/>
    <cellStyle name="標準 2 4 5 4 5 4 2 2" xfId="35446"/>
    <cellStyle name="標準 2 4 5 4 5 4 2 3" xfId="35447"/>
    <cellStyle name="標準 2 4 5 4 5 4 3" xfId="35448"/>
    <cellStyle name="標準 2 4 5 4 5 4 3 2" xfId="35449"/>
    <cellStyle name="標準 2 4 5 4 5 4 3 3" xfId="35450"/>
    <cellStyle name="標準 2 4 5 4 5 4 4" xfId="35451"/>
    <cellStyle name="標準 2 4 5 4 5 4 5" xfId="35452"/>
    <cellStyle name="標準 2 4 5 4 5 5" xfId="35453"/>
    <cellStyle name="標準 2 4 5 4 5 6" xfId="35454"/>
    <cellStyle name="標準 2 4 5 4 5 6 2" xfId="35455"/>
    <cellStyle name="標準 2 4 5 4 5 6 3" xfId="35456"/>
    <cellStyle name="標準 2 4 5 4 5 7" xfId="35457"/>
    <cellStyle name="標準 2 4 5 4 5 7 2" xfId="35458"/>
    <cellStyle name="標準 2 4 5 4 5 7 3" xfId="35459"/>
    <cellStyle name="標準 2 4 5 4 5 8" xfId="35460"/>
    <cellStyle name="標準 2 4 5 4 5 9" xfId="35461"/>
    <cellStyle name="標準 2 4 5 4 6" xfId="35462"/>
    <cellStyle name="標準 2 4 5 4 6 2" xfId="35463"/>
    <cellStyle name="標準 2 4 5 4 6 2 2" xfId="35464"/>
    <cellStyle name="標準 2 4 5 4 6 2 2 2" xfId="35465"/>
    <cellStyle name="標準 2 4 5 4 6 2 2 2 2" xfId="35466"/>
    <cellStyle name="標準 2 4 5 4 6 2 2 2 3" xfId="35467"/>
    <cellStyle name="標準 2 4 5 4 6 2 2 3" xfId="35468"/>
    <cellStyle name="標準 2 4 5 4 6 2 2 3 2" xfId="35469"/>
    <cellStyle name="標準 2 4 5 4 6 2 2 3 3" xfId="35470"/>
    <cellStyle name="標準 2 4 5 4 6 2 2 4" xfId="35471"/>
    <cellStyle name="標準 2 4 5 4 6 2 2 5" xfId="35472"/>
    <cellStyle name="標準 2 4 5 4 6 2 3" xfId="35473"/>
    <cellStyle name="標準 2 4 5 4 6 2 3 2" xfId="35474"/>
    <cellStyle name="標準 2 4 5 4 6 2 3 3" xfId="35475"/>
    <cellStyle name="標準 2 4 5 4 6 2 4" xfId="35476"/>
    <cellStyle name="標準 2 4 5 4 6 2 4 2" xfId="35477"/>
    <cellStyle name="標準 2 4 5 4 6 2 4 3" xfId="35478"/>
    <cellStyle name="標準 2 4 5 4 6 2 5" xfId="35479"/>
    <cellStyle name="標準 2 4 5 4 6 2 6" xfId="35480"/>
    <cellStyle name="標準 2 4 5 4 6 3" xfId="35481"/>
    <cellStyle name="標準 2 4 5 4 6 3 2" xfId="35482"/>
    <cellStyle name="標準 2 4 5 4 6 3 2 2" xfId="35483"/>
    <cellStyle name="標準 2 4 5 4 6 3 2 3" xfId="35484"/>
    <cellStyle name="標準 2 4 5 4 6 3 3" xfId="35485"/>
    <cellStyle name="標準 2 4 5 4 6 3 3 2" xfId="35486"/>
    <cellStyle name="標準 2 4 5 4 6 3 3 3" xfId="35487"/>
    <cellStyle name="標準 2 4 5 4 6 3 4" xfId="35488"/>
    <cellStyle name="標準 2 4 5 4 6 3 5" xfId="35489"/>
    <cellStyle name="標準 2 4 5 4 6 4" xfId="35490"/>
    <cellStyle name="標準 2 4 5 4 6 5" xfId="35491"/>
    <cellStyle name="標準 2 4 5 4 6 5 2" xfId="35492"/>
    <cellStyle name="標準 2 4 5 4 6 5 3" xfId="35493"/>
    <cellStyle name="標準 2 4 5 4 6 6" xfId="35494"/>
    <cellStyle name="標準 2 4 5 4 6 6 2" xfId="35495"/>
    <cellStyle name="標準 2 4 5 4 6 6 3" xfId="35496"/>
    <cellStyle name="標準 2 4 5 4 6 7" xfId="35497"/>
    <cellStyle name="標準 2 4 5 4 6 8" xfId="35498"/>
    <cellStyle name="標準 2 4 5 4 7" xfId="35499"/>
    <cellStyle name="標準 2 4 5 4 7 2" xfId="35500"/>
    <cellStyle name="標準 2 4 5 4 7 2 2" xfId="35501"/>
    <cellStyle name="標準 2 4 5 4 7 2 2 2" xfId="35502"/>
    <cellStyle name="標準 2 4 5 4 7 2 2 2 2" xfId="35503"/>
    <cellStyle name="標準 2 4 5 4 7 2 2 2 3" xfId="35504"/>
    <cellStyle name="標準 2 4 5 4 7 2 2 3" xfId="35505"/>
    <cellStyle name="標準 2 4 5 4 7 2 2 3 2" xfId="35506"/>
    <cellStyle name="標準 2 4 5 4 7 2 2 3 3" xfId="35507"/>
    <cellStyle name="標準 2 4 5 4 7 2 2 4" xfId="35508"/>
    <cellStyle name="標準 2 4 5 4 7 2 2 5" xfId="35509"/>
    <cellStyle name="標準 2 4 5 4 7 2 3" xfId="35510"/>
    <cellStyle name="標準 2 4 5 4 7 2 3 2" xfId="35511"/>
    <cellStyle name="標準 2 4 5 4 7 2 3 3" xfId="35512"/>
    <cellStyle name="標準 2 4 5 4 7 2 4" xfId="35513"/>
    <cellStyle name="標準 2 4 5 4 7 2 4 2" xfId="35514"/>
    <cellStyle name="標準 2 4 5 4 7 2 4 3" xfId="35515"/>
    <cellStyle name="標準 2 4 5 4 7 2 5" xfId="35516"/>
    <cellStyle name="標準 2 4 5 4 7 2 6" xfId="35517"/>
    <cellStyle name="標準 2 4 5 4 7 3" xfId="35518"/>
    <cellStyle name="標準 2 4 5 4 7 3 2" xfId="35519"/>
    <cellStyle name="標準 2 4 5 4 7 3 2 2" xfId="35520"/>
    <cellStyle name="標準 2 4 5 4 7 3 2 3" xfId="35521"/>
    <cellStyle name="標準 2 4 5 4 7 3 3" xfId="35522"/>
    <cellStyle name="標準 2 4 5 4 7 3 3 2" xfId="35523"/>
    <cellStyle name="標準 2 4 5 4 7 3 3 3" xfId="35524"/>
    <cellStyle name="標準 2 4 5 4 7 3 4" xfId="35525"/>
    <cellStyle name="標準 2 4 5 4 7 3 5" xfId="35526"/>
    <cellStyle name="標準 2 4 5 4 7 4" xfId="35527"/>
    <cellStyle name="標準 2 4 5 4 7 5" xfId="35528"/>
    <cellStyle name="標準 2 4 5 4 7 5 2" xfId="35529"/>
    <cellStyle name="標準 2 4 5 4 7 5 3" xfId="35530"/>
    <cellStyle name="標準 2 4 5 4 7 6" xfId="35531"/>
    <cellStyle name="標準 2 4 5 4 7 6 2" xfId="35532"/>
    <cellStyle name="標準 2 4 5 4 7 6 3" xfId="35533"/>
    <cellStyle name="標準 2 4 5 4 7 7" xfId="35534"/>
    <cellStyle name="標準 2 4 5 4 7 8" xfId="35535"/>
    <cellStyle name="標準 2 4 5 4 8" xfId="35536"/>
    <cellStyle name="標準 2 4 5 4 8 2" xfId="35537"/>
    <cellStyle name="標準 2 4 5 4 8 2 2" xfId="35538"/>
    <cellStyle name="標準 2 4 5 4 8 2 2 2" xfId="35539"/>
    <cellStyle name="標準 2 4 5 4 8 2 2 3" xfId="35540"/>
    <cellStyle name="標準 2 4 5 4 8 2 3" xfId="35541"/>
    <cellStyle name="標準 2 4 5 4 8 2 3 2" xfId="35542"/>
    <cellStyle name="標準 2 4 5 4 8 2 3 3" xfId="35543"/>
    <cellStyle name="標準 2 4 5 4 8 2 4" xfId="35544"/>
    <cellStyle name="標準 2 4 5 4 8 2 5" xfId="35545"/>
    <cellStyle name="標準 2 4 5 4 8 3" xfId="35546"/>
    <cellStyle name="標準 2 4 5 4 8 3 2" xfId="35547"/>
    <cellStyle name="標準 2 4 5 4 8 3 3" xfId="35548"/>
    <cellStyle name="標準 2 4 5 4 8 4" xfId="35549"/>
    <cellStyle name="標準 2 4 5 4 8 4 2" xfId="35550"/>
    <cellStyle name="標準 2 4 5 4 8 4 3" xfId="35551"/>
    <cellStyle name="標準 2 4 5 4 8 5" xfId="35552"/>
    <cellStyle name="標準 2 4 5 4 8 6" xfId="35553"/>
    <cellStyle name="標準 2 4 5 4 9" xfId="35554"/>
    <cellStyle name="標準 2 4 5 4 9 2" xfId="35555"/>
    <cellStyle name="標準 2 4 5 4 9 2 2" xfId="35556"/>
    <cellStyle name="標準 2 4 5 4 9 2 3" xfId="35557"/>
    <cellStyle name="標準 2 4 5 4 9 3" xfId="35558"/>
    <cellStyle name="標準 2 4 5 4 9 3 2" xfId="35559"/>
    <cellStyle name="標準 2 4 5 4 9 3 3" xfId="35560"/>
    <cellStyle name="標準 2 4 5 4 9 4" xfId="35561"/>
    <cellStyle name="標準 2 4 5 4 9 5" xfId="35562"/>
    <cellStyle name="標準 2 4 5 5" xfId="35563"/>
    <cellStyle name="標準 2 4 5 5 10" xfId="35564"/>
    <cellStyle name="標準 2 4 5 5 10 2" xfId="35565"/>
    <cellStyle name="標準 2 4 5 5 10 3" xfId="35566"/>
    <cellStyle name="標準 2 4 5 5 11" xfId="35567"/>
    <cellStyle name="標準 2 4 5 5 12" xfId="35568"/>
    <cellStyle name="標準 2 4 5 5 2" xfId="35569"/>
    <cellStyle name="標準 2 4 5 5 2 10" xfId="35570"/>
    <cellStyle name="標準 2 4 5 5 2 2" xfId="35571"/>
    <cellStyle name="標準 2 4 5 5 2 2 2" xfId="35572"/>
    <cellStyle name="標準 2 4 5 5 2 2 2 2" xfId="35573"/>
    <cellStyle name="標準 2 4 5 5 2 2 2 2 2" xfId="35574"/>
    <cellStyle name="標準 2 4 5 5 2 2 2 2 2 2" xfId="35575"/>
    <cellStyle name="標準 2 4 5 5 2 2 2 2 2 3" xfId="35576"/>
    <cellStyle name="標準 2 4 5 5 2 2 2 2 3" xfId="35577"/>
    <cellStyle name="標準 2 4 5 5 2 2 2 2 3 2" xfId="35578"/>
    <cellStyle name="標準 2 4 5 5 2 2 2 2 3 3" xfId="35579"/>
    <cellStyle name="標準 2 4 5 5 2 2 2 2 4" xfId="35580"/>
    <cellStyle name="標準 2 4 5 5 2 2 2 2 5" xfId="35581"/>
    <cellStyle name="標準 2 4 5 5 2 2 2 3" xfId="35582"/>
    <cellStyle name="標準 2 4 5 5 2 2 2 3 2" xfId="35583"/>
    <cellStyle name="標準 2 4 5 5 2 2 2 3 3" xfId="35584"/>
    <cellStyle name="標準 2 4 5 5 2 2 2 4" xfId="35585"/>
    <cellStyle name="標準 2 4 5 5 2 2 2 4 2" xfId="35586"/>
    <cellStyle name="標準 2 4 5 5 2 2 2 4 3" xfId="35587"/>
    <cellStyle name="標準 2 4 5 5 2 2 2 5" xfId="35588"/>
    <cellStyle name="標準 2 4 5 5 2 2 2 6" xfId="35589"/>
    <cellStyle name="標準 2 4 5 5 2 2 3" xfId="35590"/>
    <cellStyle name="標準 2 4 5 5 2 2 3 2" xfId="35591"/>
    <cellStyle name="標準 2 4 5 5 2 2 3 2 2" xfId="35592"/>
    <cellStyle name="標準 2 4 5 5 2 2 3 2 3" xfId="35593"/>
    <cellStyle name="標準 2 4 5 5 2 2 3 3" xfId="35594"/>
    <cellStyle name="標準 2 4 5 5 2 2 3 3 2" xfId="35595"/>
    <cellStyle name="標準 2 4 5 5 2 2 3 3 3" xfId="35596"/>
    <cellStyle name="標準 2 4 5 5 2 2 3 4" xfId="35597"/>
    <cellStyle name="標準 2 4 5 5 2 2 3 5" xfId="35598"/>
    <cellStyle name="標準 2 4 5 5 2 2 4" xfId="35599"/>
    <cellStyle name="標準 2 4 5 5 2 2 5" xfId="35600"/>
    <cellStyle name="標準 2 4 5 5 2 2 5 2" xfId="35601"/>
    <cellStyle name="標準 2 4 5 5 2 2 5 3" xfId="35602"/>
    <cellStyle name="標準 2 4 5 5 2 2 6" xfId="35603"/>
    <cellStyle name="標準 2 4 5 5 2 2 6 2" xfId="35604"/>
    <cellStyle name="標準 2 4 5 5 2 2 6 3" xfId="35605"/>
    <cellStyle name="標準 2 4 5 5 2 2 7" xfId="35606"/>
    <cellStyle name="標準 2 4 5 5 2 2 8" xfId="35607"/>
    <cellStyle name="標準 2 4 5 5 2 3" xfId="35608"/>
    <cellStyle name="標準 2 4 5 5 2 3 2" xfId="35609"/>
    <cellStyle name="標準 2 4 5 5 2 3 2 2" xfId="35610"/>
    <cellStyle name="標準 2 4 5 5 2 3 2 2 2" xfId="35611"/>
    <cellStyle name="標準 2 4 5 5 2 3 2 2 2 2" xfId="35612"/>
    <cellStyle name="標準 2 4 5 5 2 3 2 2 2 3" xfId="35613"/>
    <cellStyle name="標準 2 4 5 5 2 3 2 2 3" xfId="35614"/>
    <cellStyle name="標準 2 4 5 5 2 3 2 2 3 2" xfId="35615"/>
    <cellStyle name="標準 2 4 5 5 2 3 2 2 3 3" xfId="35616"/>
    <cellStyle name="標準 2 4 5 5 2 3 2 2 4" xfId="35617"/>
    <cellStyle name="標準 2 4 5 5 2 3 2 2 5" xfId="35618"/>
    <cellStyle name="標準 2 4 5 5 2 3 2 3" xfId="35619"/>
    <cellStyle name="標準 2 4 5 5 2 3 2 3 2" xfId="35620"/>
    <cellStyle name="標準 2 4 5 5 2 3 2 3 3" xfId="35621"/>
    <cellStyle name="標準 2 4 5 5 2 3 2 4" xfId="35622"/>
    <cellStyle name="標準 2 4 5 5 2 3 2 4 2" xfId="35623"/>
    <cellStyle name="標準 2 4 5 5 2 3 2 4 3" xfId="35624"/>
    <cellStyle name="標準 2 4 5 5 2 3 2 5" xfId="35625"/>
    <cellStyle name="標準 2 4 5 5 2 3 2 6" xfId="35626"/>
    <cellStyle name="標準 2 4 5 5 2 3 3" xfId="35627"/>
    <cellStyle name="標準 2 4 5 5 2 3 3 2" xfId="35628"/>
    <cellStyle name="標準 2 4 5 5 2 3 3 2 2" xfId="35629"/>
    <cellStyle name="標準 2 4 5 5 2 3 3 2 3" xfId="35630"/>
    <cellStyle name="標準 2 4 5 5 2 3 3 3" xfId="35631"/>
    <cellStyle name="標準 2 4 5 5 2 3 3 3 2" xfId="35632"/>
    <cellStyle name="標準 2 4 5 5 2 3 3 3 3" xfId="35633"/>
    <cellStyle name="標準 2 4 5 5 2 3 3 4" xfId="35634"/>
    <cellStyle name="標準 2 4 5 5 2 3 3 5" xfId="35635"/>
    <cellStyle name="標準 2 4 5 5 2 3 4" xfId="35636"/>
    <cellStyle name="標準 2 4 5 5 2 3 5" xfId="35637"/>
    <cellStyle name="標準 2 4 5 5 2 3 5 2" xfId="35638"/>
    <cellStyle name="標準 2 4 5 5 2 3 5 3" xfId="35639"/>
    <cellStyle name="標準 2 4 5 5 2 3 6" xfId="35640"/>
    <cellStyle name="標準 2 4 5 5 2 3 6 2" xfId="35641"/>
    <cellStyle name="標準 2 4 5 5 2 3 6 3" xfId="35642"/>
    <cellStyle name="標準 2 4 5 5 2 3 7" xfId="35643"/>
    <cellStyle name="標準 2 4 5 5 2 3 8" xfId="35644"/>
    <cellStyle name="標準 2 4 5 5 2 4" xfId="35645"/>
    <cellStyle name="標準 2 4 5 5 2 4 2" xfId="35646"/>
    <cellStyle name="標準 2 4 5 5 2 4 2 2" xfId="35647"/>
    <cellStyle name="標準 2 4 5 5 2 4 2 2 2" xfId="35648"/>
    <cellStyle name="標準 2 4 5 5 2 4 2 2 3" xfId="35649"/>
    <cellStyle name="標準 2 4 5 5 2 4 2 3" xfId="35650"/>
    <cellStyle name="標準 2 4 5 5 2 4 2 3 2" xfId="35651"/>
    <cellStyle name="標準 2 4 5 5 2 4 2 3 3" xfId="35652"/>
    <cellStyle name="標準 2 4 5 5 2 4 2 4" xfId="35653"/>
    <cellStyle name="標準 2 4 5 5 2 4 2 5" xfId="35654"/>
    <cellStyle name="標準 2 4 5 5 2 4 3" xfId="35655"/>
    <cellStyle name="標準 2 4 5 5 2 4 3 2" xfId="35656"/>
    <cellStyle name="標準 2 4 5 5 2 4 3 3" xfId="35657"/>
    <cellStyle name="標準 2 4 5 5 2 4 4" xfId="35658"/>
    <cellStyle name="標準 2 4 5 5 2 4 4 2" xfId="35659"/>
    <cellStyle name="標準 2 4 5 5 2 4 4 3" xfId="35660"/>
    <cellStyle name="標準 2 4 5 5 2 4 5" xfId="35661"/>
    <cellStyle name="標準 2 4 5 5 2 4 6" xfId="35662"/>
    <cellStyle name="標準 2 4 5 5 2 5" xfId="35663"/>
    <cellStyle name="標準 2 4 5 5 2 5 2" xfId="35664"/>
    <cellStyle name="標準 2 4 5 5 2 5 2 2" xfId="35665"/>
    <cellStyle name="標準 2 4 5 5 2 5 2 3" xfId="35666"/>
    <cellStyle name="標準 2 4 5 5 2 5 3" xfId="35667"/>
    <cellStyle name="標準 2 4 5 5 2 5 3 2" xfId="35668"/>
    <cellStyle name="標準 2 4 5 5 2 5 3 3" xfId="35669"/>
    <cellStyle name="標準 2 4 5 5 2 5 4" xfId="35670"/>
    <cellStyle name="標準 2 4 5 5 2 5 5" xfId="35671"/>
    <cellStyle name="標準 2 4 5 5 2 6" xfId="35672"/>
    <cellStyle name="標準 2 4 5 5 2 7" xfId="35673"/>
    <cellStyle name="標準 2 4 5 5 2 7 2" xfId="35674"/>
    <cellStyle name="標準 2 4 5 5 2 7 3" xfId="35675"/>
    <cellStyle name="標準 2 4 5 5 2 8" xfId="35676"/>
    <cellStyle name="標準 2 4 5 5 2 8 2" xfId="35677"/>
    <cellStyle name="標準 2 4 5 5 2 8 3" xfId="35678"/>
    <cellStyle name="標準 2 4 5 5 2 9" xfId="35679"/>
    <cellStyle name="標準 2 4 5 5 3" xfId="35680"/>
    <cellStyle name="標準 2 4 5 5 3 2" xfId="35681"/>
    <cellStyle name="標準 2 4 5 5 3 2 2" xfId="35682"/>
    <cellStyle name="標準 2 4 5 5 3 2 2 2" xfId="35683"/>
    <cellStyle name="標準 2 4 5 5 3 2 2 2 2" xfId="35684"/>
    <cellStyle name="標準 2 4 5 5 3 2 2 2 2 2" xfId="35685"/>
    <cellStyle name="標準 2 4 5 5 3 2 2 2 2 3" xfId="35686"/>
    <cellStyle name="標準 2 4 5 5 3 2 2 2 3" xfId="35687"/>
    <cellStyle name="標準 2 4 5 5 3 2 2 2 3 2" xfId="35688"/>
    <cellStyle name="標準 2 4 5 5 3 2 2 2 3 3" xfId="35689"/>
    <cellStyle name="標準 2 4 5 5 3 2 2 2 4" xfId="35690"/>
    <cellStyle name="標準 2 4 5 5 3 2 2 2 5" xfId="35691"/>
    <cellStyle name="標準 2 4 5 5 3 2 2 3" xfId="35692"/>
    <cellStyle name="標準 2 4 5 5 3 2 2 3 2" xfId="35693"/>
    <cellStyle name="標準 2 4 5 5 3 2 2 3 3" xfId="35694"/>
    <cellStyle name="標準 2 4 5 5 3 2 2 4" xfId="35695"/>
    <cellStyle name="標準 2 4 5 5 3 2 2 4 2" xfId="35696"/>
    <cellStyle name="標準 2 4 5 5 3 2 2 4 3" xfId="35697"/>
    <cellStyle name="標準 2 4 5 5 3 2 2 5" xfId="35698"/>
    <cellStyle name="標準 2 4 5 5 3 2 2 6" xfId="35699"/>
    <cellStyle name="標準 2 4 5 5 3 2 3" xfId="35700"/>
    <cellStyle name="標準 2 4 5 5 3 2 3 2" xfId="35701"/>
    <cellStyle name="標準 2 4 5 5 3 2 3 2 2" xfId="35702"/>
    <cellStyle name="標準 2 4 5 5 3 2 3 2 3" xfId="35703"/>
    <cellStyle name="標準 2 4 5 5 3 2 3 3" xfId="35704"/>
    <cellStyle name="標準 2 4 5 5 3 2 3 3 2" xfId="35705"/>
    <cellStyle name="標準 2 4 5 5 3 2 3 3 3" xfId="35706"/>
    <cellStyle name="標準 2 4 5 5 3 2 3 4" xfId="35707"/>
    <cellStyle name="標準 2 4 5 5 3 2 3 5" xfId="35708"/>
    <cellStyle name="標準 2 4 5 5 3 2 4" xfId="35709"/>
    <cellStyle name="標準 2 4 5 5 3 2 5" xfId="35710"/>
    <cellStyle name="標準 2 4 5 5 3 2 5 2" xfId="35711"/>
    <cellStyle name="標準 2 4 5 5 3 2 5 3" xfId="35712"/>
    <cellStyle name="標準 2 4 5 5 3 2 6" xfId="35713"/>
    <cellStyle name="標準 2 4 5 5 3 2 6 2" xfId="35714"/>
    <cellStyle name="標準 2 4 5 5 3 2 6 3" xfId="35715"/>
    <cellStyle name="標準 2 4 5 5 3 2 7" xfId="35716"/>
    <cellStyle name="標準 2 4 5 5 3 2 8" xfId="35717"/>
    <cellStyle name="標準 2 4 5 5 3 3" xfId="35718"/>
    <cellStyle name="標準 2 4 5 5 3 3 2" xfId="35719"/>
    <cellStyle name="標準 2 4 5 5 3 3 2 2" xfId="35720"/>
    <cellStyle name="標準 2 4 5 5 3 3 2 2 2" xfId="35721"/>
    <cellStyle name="標準 2 4 5 5 3 3 2 2 3" xfId="35722"/>
    <cellStyle name="標準 2 4 5 5 3 3 2 3" xfId="35723"/>
    <cellStyle name="標準 2 4 5 5 3 3 2 3 2" xfId="35724"/>
    <cellStyle name="標準 2 4 5 5 3 3 2 3 3" xfId="35725"/>
    <cellStyle name="標準 2 4 5 5 3 3 2 4" xfId="35726"/>
    <cellStyle name="標準 2 4 5 5 3 3 2 5" xfId="35727"/>
    <cellStyle name="標準 2 4 5 5 3 3 3" xfId="35728"/>
    <cellStyle name="標準 2 4 5 5 3 3 3 2" xfId="35729"/>
    <cellStyle name="標準 2 4 5 5 3 3 3 3" xfId="35730"/>
    <cellStyle name="標準 2 4 5 5 3 3 4" xfId="35731"/>
    <cellStyle name="標準 2 4 5 5 3 3 4 2" xfId="35732"/>
    <cellStyle name="標準 2 4 5 5 3 3 4 3" xfId="35733"/>
    <cellStyle name="標準 2 4 5 5 3 3 5" xfId="35734"/>
    <cellStyle name="標準 2 4 5 5 3 3 6" xfId="35735"/>
    <cellStyle name="標準 2 4 5 5 3 4" xfId="35736"/>
    <cellStyle name="標準 2 4 5 5 3 4 2" xfId="35737"/>
    <cellStyle name="標準 2 4 5 5 3 4 2 2" xfId="35738"/>
    <cellStyle name="標準 2 4 5 5 3 4 2 3" xfId="35739"/>
    <cellStyle name="標準 2 4 5 5 3 4 3" xfId="35740"/>
    <cellStyle name="標準 2 4 5 5 3 4 3 2" xfId="35741"/>
    <cellStyle name="標準 2 4 5 5 3 4 3 3" xfId="35742"/>
    <cellStyle name="標準 2 4 5 5 3 4 4" xfId="35743"/>
    <cellStyle name="標準 2 4 5 5 3 4 5" xfId="35744"/>
    <cellStyle name="標準 2 4 5 5 3 5" xfId="35745"/>
    <cellStyle name="標準 2 4 5 5 3 6" xfId="35746"/>
    <cellStyle name="標準 2 4 5 5 3 6 2" xfId="35747"/>
    <cellStyle name="標準 2 4 5 5 3 6 3" xfId="35748"/>
    <cellStyle name="標準 2 4 5 5 3 7" xfId="35749"/>
    <cellStyle name="標準 2 4 5 5 3 7 2" xfId="35750"/>
    <cellStyle name="標準 2 4 5 5 3 7 3" xfId="35751"/>
    <cellStyle name="標準 2 4 5 5 3 8" xfId="35752"/>
    <cellStyle name="標準 2 4 5 5 3 9" xfId="35753"/>
    <cellStyle name="標準 2 4 5 5 4" xfId="35754"/>
    <cellStyle name="標準 2 4 5 5 4 2" xfId="35755"/>
    <cellStyle name="標準 2 4 5 5 4 2 2" xfId="35756"/>
    <cellStyle name="標準 2 4 5 5 4 2 2 2" xfId="35757"/>
    <cellStyle name="標準 2 4 5 5 4 2 2 2 2" xfId="35758"/>
    <cellStyle name="標準 2 4 5 5 4 2 2 2 3" xfId="35759"/>
    <cellStyle name="標準 2 4 5 5 4 2 2 3" xfId="35760"/>
    <cellStyle name="標準 2 4 5 5 4 2 2 3 2" xfId="35761"/>
    <cellStyle name="標準 2 4 5 5 4 2 2 3 3" xfId="35762"/>
    <cellStyle name="標準 2 4 5 5 4 2 2 4" xfId="35763"/>
    <cellStyle name="標準 2 4 5 5 4 2 2 5" xfId="35764"/>
    <cellStyle name="標準 2 4 5 5 4 2 3" xfId="35765"/>
    <cellStyle name="標準 2 4 5 5 4 2 3 2" xfId="35766"/>
    <cellStyle name="標準 2 4 5 5 4 2 3 3" xfId="35767"/>
    <cellStyle name="標準 2 4 5 5 4 2 4" xfId="35768"/>
    <cellStyle name="標準 2 4 5 5 4 2 4 2" xfId="35769"/>
    <cellStyle name="標準 2 4 5 5 4 2 4 3" xfId="35770"/>
    <cellStyle name="標準 2 4 5 5 4 2 5" xfId="35771"/>
    <cellStyle name="標準 2 4 5 5 4 2 6" xfId="35772"/>
    <cellStyle name="標準 2 4 5 5 4 3" xfId="35773"/>
    <cellStyle name="標準 2 4 5 5 4 3 2" xfId="35774"/>
    <cellStyle name="標準 2 4 5 5 4 3 2 2" xfId="35775"/>
    <cellStyle name="標準 2 4 5 5 4 3 2 3" xfId="35776"/>
    <cellStyle name="標準 2 4 5 5 4 3 3" xfId="35777"/>
    <cellStyle name="標準 2 4 5 5 4 3 3 2" xfId="35778"/>
    <cellStyle name="標準 2 4 5 5 4 3 3 3" xfId="35779"/>
    <cellStyle name="標準 2 4 5 5 4 3 4" xfId="35780"/>
    <cellStyle name="標準 2 4 5 5 4 3 5" xfId="35781"/>
    <cellStyle name="標準 2 4 5 5 4 4" xfId="35782"/>
    <cellStyle name="標準 2 4 5 5 4 5" xfId="35783"/>
    <cellStyle name="標準 2 4 5 5 4 5 2" xfId="35784"/>
    <cellStyle name="標準 2 4 5 5 4 5 3" xfId="35785"/>
    <cellStyle name="標準 2 4 5 5 4 6" xfId="35786"/>
    <cellStyle name="標準 2 4 5 5 4 6 2" xfId="35787"/>
    <cellStyle name="標準 2 4 5 5 4 6 3" xfId="35788"/>
    <cellStyle name="標準 2 4 5 5 4 7" xfId="35789"/>
    <cellStyle name="標準 2 4 5 5 4 8" xfId="35790"/>
    <cellStyle name="標準 2 4 5 5 5" xfId="35791"/>
    <cellStyle name="標準 2 4 5 5 5 2" xfId="35792"/>
    <cellStyle name="標準 2 4 5 5 5 2 2" xfId="35793"/>
    <cellStyle name="標準 2 4 5 5 5 2 2 2" xfId="35794"/>
    <cellStyle name="標準 2 4 5 5 5 2 2 2 2" xfId="35795"/>
    <cellStyle name="標準 2 4 5 5 5 2 2 2 3" xfId="35796"/>
    <cellStyle name="標準 2 4 5 5 5 2 2 3" xfId="35797"/>
    <cellStyle name="標準 2 4 5 5 5 2 2 3 2" xfId="35798"/>
    <cellStyle name="標準 2 4 5 5 5 2 2 3 3" xfId="35799"/>
    <cellStyle name="標準 2 4 5 5 5 2 2 4" xfId="35800"/>
    <cellStyle name="標準 2 4 5 5 5 2 2 5" xfId="35801"/>
    <cellStyle name="標準 2 4 5 5 5 2 3" xfId="35802"/>
    <cellStyle name="標準 2 4 5 5 5 2 3 2" xfId="35803"/>
    <cellStyle name="標準 2 4 5 5 5 2 3 3" xfId="35804"/>
    <cellStyle name="標準 2 4 5 5 5 2 4" xfId="35805"/>
    <cellStyle name="標準 2 4 5 5 5 2 4 2" xfId="35806"/>
    <cellStyle name="標準 2 4 5 5 5 2 4 3" xfId="35807"/>
    <cellStyle name="標準 2 4 5 5 5 2 5" xfId="35808"/>
    <cellStyle name="標準 2 4 5 5 5 2 6" xfId="35809"/>
    <cellStyle name="標準 2 4 5 5 5 3" xfId="35810"/>
    <cellStyle name="標準 2 4 5 5 5 3 2" xfId="35811"/>
    <cellStyle name="標準 2 4 5 5 5 3 2 2" xfId="35812"/>
    <cellStyle name="標準 2 4 5 5 5 3 2 3" xfId="35813"/>
    <cellStyle name="標準 2 4 5 5 5 3 3" xfId="35814"/>
    <cellStyle name="標準 2 4 5 5 5 3 3 2" xfId="35815"/>
    <cellStyle name="標準 2 4 5 5 5 3 3 3" xfId="35816"/>
    <cellStyle name="標準 2 4 5 5 5 3 4" xfId="35817"/>
    <cellStyle name="標準 2 4 5 5 5 3 5" xfId="35818"/>
    <cellStyle name="標準 2 4 5 5 5 4" xfId="35819"/>
    <cellStyle name="標準 2 4 5 5 5 5" xfId="35820"/>
    <cellStyle name="標準 2 4 5 5 5 5 2" xfId="35821"/>
    <cellStyle name="標準 2 4 5 5 5 5 3" xfId="35822"/>
    <cellStyle name="標準 2 4 5 5 5 6" xfId="35823"/>
    <cellStyle name="標準 2 4 5 5 5 6 2" xfId="35824"/>
    <cellStyle name="標準 2 4 5 5 5 6 3" xfId="35825"/>
    <cellStyle name="標準 2 4 5 5 5 7" xfId="35826"/>
    <cellStyle name="標準 2 4 5 5 5 8" xfId="35827"/>
    <cellStyle name="標準 2 4 5 5 6" xfId="35828"/>
    <cellStyle name="標準 2 4 5 5 6 2" xfId="35829"/>
    <cellStyle name="標準 2 4 5 5 6 2 2" xfId="35830"/>
    <cellStyle name="標準 2 4 5 5 6 2 2 2" xfId="35831"/>
    <cellStyle name="標準 2 4 5 5 6 2 2 3" xfId="35832"/>
    <cellStyle name="標準 2 4 5 5 6 2 3" xfId="35833"/>
    <cellStyle name="標準 2 4 5 5 6 2 3 2" xfId="35834"/>
    <cellStyle name="標準 2 4 5 5 6 2 3 3" xfId="35835"/>
    <cellStyle name="標準 2 4 5 5 6 2 4" xfId="35836"/>
    <cellStyle name="標準 2 4 5 5 6 2 5" xfId="35837"/>
    <cellStyle name="標準 2 4 5 5 6 3" xfId="35838"/>
    <cellStyle name="標準 2 4 5 5 6 3 2" xfId="35839"/>
    <cellStyle name="標準 2 4 5 5 6 3 3" xfId="35840"/>
    <cellStyle name="標準 2 4 5 5 6 4" xfId="35841"/>
    <cellStyle name="標準 2 4 5 5 6 4 2" xfId="35842"/>
    <cellStyle name="標準 2 4 5 5 6 4 3" xfId="35843"/>
    <cellStyle name="標準 2 4 5 5 6 5" xfId="35844"/>
    <cellStyle name="標準 2 4 5 5 6 6" xfId="35845"/>
    <cellStyle name="標準 2 4 5 5 7" xfId="35846"/>
    <cellStyle name="標準 2 4 5 5 7 2" xfId="35847"/>
    <cellStyle name="標準 2 4 5 5 7 2 2" xfId="35848"/>
    <cellStyle name="標準 2 4 5 5 7 2 3" xfId="35849"/>
    <cellStyle name="標準 2 4 5 5 7 3" xfId="35850"/>
    <cellStyle name="標準 2 4 5 5 7 3 2" xfId="35851"/>
    <cellStyle name="標準 2 4 5 5 7 3 3" xfId="35852"/>
    <cellStyle name="標準 2 4 5 5 7 4" xfId="35853"/>
    <cellStyle name="標準 2 4 5 5 7 5" xfId="35854"/>
    <cellStyle name="標準 2 4 5 5 8" xfId="35855"/>
    <cellStyle name="標準 2 4 5 5 9" xfId="35856"/>
    <cellStyle name="標準 2 4 5 5 9 2" xfId="35857"/>
    <cellStyle name="標準 2 4 5 5 9 3" xfId="35858"/>
    <cellStyle name="標準 2 4 5 6" xfId="35859"/>
    <cellStyle name="標準 2 4 5 6 10" xfId="35860"/>
    <cellStyle name="標準 2 4 5 6 11" xfId="35861"/>
    <cellStyle name="標準 2 4 5 6 2" xfId="35862"/>
    <cellStyle name="標準 2 4 5 6 2 10" xfId="35863"/>
    <cellStyle name="標準 2 4 5 6 2 2" xfId="35864"/>
    <cellStyle name="標準 2 4 5 6 2 2 2" xfId="35865"/>
    <cellStyle name="標準 2 4 5 6 2 2 2 2" xfId="35866"/>
    <cellStyle name="標準 2 4 5 6 2 2 2 2 2" xfId="35867"/>
    <cellStyle name="標準 2 4 5 6 2 2 2 2 2 2" xfId="35868"/>
    <cellStyle name="標準 2 4 5 6 2 2 2 2 2 3" xfId="35869"/>
    <cellStyle name="標準 2 4 5 6 2 2 2 2 3" xfId="35870"/>
    <cellStyle name="標準 2 4 5 6 2 2 2 2 3 2" xfId="35871"/>
    <cellStyle name="標準 2 4 5 6 2 2 2 2 3 3" xfId="35872"/>
    <cellStyle name="標準 2 4 5 6 2 2 2 2 4" xfId="35873"/>
    <cellStyle name="標準 2 4 5 6 2 2 2 2 5" xfId="35874"/>
    <cellStyle name="標準 2 4 5 6 2 2 2 3" xfId="35875"/>
    <cellStyle name="標準 2 4 5 6 2 2 2 3 2" xfId="35876"/>
    <cellStyle name="標準 2 4 5 6 2 2 2 3 3" xfId="35877"/>
    <cellStyle name="標準 2 4 5 6 2 2 2 4" xfId="35878"/>
    <cellStyle name="標準 2 4 5 6 2 2 2 4 2" xfId="35879"/>
    <cellStyle name="標準 2 4 5 6 2 2 2 4 3" xfId="35880"/>
    <cellStyle name="標準 2 4 5 6 2 2 2 5" xfId="35881"/>
    <cellStyle name="標準 2 4 5 6 2 2 2 6" xfId="35882"/>
    <cellStyle name="標準 2 4 5 6 2 2 3" xfId="35883"/>
    <cellStyle name="標準 2 4 5 6 2 2 3 2" xfId="35884"/>
    <cellStyle name="標準 2 4 5 6 2 2 3 2 2" xfId="35885"/>
    <cellStyle name="標準 2 4 5 6 2 2 3 2 3" xfId="35886"/>
    <cellStyle name="標準 2 4 5 6 2 2 3 3" xfId="35887"/>
    <cellStyle name="標準 2 4 5 6 2 2 3 3 2" xfId="35888"/>
    <cellStyle name="標準 2 4 5 6 2 2 3 3 3" xfId="35889"/>
    <cellStyle name="標準 2 4 5 6 2 2 3 4" xfId="35890"/>
    <cellStyle name="標準 2 4 5 6 2 2 3 5" xfId="35891"/>
    <cellStyle name="標準 2 4 5 6 2 2 4" xfId="35892"/>
    <cellStyle name="標準 2 4 5 6 2 2 5" xfId="35893"/>
    <cellStyle name="標準 2 4 5 6 2 2 5 2" xfId="35894"/>
    <cellStyle name="標準 2 4 5 6 2 2 5 3" xfId="35895"/>
    <cellStyle name="標準 2 4 5 6 2 2 6" xfId="35896"/>
    <cellStyle name="標準 2 4 5 6 2 2 6 2" xfId="35897"/>
    <cellStyle name="標準 2 4 5 6 2 2 6 3" xfId="35898"/>
    <cellStyle name="標準 2 4 5 6 2 2 7" xfId="35899"/>
    <cellStyle name="標準 2 4 5 6 2 2 8" xfId="35900"/>
    <cellStyle name="標準 2 4 5 6 2 3" xfId="35901"/>
    <cellStyle name="標準 2 4 5 6 2 3 2" xfId="35902"/>
    <cellStyle name="標準 2 4 5 6 2 3 2 2" xfId="35903"/>
    <cellStyle name="標準 2 4 5 6 2 3 2 2 2" xfId="35904"/>
    <cellStyle name="標準 2 4 5 6 2 3 2 2 2 2" xfId="35905"/>
    <cellStyle name="標準 2 4 5 6 2 3 2 2 2 3" xfId="35906"/>
    <cellStyle name="標準 2 4 5 6 2 3 2 2 3" xfId="35907"/>
    <cellStyle name="標準 2 4 5 6 2 3 2 2 3 2" xfId="35908"/>
    <cellStyle name="標準 2 4 5 6 2 3 2 2 3 3" xfId="35909"/>
    <cellStyle name="標準 2 4 5 6 2 3 2 2 4" xfId="35910"/>
    <cellStyle name="標準 2 4 5 6 2 3 2 2 5" xfId="35911"/>
    <cellStyle name="標準 2 4 5 6 2 3 2 3" xfId="35912"/>
    <cellStyle name="標準 2 4 5 6 2 3 2 3 2" xfId="35913"/>
    <cellStyle name="標準 2 4 5 6 2 3 2 3 3" xfId="35914"/>
    <cellStyle name="標準 2 4 5 6 2 3 2 4" xfId="35915"/>
    <cellStyle name="標準 2 4 5 6 2 3 2 4 2" xfId="35916"/>
    <cellStyle name="標準 2 4 5 6 2 3 2 4 3" xfId="35917"/>
    <cellStyle name="標準 2 4 5 6 2 3 2 5" xfId="35918"/>
    <cellStyle name="標準 2 4 5 6 2 3 2 6" xfId="35919"/>
    <cellStyle name="標準 2 4 5 6 2 3 3" xfId="35920"/>
    <cellStyle name="標準 2 4 5 6 2 3 3 2" xfId="35921"/>
    <cellStyle name="標準 2 4 5 6 2 3 3 2 2" xfId="35922"/>
    <cellStyle name="標準 2 4 5 6 2 3 3 2 3" xfId="35923"/>
    <cellStyle name="標準 2 4 5 6 2 3 3 3" xfId="35924"/>
    <cellStyle name="標準 2 4 5 6 2 3 3 3 2" xfId="35925"/>
    <cellStyle name="標準 2 4 5 6 2 3 3 3 3" xfId="35926"/>
    <cellStyle name="標準 2 4 5 6 2 3 3 4" xfId="35927"/>
    <cellStyle name="標準 2 4 5 6 2 3 3 5" xfId="35928"/>
    <cellStyle name="標準 2 4 5 6 2 3 4" xfId="35929"/>
    <cellStyle name="標準 2 4 5 6 2 3 5" xfId="35930"/>
    <cellStyle name="標準 2 4 5 6 2 3 5 2" xfId="35931"/>
    <cellStyle name="標準 2 4 5 6 2 3 5 3" xfId="35932"/>
    <cellStyle name="標準 2 4 5 6 2 3 6" xfId="35933"/>
    <cellStyle name="標準 2 4 5 6 2 3 6 2" xfId="35934"/>
    <cellStyle name="標準 2 4 5 6 2 3 6 3" xfId="35935"/>
    <cellStyle name="標準 2 4 5 6 2 3 7" xfId="35936"/>
    <cellStyle name="標準 2 4 5 6 2 3 8" xfId="35937"/>
    <cellStyle name="標準 2 4 5 6 2 4" xfId="35938"/>
    <cellStyle name="標準 2 4 5 6 2 4 2" xfId="35939"/>
    <cellStyle name="標準 2 4 5 6 2 4 2 2" xfId="35940"/>
    <cellStyle name="標準 2 4 5 6 2 4 2 2 2" xfId="35941"/>
    <cellStyle name="標準 2 4 5 6 2 4 2 2 3" xfId="35942"/>
    <cellStyle name="標準 2 4 5 6 2 4 2 3" xfId="35943"/>
    <cellStyle name="標準 2 4 5 6 2 4 2 3 2" xfId="35944"/>
    <cellStyle name="標準 2 4 5 6 2 4 2 3 3" xfId="35945"/>
    <cellStyle name="標準 2 4 5 6 2 4 2 4" xfId="35946"/>
    <cellStyle name="標準 2 4 5 6 2 4 2 5" xfId="35947"/>
    <cellStyle name="標準 2 4 5 6 2 4 3" xfId="35948"/>
    <cellStyle name="標準 2 4 5 6 2 4 3 2" xfId="35949"/>
    <cellStyle name="標準 2 4 5 6 2 4 3 3" xfId="35950"/>
    <cellStyle name="標準 2 4 5 6 2 4 4" xfId="35951"/>
    <cellStyle name="標準 2 4 5 6 2 4 4 2" xfId="35952"/>
    <cellStyle name="標準 2 4 5 6 2 4 4 3" xfId="35953"/>
    <cellStyle name="標準 2 4 5 6 2 4 5" xfId="35954"/>
    <cellStyle name="標準 2 4 5 6 2 4 6" xfId="35955"/>
    <cellStyle name="標準 2 4 5 6 2 5" xfId="35956"/>
    <cellStyle name="標準 2 4 5 6 2 5 2" xfId="35957"/>
    <cellStyle name="標準 2 4 5 6 2 5 2 2" xfId="35958"/>
    <cellStyle name="標準 2 4 5 6 2 5 2 3" xfId="35959"/>
    <cellStyle name="標準 2 4 5 6 2 5 3" xfId="35960"/>
    <cellStyle name="標準 2 4 5 6 2 5 3 2" xfId="35961"/>
    <cellStyle name="標準 2 4 5 6 2 5 3 3" xfId="35962"/>
    <cellStyle name="標準 2 4 5 6 2 5 4" xfId="35963"/>
    <cellStyle name="標準 2 4 5 6 2 5 5" xfId="35964"/>
    <cellStyle name="標準 2 4 5 6 2 6" xfId="35965"/>
    <cellStyle name="標準 2 4 5 6 2 7" xfId="35966"/>
    <cellStyle name="標準 2 4 5 6 2 7 2" xfId="35967"/>
    <cellStyle name="標準 2 4 5 6 2 7 3" xfId="35968"/>
    <cellStyle name="標準 2 4 5 6 2 8" xfId="35969"/>
    <cellStyle name="標準 2 4 5 6 2 8 2" xfId="35970"/>
    <cellStyle name="標準 2 4 5 6 2 8 3" xfId="35971"/>
    <cellStyle name="標準 2 4 5 6 2 9" xfId="35972"/>
    <cellStyle name="標準 2 4 5 6 3" xfId="35973"/>
    <cellStyle name="標準 2 4 5 6 3 2" xfId="35974"/>
    <cellStyle name="標準 2 4 5 6 3 2 2" xfId="35975"/>
    <cellStyle name="標準 2 4 5 6 3 2 2 2" xfId="35976"/>
    <cellStyle name="標準 2 4 5 6 3 2 2 2 2" xfId="35977"/>
    <cellStyle name="標準 2 4 5 6 3 2 2 2 3" xfId="35978"/>
    <cellStyle name="標準 2 4 5 6 3 2 2 3" xfId="35979"/>
    <cellStyle name="標準 2 4 5 6 3 2 2 3 2" xfId="35980"/>
    <cellStyle name="標準 2 4 5 6 3 2 2 3 3" xfId="35981"/>
    <cellStyle name="標準 2 4 5 6 3 2 2 4" xfId="35982"/>
    <cellStyle name="標準 2 4 5 6 3 2 2 5" xfId="35983"/>
    <cellStyle name="標準 2 4 5 6 3 2 3" xfId="35984"/>
    <cellStyle name="標準 2 4 5 6 3 2 3 2" xfId="35985"/>
    <cellStyle name="標準 2 4 5 6 3 2 3 3" xfId="35986"/>
    <cellStyle name="標準 2 4 5 6 3 2 4" xfId="35987"/>
    <cellStyle name="標準 2 4 5 6 3 2 4 2" xfId="35988"/>
    <cellStyle name="標準 2 4 5 6 3 2 4 3" xfId="35989"/>
    <cellStyle name="標準 2 4 5 6 3 2 5" xfId="35990"/>
    <cellStyle name="標準 2 4 5 6 3 2 6" xfId="35991"/>
    <cellStyle name="標準 2 4 5 6 3 3" xfId="35992"/>
    <cellStyle name="標準 2 4 5 6 3 3 2" xfId="35993"/>
    <cellStyle name="標準 2 4 5 6 3 3 2 2" xfId="35994"/>
    <cellStyle name="標準 2 4 5 6 3 3 2 3" xfId="35995"/>
    <cellStyle name="標準 2 4 5 6 3 3 3" xfId="35996"/>
    <cellStyle name="標準 2 4 5 6 3 3 3 2" xfId="35997"/>
    <cellStyle name="標準 2 4 5 6 3 3 3 3" xfId="35998"/>
    <cellStyle name="標準 2 4 5 6 3 3 4" xfId="35999"/>
    <cellStyle name="標準 2 4 5 6 3 3 5" xfId="36000"/>
    <cellStyle name="標準 2 4 5 6 3 4" xfId="36001"/>
    <cellStyle name="標準 2 4 5 6 3 5" xfId="36002"/>
    <cellStyle name="標準 2 4 5 6 3 5 2" xfId="36003"/>
    <cellStyle name="標準 2 4 5 6 3 5 3" xfId="36004"/>
    <cellStyle name="標準 2 4 5 6 3 6" xfId="36005"/>
    <cellStyle name="標準 2 4 5 6 3 6 2" xfId="36006"/>
    <cellStyle name="標準 2 4 5 6 3 6 3" xfId="36007"/>
    <cellStyle name="標準 2 4 5 6 3 7" xfId="36008"/>
    <cellStyle name="標準 2 4 5 6 3 8" xfId="36009"/>
    <cellStyle name="標準 2 4 5 6 4" xfId="36010"/>
    <cellStyle name="標準 2 4 5 6 4 2" xfId="36011"/>
    <cellStyle name="標準 2 4 5 6 4 2 2" xfId="36012"/>
    <cellStyle name="標準 2 4 5 6 4 2 2 2" xfId="36013"/>
    <cellStyle name="標準 2 4 5 6 4 2 2 2 2" xfId="36014"/>
    <cellStyle name="標準 2 4 5 6 4 2 2 2 3" xfId="36015"/>
    <cellStyle name="標準 2 4 5 6 4 2 2 3" xfId="36016"/>
    <cellStyle name="標準 2 4 5 6 4 2 2 3 2" xfId="36017"/>
    <cellStyle name="標準 2 4 5 6 4 2 2 3 3" xfId="36018"/>
    <cellStyle name="標準 2 4 5 6 4 2 2 4" xfId="36019"/>
    <cellStyle name="標準 2 4 5 6 4 2 2 5" xfId="36020"/>
    <cellStyle name="標準 2 4 5 6 4 2 3" xfId="36021"/>
    <cellStyle name="標準 2 4 5 6 4 2 3 2" xfId="36022"/>
    <cellStyle name="標準 2 4 5 6 4 2 3 3" xfId="36023"/>
    <cellStyle name="標準 2 4 5 6 4 2 4" xfId="36024"/>
    <cellStyle name="標準 2 4 5 6 4 2 4 2" xfId="36025"/>
    <cellStyle name="標準 2 4 5 6 4 2 4 3" xfId="36026"/>
    <cellStyle name="標準 2 4 5 6 4 2 5" xfId="36027"/>
    <cellStyle name="標準 2 4 5 6 4 2 6" xfId="36028"/>
    <cellStyle name="標準 2 4 5 6 4 3" xfId="36029"/>
    <cellStyle name="標準 2 4 5 6 4 3 2" xfId="36030"/>
    <cellStyle name="標準 2 4 5 6 4 3 2 2" xfId="36031"/>
    <cellStyle name="標準 2 4 5 6 4 3 2 3" xfId="36032"/>
    <cellStyle name="標準 2 4 5 6 4 3 3" xfId="36033"/>
    <cellStyle name="標準 2 4 5 6 4 3 3 2" xfId="36034"/>
    <cellStyle name="標準 2 4 5 6 4 3 3 3" xfId="36035"/>
    <cellStyle name="標準 2 4 5 6 4 3 4" xfId="36036"/>
    <cellStyle name="標準 2 4 5 6 4 3 5" xfId="36037"/>
    <cellStyle name="標準 2 4 5 6 4 4" xfId="36038"/>
    <cellStyle name="標準 2 4 5 6 4 5" xfId="36039"/>
    <cellStyle name="標準 2 4 5 6 4 5 2" xfId="36040"/>
    <cellStyle name="標準 2 4 5 6 4 5 3" xfId="36041"/>
    <cellStyle name="標準 2 4 5 6 4 6" xfId="36042"/>
    <cellStyle name="標準 2 4 5 6 4 6 2" xfId="36043"/>
    <cellStyle name="標準 2 4 5 6 4 6 3" xfId="36044"/>
    <cellStyle name="標準 2 4 5 6 4 7" xfId="36045"/>
    <cellStyle name="標準 2 4 5 6 4 8" xfId="36046"/>
    <cellStyle name="標準 2 4 5 6 5" xfId="36047"/>
    <cellStyle name="標準 2 4 5 6 5 2" xfId="36048"/>
    <cellStyle name="標準 2 4 5 6 5 2 2" xfId="36049"/>
    <cellStyle name="標準 2 4 5 6 5 2 2 2" xfId="36050"/>
    <cellStyle name="標準 2 4 5 6 5 2 2 3" xfId="36051"/>
    <cellStyle name="標準 2 4 5 6 5 2 3" xfId="36052"/>
    <cellStyle name="標準 2 4 5 6 5 2 3 2" xfId="36053"/>
    <cellStyle name="標準 2 4 5 6 5 2 3 3" xfId="36054"/>
    <cellStyle name="標準 2 4 5 6 5 2 4" xfId="36055"/>
    <cellStyle name="標準 2 4 5 6 5 2 5" xfId="36056"/>
    <cellStyle name="標準 2 4 5 6 5 3" xfId="36057"/>
    <cellStyle name="標準 2 4 5 6 5 3 2" xfId="36058"/>
    <cellStyle name="標準 2 4 5 6 5 3 3" xfId="36059"/>
    <cellStyle name="標準 2 4 5 6 5 4" xfId="36060"/>
    <cellStyle name="標準 2 4 5 6 5 4 2" xfId="36061"/>
    <cellStyle name="標準 2 4 5 6 5 4 3" xfId="36062"/>
    <cellStyle name="標準 2 4 5 6 5 5" xfId="36063"/>
    <cellStyle name="標準 2 4 5 6 5 6" xfId="36064"/>
    <cellStyle name="標準 2 4 5 6 6" xfId="36065"/>
    <cellStyle name="標準 2 4 5 6 6 2" xfId="36066"/>
    <cellStyle name="標準 2 4 5 6 6 2 2" xfId="36067"/>
    <cellStyle name="標準 2 4 5 6 6 2 3" xfId="36068"/>
    <cellStyle name="標準 2 4 5 6 6 3" xfId="36069"/>
    <cellStyle name="標準 2 4 5 6 6 3 2" xfId="36070"/>
    <cellStyle name="標準 2 4 5 6 6 3 3" xfId="36071"/>
    <cellStyle name="標準 2 4 5 6 6 4" xfId="36072"/>
    <cellStyle name="標準 2 4 5 6 6 5" xfId="36073"/>
    <cellStyle name="標準 2 4 5 6 7" xfId="36074"/>
    <cellStyle name="標準 2 4 5 6 8" xfId="36075"/>
    <cellStyle name="標準 2 4 5 6 8 2" xfId="36076"/>
    <cellStyle name="標準 2 4 5 6 8 3" xfId="36077"/>
    <cellStyle name="標準 2 4 5 6 9" xfId="36078"/>
    <cellStyle name="標準 2 4 5 6 9 2" xfId="36079"/>
    <cellStyle name="標準 2 4 5 6 9 3" xfId="36080"/>
    <cellStyle name="標準 2 4 5 7" xfId="36081"/>
    <cellStyle name="標準 2 4 5 7 10" xfId="36082"/>
    <cellStyle name="標準 2 4 5 7 2" xfId="36083"/>
    <cellStyle name="標準 2 4 5 7 2 2" xfId="36084"/>
    <cellStyle name="標準 2 4 5 7 2 2 2" xfId="36085"/>
    <cellStyle name="標準 2 4 5 7 2 2 2 2" xfId="36086"/>
    <cellStyle name="標準 2 4 5 7 2 2 2 2 2" xfId="36087"/>
    <cellStyle name="標準 2 4 5 7 2 2 2 2 3" xfId="36088"/>
    <cellStyle name="標準 2 4 5 7 2 2 2 3" xfId="36089"/>
    <cellStyle name="標準 2 4 5 7 2 2 2 3 2" xfId="36090"/>
    <cellStyle name="標準 2 4 5 7 2 2 2 3 3" xfId="36091"/>
    <cellStyle name="標準 2 4 5 7 2 2 2 4" xfId="36092"/>
    <cellStyle name="標準 2 4 5 7 2 2 2 5" xfId="36093"/>
    <cellStyle name="標準 2 4 5 7 2 2 3" xfId="36094"/>
    <cellStyle name="標準 2 4 5 7 2 2 3 2" xfId="36095"/>
    <cellStyle name="標準 2 4 5 7 2 2 3 3" xfId="36096"/>
    <cellStyle name="標準 2 4 5 7 2 2 4" xfId="36097"/>
    <cellStyle name="標準 2 4 5 7 2 2 4 2" xfId="36098"/>
    <cellStyle name="標準 2 4 5 7 2 2 4 3" xfId="36099"/>
    <cellStyle name="標準 2 4 5 7 2 2 5" xfId="36100"/>
    <cellStyle name="標準 2 4 5 7 2 2 6" xfId="36101"/>
    <cellStyle name="標準 2 4 5 7 2 3" xfId="36102"/>
    <cellStyle name="標準 2 4 5 7 2 3 2" xfId="36103"/>
    <cellStyle name="標準 2 4 5 7 2 3 2 2" xfId="36104"/>
    <cellStyle name="標準 2 4 5 7 2 3 2 3" xfId="36105"/>
    <cellStyle name="標準 2 4 5 7 2 3 3" xfId="36106"/>
    <cellStyle name="標準 2 4 5 7 2 3 3 2" xfId="36107"/>
    <cellStyle name="標準 2 4 5 7 2 3 3 3" xfId="36108"/>
    <cellStyle name="標準 2 4 5 7 2 3 4" xfId="36109"/>
    <cellStyle name="標準 2 4 5 7 2 3 5" xfId="36110"/>
    <cellStyle name="標準 2 4 5 7 2 4" xfId="36111"/>
    <cellStyle name="標準 2 4 5 7 2 5" xfId="36112"/>
    <cellStyle name="標準 2 4 5 7 2 5 2" xfId="36113"/>
    <cellStyle name="標準 2 4 5 7 2 5 3" xfId="36114"/>
    <cellStyle name="標準 2 4 5 7 2 6" xfId="36115"/>
    <cellStyle name="標準 2 4 5 7 2 6 2" xfId="36116"/>
    <cellStyle name="標準 2 4 5 7 2 6 3" xfId="36117"/>
    <cellStyle name="標準 2 4 5 7 2 7" xfId="36118"/>
    <cellStyle name="標準 2 4 5 7 2 8" xfId="36119"/>
    <cellStyle name="標準 2 4 5 7 3" xfId="36120"/>
    <cellStyle name="標準 2 4 5 7 3 2" xfId="36121"/>
    <cellStyle name="標準 2 4 5 7 3 2 2" xfId="36122"/>
    <cellStyle name="標準 2 4 5 7 3 2 2 2" xfId="36123"/>
    <cellStyle name="標準 2 4 5 7 3 2 2 2 2" xfId="36124"/>
    <cellStyle name="標準 2 4 5 7 3 2 2 2 3" xfId="36125"/>
    <cellStyle name="標準 2 4 5 7 3 2 2 3" xfId="36126"/>
    <cellStyle name="標準 2 4 5 7 3 2 2 3 2" xfId="36127"/>
    <cellStyle name="標準 2 4 5 7 3 2 2 3 3" xfId="36128"/>
    <cellStyle name="標準 2 4 5 7 3 2 2 4" xfId="36129"/>
    <cellStyle name="標準 2 4 5 7 3 2 2 5" xfId="36130"/>
    <cellStyle name="標準 2 4 5 7 3 2 3" xfId="36131"/>
    <cellStyle name="標準 2 4 5 7 3 2 3 2" xfId="36132"/>
    <cellStyle name="標準 2 4 5 7 3 2 3 3" xfId="36133"/>
    <cellStyle name="標準 2 4 5 7 3 2 4" xfId="36134"/>
    <cellStyle name="標準 2 4 5 7 3 2 4 2" xfId="36135"/>
    <cellStyle name="標準 2 4 5 7 3 2 4 3" xfId="36136"/>
    <cellStyle name="標準 2 4 5 7 3 2 5" xfId="36137"/>
    <cellStyle name="標準 2 4 5 7 3 2 6" xfId="36138"/>
    <cellStyle name="標準 2 4 5 7 3 3" xfId="36139"/>
    <cellStyle name="標準 2 4 5 7 3 3 2" xfId="36140"/>
    <cellStyle name="標準 2 4 5 7 3 3 2 2" xfId="36141"/>
    <cellStyle name="標準 2 4 5 7 3 3 2 3" xfId="36142"/>
    <cellStyle name="標準 2 4 5 7 3 3 3" xfId="36143"/>
    <cellStyle name="標準 2 4 5 7 3 3 3 2" xfId="36144"/>
    <cellStyle name="標準 2 4 5 7 3 3 3 3" xfId="36145"/>
    <cellStyle name="標準 2 4 5 7 3 3 4" xfId="36146"/>
    <cellStyle name="標準 2 4 5 7 3 3 5" xfId="36147"/>
    <cellStyle name="標準 2 4 5 7 3 4" xfId="36148"/>
    <cellStyle name="標準 2 4 5 7 3 5" xfId="36149"/>
    <cellStyle name="標準 2 4 5 7 3 5 2" xfId="36150"/>
    <cellStyle name="標準 2 4 5 7 3 5 3" xfId="36151"/>
    <cellStyle name="標準 2 4 5 7 3 6" xfId="36152"/>
    <cellStyle name="標準 2 4 5 7 3 6 2" xfId="36153"/>
    <cellStyle name="標準 2 4 5 7 3 6 3" xfId="36154"/>
    <cellStyle name="標準 2 4 5 7 3 7" xfId="36155"/>
    <cellStyle name="標準 2 4 5 7 3 8" xfId="36156"/>
    <cellStyle name="標準 2 4 5 7 4" xfId="36157"/>
    <cellStyle name="標準 2 4 5 7 4 2" xfId="36158"/>
    <cellStyle name="標準 2 4 5 7 4 2 2" xfId="36159"/>
    <cellStyle name="標準 2 4 5 7 4 2 2 2" xfId="36160"/>
    <cellStyle name="標準 2 4 5 7 4 2 2 3" xfId="36161"/>
    <cellStyle name="標準 2 4 5 7 4 2 3" xfId="36162"/>
    <cellStyle name="標準 2 4 5 7 4 2 3 2" xfId="36163"/>
    <cellStyle name="標準 2 4 5 7 4 2 3 3" xfId="36164"/>
    <cellStyle name="標準 2 4 5 7 4 2 4" xfId="36165"/>
    <cellStyle name="標準 2 4 5 7 4 2 5" xfId="36166"/>
    <cellStyle name="標準 2 4 5 7 4 3" xfId="36167"/>
    <cellStyle name="標準 2 4 5 7 4 3 2" xfId="36168"/>
    <cellStyle name="標準 2 4 5 7 4 3 3" xfId="36169"/>
    <cellStyle name="標準 2 4 5 7 4 4" xfId="36170"/>
    <cellStyle name="標準 2 4 5 7 4 4 2" xfId="36171"/>
    <cellStyle name="標準 2 4 5 7 4 4 3" xfId="36172"/>
    <cellStyle name="標準 2 4 5 7 4 5" xfId="36173"/>
    <cellStyle name="標準 2 4 5 7 4 6" xfId="36174"/>
    <cellStyle name="標準 2 4 5 7 5" xfId="36175"/>
    <cellStyle name="標準 2 4 5 7 5 2" xfId="36176"/>
    <cellStyle name="標準 2 4 5 7 5 2 2" xfId="36177"/>
    <cellStyle name="標準 2 4 5 7 5 2 3" xfId="36178"/>
    <cellStyle name="標準 2 4 5 7 5 3" xfId="36179"/>
    <cellStyle name="標準 2 4 5 7 5 3 2" xfId="36180"/>
    <cellStyle name="標準 2 4 5 7 5 3 3" xfId="36181"/>
    <cellStyle name="標準 2 4 5 7 5 4" xfId="36182"/>
    <cellStyle name="標準 2 4 5 7 5 5" xfId="36183"/>
    <cellStyle name="標準 2 4 5 7 6" xfId="36184"/>
    <cellStyle name="標準 2 4 5 7 7" xfId="36185"/>
    <cellStyle name="標準 2 4 5 7 7 2" xfId="36186"/>
    <cellStyle name="標準 2 4 5 7 7 3" xfId="36187"/>
    <cellStyle name="標準 2 4 5 7 8" xfId="36188"/>
    <cellStyle name="標準 2 4 5 7 8 2" xfId="36189"/>
    <cellStyle name="標準 2 4 5 7 8 3" xfId="36190"/>
    <cellStyle name="標準 2 4 5 7 9" xfId="36191"/>
    <cellStyle name="標準 2 4 5 8" xfId="36192"/>
    <cellStyle name="標準 2 4 5 8 2" xfId="36193"/>
    <cellStyle name="標準 2 4 5 8 2 2" xfId="36194"/>
    <cellStyle name="標準 2 4 5 8 2 2 2" xfId="36195"/>
    <cellStyle name="標準 2 4 5 8 2 2 2 2" xfId="36196"/>
    <cellStyle name="標準 2 4 5 8 2 2 2 2 2" xfId="36197"/>
    <cellStyle name="標準 2 4 5 8 2 2 2 2 3" xfId="36198"/>
    <cellStyle name="標準 2 4 5 8 2 2 2 3" xfId="36199"/>
    <cellStyle name="標準 2 4 5 8 2 2 2 3 2" xfId="36200"/>
    <cellStyle name="標準 2 4 5 8 2 2 2 3 3" xfId="36201"/>
    <cellStyle name="標準 2 4 5 8 2 2 2 4" xfId="36202"/>
    <cellStyle name="標準 2 4 5 8 2 2 2 5" xfId="36203"/>
    <cellStyle name="標準 2 4 5 8 2 2 3" xfId="36204"/>
    <cellStyle name="標準 2 4 5 8 2 2 3 2" xfId="36205"/>
    <cellStyle name="標準 2 4 5 8 2 2 3 3" xfId="36206"/>
    <cellStyle name="標準 2 4 5 8 2 2 4" xfId="36207"/>
    <cellStyle name="標準 2 4 5 8 2 2 4 2" xfId="36208"/>
    <cellStyle name="標準 2 4 5 8 2 2 4 3" xfId="36209"/>
    <cellStyle name="標準 2 4 5 8 2 2 5" xfId="36210"/>
    <cellStyle name="標準 2 4 5 8 2 2 6" xfId="36211"/>
    <cellStyle name="標準 2 4 5 8 2 3" xfId="36212"/>
    <cellStyle name="標準 2 4 5 8 2 3 2" xfId="36213"/>
    <cellStyle name="標準 2 4 5 8 2 3 2 2" xfId="36214"/>
    <cellStyle name="標準 2 4 5 8 2 3 2 3" xfId="36215"/>
    <cellStyle name="標準 2 4 5 8 2 3 3" xfId="36216"/>
    <cellStyle name="標準 2 4 5 8 2 3 3 2" xfId="36217"/>
    <cellStyle name="標準 2 4 5 8 2 3 3 3" xfId="36218"/>
    <cellStyle name="標準 2 4 5 8 2 3 4" xfId="36219"/>
    <cellStyle name="標準 2 4 5 8 2 3 5" xfId="36220"/>
    <cellStyle name="標準 2 4 5 8 2 4" xfId="36221"/>
    <cellStyle name="標準 2 4 5 8 2 5" xfId="36222"/>
    <cellStyle name="標準 2 4 5 8 2 5 2" xfId="36223"/>
    <cellStyle name="標準 2 4 5 8 2 5 3" xfId="36224"/>
    <cellStyle name="標準 2 4 5 8 2 6" xfId="36225"/>
    <cellStyle name="標準 2 4 5 8 2 6 2" xfId="36226"/>
    <cellStyle name="標準 2 4 5 8 2 6 3" xfId="36227"/>
    <cellStyle name="標準 2 4 5 8 2 7" xfId="36228"/>
    <cellStyle name="標準 2 4 5 8 2 8" xfId="36229"/>
    <cellStyle name="標準 2 4 5 8 3" xfId="36230"/>
    <cellStyle name="標準 2 4 5 8 3 2" xfId="36231"/>
    <cellStyle name="標準 2 4 5 8 3 2 2" xfId="36232"/>
    <cellStyle name="標準 2 4 5 8 3 2 2 2" xfId="36233"/>
    <cellStyle name="標準 2 4 5 8 3 2 2 3" xfId="36234"/>
    <cellStyle name="標準 2 4 5 8 3 2 3" xfId="36235"/>
    <cellStyle name="標準 2 4 5 8 3 2 3 2" xfId="36236"/>
    <cellStyle name="標準 2 4 5 8 3 2 3 3" xfId="36237"/>
    <cellStyle name="標準 2 4 5 8 3 2 4" xfId="36238"/>
    <cellStyle name="標準 2 4 5 8 3 2 5" xfId="36239"/>
    <cellStyle name="標準 2 4 5 8 3 3" xfId="36240"/>
    <cellStyle name="標準 2 4 5 8 3 3 2" xfId="36241"/>
    <cellStyle name="標準 2 4 5 8 3 3 3" xfId="36242"/>
    <cellStyle name="標準 2 4 5 8 3 4" xfId="36243"/>
    <cellStyle name="標準 2 4 5 8 3 4 2" xfId="36244"/>
    <cellStyle name="標準 2 4 5 8 3 4 3" xfId="36245"/>
    <cellStyle name="標準 2 4 5 8 3 5" xfId="36246"/>
    <cellStyle name="標準 2 4 5 8 3 6" xfId="36247"/>
    <cellStyle name="標準 2 4 5 8 4" xfId="36248"/>
    <cellStyle name="標準 2 4 5 8 4 2" xfId="36249"/>
    <cellStyle name="標準 2 4 5 8 4 2 2" xfId="36250"/>
    <cellStyle name="標準 2 4 5 8 4 2 3" xfId="36251"/>
    <cellStyle name="標準 2 4 5 8 4 3" xfId="36252"/>
    <cellStyle name="標準 2 4 5 8 4 3 2" xfId="36253"/>
    <cellStyle name="標準 2 4 5 8 4 3 3" xfId="36254"/>
    <cellStyle name="標準 2 4 5 8 4 4" xfId="36255"/>
    <cellStyle name="標準 2 4 5 8 4 5" xfId="36256"/>
    <cellStyle name="標準 2 4 5 8 5" xfId="36257"/>
    <cellStyle name="標準 2 4 5 8 6" xfId="36258"/>
    <cellStyle name="標準 2 4 5 8 6 2" xfId="36259"/>
    <cellStyle name="標準 2 4 5 8 6 3" xfId="36260"/>
    <cellStyle name="標準 2 4 5 8 7" xfId="36261"/>
    <cellStyle name="標準 2 4 5 8 7 2" xfId="36262"/>
    <cellStyle name="標準 2 4 5 8 7 3" xfId="36263"/>
    <cellStyle name="標準 2 4 5 8 8" xfId="36264"/>
    <cellStyle name="標準 2 4 5 8 9" xfId="36265"/>
    <cellStyle name="標準 2 4 5 9" xfId="36266"/>
    <cellStyle name="標準 2 4 5 9 2" xfId="36267"/>
    <cellStyle name="標準 2 4 5 9 2 2" xfId="36268"/>
    <cellStyle name="標準 2 4 5 9 2 2 2" xfId="36269"/>
    <cellStyle name="標準 2 4 5 9 2 2 2 2" xfId="36270"/>
    <cellStyle name="標準 2 4 5 9 2 2 2 3" xfId="36271"/>
    <cellStyle name="標準 2 4 5 9 2 2 3" xfId="36272"/>
    <cellStyle name="標準 2 4 5 9 2 2 3 2" xfId="36273"/>
    <cellStyle name="標準 2 4 5 9 2 2 3 3" xfId="36274"/>
    <cellStyle name="標準 2 4 5 9 2 2 4" xfId="36275"/>
    <cellStyle name="標準 2 4 5 9 2 2 5" xfId="36276"/>
    <cellStyle name="標準 2 4 5 9 2 3" xfId="36277"/>
    <cellStyle name="標準 2 4 5 9 2 3 2" xfId="36278"/>
    <cellStyle name="標準 2 4 5 9 2 3 3" xfId="36279"/>
    <cellStyle name="標準 2 4 5 9 2 4" xfId="36280"/>
    <cellStyle name="標準 2 4 5 9 2 4 2" xfId="36281"/>
    <cellStyle name="標準 2 4 5 9 2 4 3" xfId="36282"/>
    <cellStyle name="標準 2 4 5 9 2 5" xfId="36283"/>
    <cellStyle name="標準 2 4 5 9 2 6" xfId="36284"/>
    <cellStyle name="標準 2 4 5 9 3" xfId="36285"/>
    <cellStyle name="標準 2 4 5 9 3 2" xfId="36286"/>
    <cellStyle name="標準 2 4 5 9 3 2 2" xfId="36287"/>
    <cellStyle name="標準 2 4 5 9 3 2 3" xfId="36288"/>
    <cellStyle name="標準 2 4 5 9 3 3" xfId="36289"/>
    <cellStyle name="標準 2 4 5 9 3 3 2" xfId="36290"/>
    <cellStyle name="標準 2 4 5 9 3 3 3" xfId="36291"/>
    <cellStyle name="標準 2 4 5 9 3 4" xfId="36292"/>
    <cellStyle name="標準 2 4 5 9 3 5" xfId="36293"/>
    <cellStyle name="標準 2 4 5 9 4" xfId="36294"/>
    <cellStyle name="標準 2 4 5 9 5" xfId="36295"/>
    <cellStyle name="標準 2 4 5 9 5 2" xfId="36296"/>
    <cellStyle name="標準 2 4 5 9 5 3" xfId="36297"/>
    <cellStyle name="標準 2 4 5 9 6" xfId="36298"/>
    <cellStyle name="標準 2 4 5 9 6 2" xfId="36299"/>
    <cellStyle name="標準 2 4 5 9 6 3" xfId="36300"/>
    <cellStyle name="標準 2 4 5 9 7" xfId="36301"/>
    <cellStyle name="標準 2 4 5 9 8" xfId="36302"/>
    <cellStyle name="標準 2 4 6" xfId="36303"/>
    <cellStyle name="標準 2 4 6 10" xfId="36304"/>
    <cellStyle name="標準 2 4 6 10 2" xfId="36305"/>
    <cellStyle name="標準 2 4 6 10 2 2" xfId="36306"/>
    <cellStyle name="標準 2 4 6 10 2 2 2" xfId="36307"/>
    <cellStyle name="標準 2 4 6 10 2 2 3" xfId="36308"/>
    <cellStyle name="標準 2 4 6 10 2 3" xfId="36309"/>
    <cellStyle name="標準 2 4 6 10 2 3 2" xfId="36310"/>
    <cellStyle name="標準 2 4 6 10 2 3 3" xfId="36311"/>
    <cellStyle name="標準 2 4 6 10 2 4" xfId="36312"/>
    <cellStyle name="標準 2 4 6 10 2 5" xfId="36313"/>
    <cellStyle name="標準 2 4 6 10 3" xfId="36314"/>
    <cellStyle name="標準 2 4 6 10 3 2" xfId="36315"/>
    <cellStyle name="標準 2 4 6 10 3 3" xfId="36316"/>
    <cellStyle name="標準 2 4 6 10 4" xfId="36317"/>
    <cellStyle name="標準 2 4 6 10 4 2" xfId="36318"/>
    <cellStyle name="標準 2 4 6 10 4 3" xfId="36319"/>
    <cellStyle name="標準 2 4 6 10 5" xfId="36320"/>
    <cellStyle name="標準 2 4 6 10 6" xfId="36321"/>
    <cellStyle name="標準 2 4 6 11" xfId="36322"/>
    <cellStyle name="標準 2 4 6 11 2" xfId="36323"/>
    <cellStyle name="標準 2 4 6 11 2 2" xfId="36324"/>
    <cellStyle name="標準 2 4 6 11 2 3" xfId="36325"/>
    <cellStyle name="標準 2 4 6 11 3" xfId="36326"/>
    <cellStyle name="標準 2 4 6 11 3 2" xfId="36327"/>
    <cellStyle name="標準 2 4 6 11 3 3" xfId="36328"/>
    <cellStyle name="標準 2 4 6 11 4" xfId="36329"/>
    <cellStyle name="標準 2 4 6 11 5" xfId="36330"/>
    <cellStyle name="標準 2 4 6 12" xfId="36331"/>
    <cellStyle name="標準 2 4 6 13" xfId="36332"/>
    <cellStyle name="標準 2 4 6 13 2" xfId="36333"/>
    <cellStyle name="標準 2 4 6 13 3" xfId="36334"/>
    <cellStyle name="標準 2 4 6 14" xfId="36335"/>
    <cellStyle name="標準 2 4 6 14 2" xfId="36336"/>
    <cellStyle name="標準 2 4 6 14 3" xfId="36337"/>
    <cellStyle name="標準 2 4 6 15" xfId="36338"/>
    <cellStyle name="標準 2 4 6 16" xfId="36339"/>
    <cellStyle name="標準 2 4 6 2" xfId="36340"/>
    <cellStyle name="標準 2 4 6 2 10" xfId="36341"/>
    <cellStyle name="標準 2 4 6 2 11" xfId="36342"/>
    <cellStyle name="標準 2 4 6 2 11 2" xfId="36343"/>
    <cellStyle name="標準 2 4 6 2 11 3" xfId="36344"/>
    <cellStyle name="標準 2 4 6 2 12" xfId="36345"/>
    <cellStyle name="標準 2 4 6 2 12 2" xfId="36346"/>
    <cellStyle name="標準 2 4 6 2 12 3" xfId="36347"/>
    <cellStyle name="標準 2 4 6 2 13" xfId="36348"/>
    <cellStyle name="標準 2 4 6 2 14" xfId="36349"/>
    <cellStyle name="標準 2 4 6 2 2" xfId="36350"/>
    <cellStyle name="標準 2 4 6 2 2 10" xfId="36351"/>
    <cellStyle name="標準 2 4 6 2 2 10 2" xfId="36352"/>
    <cellStyle name="標準 2 4 6 2 2 10 3" xfId="36353"/>
    <cellStyle name="標準 2 4 6 2 2 11" xfId="36354"/>
    <cellStyle name="標準 2 4 6 2 2 12" xfId="36355"/>
    <cellStyle name="標準 2 4 6 2 2 2" xfId="36356"/>
    <cellStyle name="標準 2 4 6 2 2 2 10" xfId="36357"/>
    <cellStyle name="標準 2 4 6 2 2 2 2" xfId="36358"/>
    <cellStyle name="標準 2 4 6 2 2 2 2 2" xfId="36359"/>
    <cellStyle name="標準 2 4 6 2 2 2 2 2 2" xfId="36360"/>
    <cellStyle name="標準 2 4 6 2 2 2 2 2 2 2" xfId="36361"/>
    <cellStyle name="標準 2 4 6 2 2 2 2 2 2 2 2" xfId="36362"/>
    <cellStyle name="標準 2 4 6 2 2 2 2 2 2 2 3" xfId="36363"/>
    <cellStyle name="標準 2 4 6 2 2 2 2 2 2 3" xfId="36364"/>
    <cellStyle name="標準 2 4 6 2 2 2 2 2 2 3 2" xfId="36365"/>
    <cellStyle name="標準 2 4 6 2 2 2 2 2 2 3 3" xfId="36366"/>
    <cellStyle name="標準 2 4 6 2 2 2 2 2 2 4" xfId="36367"/>
    <cellStyle name="標準 2 4 6 2 2 2 2 2 2 5" xfId="36368"/>
    <cellStyle name="標準 2 4 6 2 2 2 2 2 3" xfId="36369"/>
    <cellStyle name="標準 2 4 6 2 2 2 2 2 3 2" xfId="36370"/>
    <cellStyle name="標準 2 4 6 2 2 2 2 2 3 3" xfId="36371"/>
    <cellStyle name="標準 2 4 6 2 2 2 2 2 4" xfId="36372"/>
    <cellStyle name="標準 2 4 6 2 2 2 2 2 4 2" xfId="36373"/>
    <cellStyle name="標準 2 4 6 2 2 2 2 2 4 3" xfId="36374"/>
    <cellStyle name="標準 2 4 6 2 2 2 2 2 5" xfId="36375"/>
    <cellStyle name="標準 2 4 6 2 2 2 2 2 6" xfId="36376"/>
    <cellStyle name="標準 2 4 6 2 2 2 2 3" xfId="36377"/>
    <cellStyle name="標準 2 4 6 2 2 2 2 3 2" xfId="36378"/>
    <cellStyle name="標準 2 4 6 2 2 2 2 3 2 2" xfId="36379"/>
    <cellStyle name="標準 2 4 6 2 2 2 2 3 2 3" xfId="36380"/>
    <cellStyle name="標準 2 4 6 2 2 2 2 3 3" xfId="36381"/>
    <cellStyle name="標準 2 4 6 2 2 2 2 3 3 2" xfId="36382"/>
    <cellStyle name="標準 2 4 6 2 2 2 2 3 3 3" xfId="36383"/>
    <cellStyle name="標準 2 4 6 2 2 2 2 3 4" xfId="36384"/>
    <cellStyle name="標準 2 4 6 2 2 2 2 3 5" xfId="36385"/>
    <cellStyle name="標準 2 4 6 2 2 2 2 4" xfId="36386"/>
    <cellStyle name="標準 2 4 6 2 2 2 2 5" xfId="36387"/>
    <cellStyle name="標準 2 4 6 2 2 2 2 5 2" xfId="36388"/>
    <cellStyle name="標準 2 4 6 2 2 2 2 5 3" xfId="36389"/>
    <cellStyle name="標準 2 4 6 2 2 2 2 6" xfId="36390"/>
    <cellStyle name="標準 2 4 6 2 2 2 2 6 2" xfId="36391"/>
    <cellStyle name="標準 2 4 6 2 2 2 2 6 3" xfId="36392"/>
    <cellStyle name="標準 2 4 6 2 2 2 2 7" xfId="36393"/>
    <cellStyle name="標準 2 4 6 2 2 2 2 8" xfId="36394"/>
    <cellStyle name="標準 2 4 6 2 2 2 3" xfId="36395"/>
    <cellStyle name="標準 2 4 6 2 2 2 3 2" xfId="36396"/>
    <cellStyle name="標準 2 4 6 2 2 2 3 2 2" xfId="36397"/>
    <cellStyle name="標準 2 4 6 2 2 2 3 2 2 2" xfId="36398"/>
    <cellStyle name="標準 2 4 6 2 2 2 3 2 2 2 2" xfId="36399"/>
    <cellStyle name="標準 2 4 6 2 2 2 3 2 2 2 3" xfId="36400"/>
    <cellStyle name="標準 2 4 6 2 2 2 3 2 2 3" xfId="36401"/>
    <cellStyle name="標準 2 4 6 2 2 2 3 2 2 3 2" xfId="36402"/>
    <cellStyle name="標準 2 4 6 2 2 2 3 2 2 3 3" xfId="36403"/>
    <cellStyle name="標準 2 4 6 2 2 2 3 2 2 4" xfId="36404"/>
    <cellStyle name="標準 2 4 6 2 2 2 3 2 2 5" xfId="36405"/>
    <cellStyle name="標準 2 4 6 2 2 2 3 2 3" xfId="36406"/>
    <cellStyle name="標準 2 4 6 2 2 2 3 2 3 2" xfId="36407"/>
    <cellStyle name="標準 2 4 6 2 2 2 3 2 3 3" xfId="36408"/>
    <cellStyle name="標準 2 4 6 2 2 2 3 2 4" xfId="36409"/>
    <cellStyle name="標準 2 4 6 2 2 2 3 2 4 2" xfId="36410"/>
    <cellStyle name="標準 2 4 6 2 2 2 3 2 4 3" xfId="36411"/>
    <cellStyle name="標準 2 4 6 2 2 2 3 2 5" xfId="36412"/>
    <cellStyle name="標準 2 4 6 2 2 2 3 2 6" xfId="36413"/>
    <cellStyle name="標準 2 4 6 2 2 2 3 3" xfId="36414"/>
    <cellStyle name="標準 2 4 6 2 2 2 3 3 2" xfId="36415"/>
    <cellStyle name="標準 2 4 6 2 2 2 3 3 2 2" xfId="36416"/>
    <cellStyle name="標準 2 4 6 2 2 2 3 3 2 3" xfId="36417"/>
    <cellStyle name="標準 2 4 6 2 2 2 3 3 3" xfId="36418"/>
    <cellStyle name="標準 2 4 6 2 2 2 3 3 3 2" xfId="36419"/>
    <cellStyle name="標準 2 4 6 2 2 2 3 3 3 3" xfId="36420"/>
    <cellStyle name="標準 2 4 6 2 2 2 3 3 4" xfId="36421"/>
    <cellStyle name="標準 2 4 6 2 2 2 3 3 5" xfId="36422"/>
    <cellStyle name="標準 2 4 6 2 2 2 3 4" xfId="36423"/>
    <cellStyle name="標準 2 4 6 2 2 2 3 5" xfId="36424"/>
    <cellStyle name="標準 2 4 6 2 2 2 3 5 2" xfId="36425"/>
    <cellStyle name="標準 2 4 6 2 2 2 3 5 3" xfId="36426"/>
    <cellStyle name="標準 2 4 6 2 2 2 3 6" xfId="36427"/>
    <cellStyle name="標準 2 4 6 2 2 2 3 6 2" xfId="36428"/>
    <cellStyle name="標準 2 4 6 2 2 2 3 6 3" xfId="36429"/>
    <cellStyle name="標準 2 4 6 2 2 2 3 7" xfId="36430"/>
    <cellStyle name="標準 2 4 6 2 2 2 3 8" xfId="36431"/>
    <cellStyle name="標準 2 4 6 2 2 2 4" xfId="36432"/>
    <cellStyle name="標準 2 4 6 2 2 2 4 2" xfId="36433"/>
    <cellStyle name="標準 2 4 6 2 2 2 4 2 2" xfId="36434"/>
    <cellStyle name="標準 2 4 6 2 2 2 4 2 2 2" xfId="36435"/>
    <cellStyle name="標準 2 4 6 2 2 2 4 2 2 3" xfId="36436"/>
    <cellStyle name="標準 2 4 6 2 2 2 4 2 3" xfId="36437"/>
    <cellStyle name="標準 2 4 6 2 2 2 4 2 3 2" xfId="36438"/>
    <cellStyle name="標準 2 4 6 2 2 2 4 2 3 3" xfId="36439"/>
    <cellStyle name="標準 2 4 6 2 2 2 4 2 4" xfId="36440"/>
    <cellStyle name="標準 2 4 6 2 2 2 4 2 5" xfId="36441"/>
    <cellStyle name="標準 2 4 6 2 2 2 4 3" xfId="36442"/>
    <cellStyle name="標準 2 4 6 2 2 2 4 3 2" xfId="36443"/>
    <cellStyle name="標準 2 4 6 2 2 2 4 3 3" xfId="36444"/>
    <cellStyle name="標準 2 4 6 2 2 2 4 4" xfId="36445"/>
    <cellStyle name="標準 2 4 6 2 2 2 4 4 2" xfId="36446"/>
    <cellStyle name="標準 2 4 6 2 2 2 4 4 3" xfId="36447"/>
    <cellStyle name="標準 2 4 6 2 2 2 4 5" xfId="36448"/>
    <cellStyle name="標準 2 4 6 2 2 2 4 6" xfId="36449"/>
    <cellStyle name="標準 2 4 6 2 2 2 5" xfId="36450"/>
    <cellStyle name="標準 2 4 6 2 2 2 5 2" xfId="36451"/>
    <cellStyle name="標準 2 4 6 2 2 2 5 2 2" xfId="36452"/>
    <cellStyle name="標準 2 4 6 2 2 2 5 2 3" xfId="36453"/>
    <cellStyle name="標準 2 4 6 2 2 2 5 3" xfId="36454"/>
    <cellStyle name="標準 2 4 6 2 2 2 5 3 2" xfId="36455"/>
    <cellStyle name="標準 2 4 6 2 2 2 5 3 3" xfId="36456"/>
    <cellStyle name="標準 2 4 6 2 2 2 5 4" xfId="36457"/>
    <cellStyle name="標準 2 4 6 2 2 2 5 5" xfId="36458"/>
    <cellStyle name="標準 2 4 6 2 2 2 6" xfId="36459"/>
    <cellStyle name="標準 2 4 6 2 2 2 7" xfId="36460"/>
    <cellStyle name="標準 2 4 6 2 2 2 7 2" xfId="36461"/>
    <cellStyle name="標準 2 4 6 2 2 2 7 3" xfId="36462"/>
    <cellStyle name="標準 2 4 6 2 2 2 8" xfId="36463"/>
    <cellStyle name="標準 2 4 6 2 2 2 8 2" xfId="36464"/>
    <cellStyle name="標準 2 4 6 2 2 2 8 3" xfId="36465"/>
    <cellStyle name="標準 2 4 6 2 2 2 9" xfId="36466"/>
    <cellStyle name="標準 2 4 6 2 2 3" xfId="36467"/>
    <cellStyle name="標準 2 4 6 2 2 3 2" xfId="36468"/>
    <cellStyle name="標準 2 4 6 2 2 3 2 2" xfId="36469"/>
    <cellStyle name="標準 2 4 6 2 2 3 2 2 2" xfId="36470"/>
    <cellStyle name="標準 2 4 6 2 2 3 2 2 2 2" xfId="36471"/>
    <cellStyle name="標準 2 4 6 2 2 3 2 2 2 2 2" xfId="36472"/>
    <cellStyle name="標準 2 4 6 2 2 3 2 2 2 2 3" xfId="36473"/>
    <cellStyle name="標準 2 4 6 2 2 3 2 2 2 3" xfId="36474"/>
    <cellStyle name="標準 2 4 6 2 2 3 2 2 2 3 2" xfId="36475"/>
    <cellStyle name="標準 2 4 6 2 2 3 2 2 2 3 3" xfId="36476"/>
    <cellStyle name="標準 2 4 6 2 2 3 2 2 2 4" xfId="36477"/>
    <cellStyle name="標準 2 4 6 2 2 3 2 2 2 5" xfId="36478"/>
    <cellStyle name="標準 2 4 6 2 2 3 2 2 3" xfId="36479"/>
    <cellStyle name="標準 2 4 6 2 2 3 2 2 3 2" xfId="36480"/>
    <cellStyle name="標準 2 4 6 2 2 3 2 2 3 3" xfId="36481"/>
    <cellStyle name="標準 2 4 6 2 2 3 2 2 4" xfId="36482"/>
    <cellStyle name="標準 2 4 6 2 2 3 2 2 4 2" xfId="36483"/>
    <cellStyle name="標準 2 4 6 2 2 3 2 2 4 3" xfId="36484"/>
    <cellStyle name="標準 2 4 6 2 2 3 2 2 5" xfId="36485"/>
    <cellStyle name="標準 2 4 6 2 2 3 2 2 6" xfId="36486"/>
    <cellStyle name="標準 2 4 6 2 2 3 2 3" xfId="36487"/>
    <cellStyle name="標準 2 4 6 2 2 3 2 3 2" xfId="36488"/>
    <cellStyle name="標準 2 4 6 2 2 3 2 3 2 2" xfId="36489"/>
    <cellStyle name="標準 2 4 6 2 2 3 2 3 2 3" xfId="36490"/>
    <cellStyle name="標準 2 4 6 2 2 3 2 3 3" xfId="36491"/>
    <cellStyle name="標準 2 4 6 2 2 3 2 3 3 2" xfId="36492"/>
    <cellStyle name="標準 2 4 6 2 2 3 2 3 3 3" xfId="36493"/>
    <cellStyle name="標準 2 4 6 2 2 3 2 3 4" xfId="36494"/>
    <cellStyle name="標準 2 4 6 2 2 3 2 3 5" xfId="36495"/>
    <cellStyle name="標準 2 4 6 2 2 3 2 4" xfId="36496"/>
    <cellStyle name="標準 2 4 6 2 2 3 2 5" xfId="36497"/>
    <cellStyle name="標準 2 4 6 2 2 3 2 5 2" xfId="36498"/>
    <cellStyle name="標準 2 4 6 2 2 3 2 5 3" xfId="36499"/>
    <cellStyle name="標準 2 4 6 2 2 3 2 6" xfId="36500"/>
    <cellStyle name="標準 2 4 6 2 2 3 2 6 2" xfId="36501"/>
    <cellStyle name="標準 2 4 6 2 2 3 2 6 3" xfId="36502"/>
    <cellStyle name="標準 2 4 6 2 2 3 2 7" xfId="36503"/>
    <cellStyle name="標準 2 4 6 2 2 3 2 8" xfId="36504"/>
    <cellStyle name="標準 2 4 6 2 2 3 3" xfId="36505"/>
    <cellStyle name="標準 2 4 6 2 2 3 3 2" xfId="36506"/>
    <cellStyle name="標準 2 4 6 2 2 3 3 2 2" xfId="36507"/>
    <cellStyle name="標準 2 4 6 2 2 3 3 2 2 2" xfId="36508"/>
    <cellStyle name="標準 2 4 6 2 2 3 3 2 2 3" xfId="36509"/>
    <cellStyle name="標準 2 4 6 2 2 3 3 2 3" xfId="36510"/>
    <cellStyle name="標準 2 4 6 2 2 3 3 2 3 2" xfId="36511"/>
    <cellStyle name="標準 2 4 6 2 2 3 3 2 3 3" xfId="36512"/>
    <cellStyle name="標準 2 4 6 2 2 3 3 2 4" xfId="36513"/>
    <cellStyle name="標準 2 4 6 2 2 3 3 2 5" xfId="36514"/>
    <cellStyle name="標準 2 4 6 2 2 3 3 3" xfId="36515"/>
    <cellStyle name="標準 2 4 6 2 2 3 3 3 2" xfId="36516"/>
    <cellStyle name="標準 2 4 6 2 2 3 3 3 3" xfId="36517"/>
    <cellStyle name="標準 2 4 6 2 2 3 3 4" xfId="36518"/>
    <cellStyle name="標準 2 4 6 2 2 3 3 4 2" xfId="36519"/>
    <cellStyle name="標準 2 4 6 2 2 3 3 4 3" xfId="36520"/>
    <cellStyle name="標準 2 4 6 2 2 3 3 5" xfId="36521"/>
    <cellStyle name="標準 2 4 6 2 2 3 3 6" xfId="36522"/>
    <cellStyle name="標準 2 4 6 2 2 3 4" xfId="36523"/>
    <cellStyle name="標準 2 4 6 2 2 3 4 2" xfId="36524"/>
    <cellStyle name="標準 2 4 6 2 2 3 4 2 2" xfId="36525"/>
    <cellStyle name="標準 2 4 6 2 2 3 4 2 3" xfId="36526"/>
    <cellStyle name="標準 2 4 6 2 2 3 4 3" xfId="36527"/>
    <cellStyle name="標準 2 4 6 2 2 3 4 3 2" xfId="36528"/>
    <cellStyle name="標準 2 4 6 2 2 3 4 3 3" xfId="36529"/>
    <cellStyle name="標準 2 4 6 2 2 3 4 4" xfId="36530"/>
    <cellStyle name="標準 2 4 6 2 2 3 4 5" xfId="36531"/>
    <cellStyle name="標準 2 4 6 2 2 3 5" xfId="36532"/>
    <cellStyle name="標準 2 4 6 2 2 3 6" xfId="36533"/>
    <cellStyle name="標準 2 4 6 2 2 3 6 2" xfId="36534"/>
    <cellStyle name="標準 2 4 6 2 2 3 6 3" xfId="36535"/>
    <cellStyle name="標準 2 4 6 2 2 3 7" xfId="36536"/>
    <cellStyle name="標準 2 4 6 2 2 3 7 2" xfId="36537"/>
    <cellStyle name="標準 2 4 6 2 2 3 7 3" xfId="36538"/>
    <cellStyle name="標準 2 4 6 2 2 3 8" xfId="36539"/>
    <cellStyle name="標準 2 4 6 2 2 3 9" xfId="36540"/>
    <cellStyle name="標準 2 4 6 2 2 4" xfId="36541"/>
    <cellStyle name="標準 2 4 6 2 2 4 2" xfId="36542"/>
    <cellStyle name="標準 2 4 6 2 2 4 2 2" xfId="36543"/>
    <cellStyle name="標準 2 4 6 2 2 4 2 2 2" xfId="36544"/>
    <cellStyle name="標準 2 4 6 2 2 4 2 2 2 2" xfId="36545"/>
    <cellStyle name="標準 2 4 6 2 2 4 2 2 2 3" xfId="36546"/>
    <cellStyle name="標準 2 4 6 2 2 4 2 2 3" xfId="36547"/>
    <cellStyle name="標準 2 4 6 2 2 4 2 2 3 2" xfId="36548"/>
    <cellStyle name="標準 2 4 6 2 2 4 2 2 3 3" xfId="36549"/>
    <cellStyle name="標準 2 4 6 2 2 4 2 2 4" xfId="36550"/>
    <cellStyle name="標準 2 4 6 2 2 4 2 2 5" xfId="36551"/>
    <cellStyle name="標準 2 4 6 2 2 4 2 3" xfId="36552"/>
    <cellStyle name="標準 2 4 6 2 2 4 2 3 2" xfId="36553"/>
    <cellStyle name="標準 2 4 6 2 2 4 2 3 3" xfId="36554"/>
    <cellStyle name="標準 2 4 6 2 2 4 2 4" xfId="36555"/>
    <cellStyle name="標準 2 4 6 2 2 4 2 4 2" xfId="36556"/>
    <cellStyle name="標準 2 4 6 2 2 4 2 4 3" xfId="36557"/>
    <cellStyle name="標準 2 4 6 2 2 4 2 5" xfId="36558"/>
    <cellStyle name="標準 2 4 6 2 2 4 2 6" xfId="36559"/>
    <cellStyle name="標準 2 4 6 2 2 4 3" xfId="36560"/>
    <cellStyle name="標準 2 4 6 2 2 4 3 2" xfId="36561"/>
    <cellStyle name="標準 2 4 6 2 2 4 3 2 2" xfId="36562"/>
    <cellStyle name="標準 2 4 6 2 2 4 3 2 3" xfId="36563"/>
    <cellStyle name="標準 2 4 6 2 2 4 3 3" xfId="36564"/>
    <cellStyle name="標準 2 4 6 2 2 4 3 3 2" xfId="36565"/>
    <cellStyle name="標準 2 4 6 2 2 4 3 3 3" xfId="36566"/>
    <cellStyle name="標準 2 4 6 2 2 4 3 4" xfId="36567"/>
    <cellStyle name="標準 2 4 6 2 2 4 3 5" xfId="36568"/>
    <cellStyle name="標準 2 4 6 2 2 4 4" xfId="36569"/>
    <cellStyle name="標準 2 4 6 2 2 4 5" xfId="36570"/>
    <cellStyle name="標準 2 4 6 2 2 4 5 2" xfId="36571"/>
    <cellStyle name="標準 2 4 6 2 2 4 5 3" xfId="36572"/>
    <cellStyle name="標準 2 4 6 2 2 4 6" xfId="36573"/>
    <cellStyle name="標準 2 4 6 2 2 4 6 2" xfId="36574"/>
    <cellStyle name="標準 2 4 6 2 2 4 6 3" xfId="36575"/>
    <cellStyle name="標準 2 4 6 2 2 4 7" xfId="36576"/>
    <cellStyle name="標準 2 4 6 2 2 4 8" xfId="36577"/>
    <cellStyle name="標準 2 4 6 2 2 5" xfId="36578"/>
    <cellStyle name="標準 2 4 6 2 2 5 2" xfId="36579"/>
    <cellStyle name="標準 2 4 6 2 2 5 2 2" xfId="36580"/>
    <cellStyle name="標準 2 4 6 2 2 5 2 2 2" xfId="36581"/>
    <cellStyle name="標準 2 4 6 2 2 5 2 2 2 2" xfId="36582"/>
    <cellStyle name="標準 2 4 6 2 2 5 2 2 2 3" xfId="36583"/>
    <cellStyle name="標準 2 4 6 2 2 5 2 2 3" xfId="36584"/>
    <cellStyle name="標準 2 4 6 2 2 5 2 2 3 2" xfId="36585"/>
    <cellStyle name="標準 2 4 6 2 2 5 2 2 3 3" xfId="36586"/>
    <cellStyle name="標準 2 4 6 2 2 5 2 2 4" xfId="36587"/>
    <cellStyle name="標準 2 4 6 2 2 5 2 2 5" xfId="36588"/>
    <cellStyle name="標準 2 4 6 2 2 5 2 3" xfId="36589"/>
    <cellStyle name="標準 2 4 6 2 2 5 2 3 2" xfId="36590"/>
    <cellStyle name="標準 2 4 6 2 2 5 2 3 3" xfId="36591"/>
    <cellStyle name="標準 2 4 6 2 2 5 2 4" xfId="36592"/>
    <cellStyle name="標準 2 4 6 2 2 5 2 4 2" xfId="36593"/>
    <cellStyle name="標準 2 4 6 2 2 5 2 4 3" xfId="36594"/>
    <cellStyle name="標準 2 4 6 2 2 5 2 5" xfId="36595"/>
    <cellStyle name="標準 2 4 6 2 2 5 2 6" xfId="36596"/>
    <cellStyle name="標準 2 4 6 2 2 5 3" xfId="36597"/>
    <cellStyle name="標準 2 4 6 2 2 5 3 2" xfId="36598"/>
    <cellStyle name="標準 2 4 6 2 2 5 3 2 2" xfId="36599"/>
    <cellStyle name="標準 2 4 6 2 2 5 3 2 3" xfId="36600"/>
    <cellStyle name="標準 2 4 6 2 2 5 3 3" xfId="36601"/>
    <cellStyle name="標準 2 4 6 2 2 5 3 3 2" xfId="36602"/>
    <cellStyle name="標準 2 4 6 2 2 5 3 3 3" xfId="36603"/>
    <cellStyle name="標準 2 4 6 2 2 5 3 4" xfId="36604"/>
    <cellStyle name="標準 2 4 6 2 2 5 3 5" xfId="36605"/>
    <cellStyle name="標準 2 4 6 2 2 5 4" xfId="36606"/>
    <cellStyle name="標準 2 4 6 2 2 5 5" xfId="36607"/>
    <cellStyle name="標準 2 4 6 2 2 5 5 2" xfId="36608"/>
    <cellStyle name="標準 2 4 6 2 2 5 5 3" xfId="36609"/>
    <cellStyle name="標準 2 4 6 2 2 5 6" xfId="36610"/>
    <cellStyle name="標準 2 4 6 2 2 5 6 2" xfId="36611"/>
    <cellStyle name="標準 2 4 6 2 2 5 6 3" xfId="36612"/>
    <cellStyle name="標準 2 4 6 2 2 5 7" xfId="36613"/>
    <cellStyle name="標準 2 4 6 2 2 5 8" xfId="36614"/>
    <cellStyle name="標準 2 4 6 2 2 6" xfId="36615"/>
    <cellStyle name="標準 2 4 6 2 2 6 2" xfId="36616"/>
    <cellStyle name="標準 2 4 6 2 2 6 2 2" xfId="36617"/>
    <cellStyle name="標準 2 4 6 2 2 6 2 2 2" xfId="36618"/>
    <cellStyle name="標準 2 4 6 2 2 6 2 2 3" xfId="36619"/>
    <cellStyle name="標準 2 4 6 2 2 6 2 3" xfId="36620"/>
    <cellStyle name="標準 2 4 6 2 2 6 2 3 2" xfId="36621"/>
    <cellStyle name="標準 2 4 6 2 2 6 2 3 3" xfId="36622"/>
    <cellStyle name="標準 2 4 6 2 2 6 2 4" xfId="36623"/>
    <cellStyle name="標準 2 4 6 2 2 6 2 5" xfId="36624"/>
    <cellStyle name="標準 2 4 6 2 2 6 3" xfId="36625"/>
    <cellStyle name="標準 2 4 6 2 2 6 3 2" xfId="36626"/>
    <cellStyle name="標準 2 4 6 2 2 6 3 3" xfId="36627"/>
    <cellStyle name="標準 2 4 6 2 2 6 4" xfId="36628"/>
    <cellStyle name="標準 2 4 6 2 2 6 4 2" xfId="36629"/>
    <cellStyle name="標準 2 4 6 2 2 6 4 3" xfId="36630"/>
    <cellStyle name="標準 2 4 6 2 2 6 5" xfId="36631"/>
    <cellStyle name="標準 2 4 6 2 2 6 6" xfId="36632"/>
    <cellStyle name="標準 2 4 6 2 2 7" xfId="36633"/>
    <cellStyle name="標準 2 4 6 2 2 7 2" xfId="36634"/>
    <cellStyle name="標準 2 4 6 2 2 7 2 2" xfId="36635"/>
    <cellStyle name="標準 2 4 6 2 2 7 2 3" xfId="36636"/>
    <cellStyle name="標準 2 4 6 2 2 7 3" xfId="36637"/>
    <cellStyle name="標準 2 4 6 2 2 7 3 2" xfId="36638"/>
    <cellStyle name="標準 2 4 6 2 2 7 3 3" xfId="36639"/>
    <cellStyle name="標準 2 4 6 2 2 7 4" xfId="36640"/>
    <cellStyle name="標準 2 4 6 2 2 7 5" xfId="36641"/>
    <cellStyle name="標準 2 4 6 2 2 8" xfId="36642"/>
    <cellStyle name="標準 2 4 6 2 2 9" xfId="36643"/>
    <cellStyle name="標準 2 4 6 2 2 9 2" xfId="36644"/>
    <cellStyle name="標準 2 4 6 2 2 9 3" xfId="36645"/>
    <cellStyle name="標準 2 4 6 2 3" xfId="36646"/>
    <cellStyle name="標準 2 4 6 2 3 10" xfId="36647"/>
    <cellStyle name="標準 2 4 6 2 3 11" xfId="36648"/>
    <cellStyle name="標準 2 4 6 2 3 2" xfId="36649"/>
    <cellStyle name="標準 2 4 6 2 3 2 10" xfId="36650"/>
    <cellStyle name="標準 2 4 6 2 3 2 2" xfId="36651"/>
    <cellStyle name="標準 2 4 6 2 3 2 2 2" xfId="36652"/>
    <cellStyle name="標準 2 4 6 2 3 2 2 2 2" xfId="36653"/>
    <cellStyle name="標準 2 4 6 2 3 2 2 2 2 2" xfId="36654"/>
    <cellStyle name="標準 2 4 6 2 3 2 2 2 2 2 2" xfId="36655"/>
    <cellStyle name="標準 2 4 6 2 3 2 2 2 2 2 3" xfId="36656"/>
    <cellStyle name="標準 2 4 6 2 3 2 2 2 2 3" xfId="36657"/>
    <cellStyle name="標準 2 4 6 2 3 2 2 2 2 3 2" xfId="36658"/>
    <cellStyle name="標準 2 4 6 2 3 2 2 2 2 3 3" xfId="36659"/>
    <cellStyle name="標準 2 4 6 2 3 2 2 2 2 4" xfId="36660"/>
    <cellStyle name="標準 2 4 6 2 3 2 2 2 2 5" xfId="36661"/>
    <cellStyle name="標準 2 4 6 2 3 2 2 2 3" xfId="36662"/>
    <cellStyle name="標準 2 4 6 2 3 2 2 2 3 2" xfId="36663"/>
    <cellStyle name="標準 2 4 6 2 3 2 2 2 3 3" xfId="36664"/>
    <cellStyle name="標準 2 4 6 2 3 2 2 2 4" xfId="36665"/>
    <cellStyle name="標準 2 4 6 2 3 2 2 2 4 2" xfId="36666"/>
    <cellStyle name="標準 2 4 6 2 3 2 2 2 4 3" xfId="36667"/>
    <cellStyle name="標準 2 4 6 2 3 2 2 2 5" xfId="36668"/>
    <cellStyle name="標準 2 4 6 2 3 2 2 2 6" xfId="36669"/>
    <cellStyle name="標準 2 4 6 2 3 2 2 3" xfId="36670"/>
    <cellStyle name="標準 2 4 6 2 3 2 2 3 2" xfId="36671"/>
    <cellStyle name="標準 2 4 6 2 3 2 2 3 2 2" xfId="36672"/>
    <cellStyle name="標準 2 4 6 2 3 2 2 3 2 3" xfId="36673"/>
    <cellStyle name="標準 2 4 6 2 3 2 2 3 3" xfId="36674"/>
    <cellStyle name="標準 2 4 6 2 3 2 2 3 3 2" xfId="36675"/>
    <cellStyle name="標準 2 4 6 2 3 2 2 3 3 3" xfId="36676"/>
    <cellStyle name="標準 2 4 6 2 3 2 2 3 4" xfId="36677"/>
    <cellStyle name="標準 2 4 6 2 3 2 2 3 5" xfId="36678"/>
    <cellStyle name="標準 2 4 6 2 3 2 2 4" xfId="36679"/>
    <cellStyle name="標準 2 4 6 2 3 2 2 5" xfId="36680"/>
    <cellStyle name="標準 2 4 6 2 3 2 2 5 2" xfId="36681"/>
    <cellStyle name="標準 2 4 6 2 3 2 2 5 3" xfId="36682"/>
    <cellStyle name="標準 2 4 6 2 3 2 2 6" xfId="36683"/>
    <cellStyle name="標準 2 4 6 2 3 2 2 6 2" xfId="36684"/>
    <cellStyle name="標準 2 4 6 2 3 2 2 6 3" xfId="36685"/>
    <cellStyle name="標準 2 4 6 2 3 2 2 7" xfId="36686"/>
    <cellStyle name="標準 2 4 6 2 3 2 2 8" xfId="36687"/>
    <cellStyle name="標準 2 4 6 2 3 2 3" xfId="36688"/>
    <cellStyle name="標準 2 4 6 2 3 2 3 2" xfId="36689"/>
    <cellStyle name="標準 2 4 6 2 3 2 3 2 2" xfId="36690"/>
    <cellStyle name="標準 2 4 6 2 3 2 3 2 2 2" xfId="36691"/>
    <cellStyle name="標準 2 4 6 2 3 2 3 2 2 2 2" xfId="36692"/>
    <cellStyle name="標準 2 4 6 2 3 2 3 2 2 2 3" xfId="36693"/>
    <cellStyle name="標準 2 4 6 2 3 2 3 2 2 3" xfId="36694"/>
    <cellStyle name="標準 2 4 6 2 3 2 3 2 2 3 2" xfId="36695"/>
    <cellStyle name="標準 2 4 6 2 3 2 3 2 2 3 3" xfId="36696"/>
    <cellStyle name="標準 2 4 6 2 3 2 3 2 2 4" xfId="36697"/>
    <cellStyle name="標準 2 4 6 2 3 2 3 2 2 5" xfId="36698"/>
    <cellStyle name="標準 2 4 6 2 3 2 3 2 3" xfId="36699"/>
    <cellStyle name="標準 2 4 6 2 3 2 3 2 3 2" xfId="36700"/>
    <cellStyle name="標準 2 4 6 2 3 2 3 2 3 3" xfId="36701"/>
    <cellStyle name="標準 2 4 6 2 3 2 3 2 4" xfId="36702"/>
    <cellStyle name="標準 2 4 6 2 3 2 3 2 4 2" xfId="36703"/>
    <cellStyle name="標準 2 4 6 2 3 2 3 2 4 3" xfId="36704"/>
    <cellStyle name="標準 2 4 6 2 3 2 3 2 5" xfId="36705"/>
    <cellStyle name="標準 2 4 6 2 3 2 3 2 6" xfId="36706"/>
    <cellStyle name="標準 2 4 6 2 3 2 3 3" xfId="36707"/>
    <cellStyle name="標準 2 4 6 2 3 2 3 3 2" xfId="36708"/>
    <cellStyle name="標準 2 4 6 2 3 2 3 3 2 2" xfId="36709"/>
    <cellStyle name="標準 2 4 6 2 3 2 3 3 2 3" xfId="36710"/>
    <cellStyle name="標準 2 4 6 2 3 2 3 3 3" xfId="36711"/>
    <cellStyle name="標準 2 4 6 2 3 2 3 3 3 2" xfId="36712"/>
    <cellStyle name="標準 2 4 6 2 3 2 3 3 3 3" xfId="36713"/>
    <cellStyle name="標準 2 4 6 2 3 2 3 3 4" xfId="36714"/>
    <cellStyle name="標準 2 4 6 2 3 2 3 3 5" xfId="36715"/>
    <cellStyle name="標準 2 4 6 2 3 2 3 4" xfId="36716"/>
    <cellStyle name="標準 2 4 6 2 3 2 3 5" xfId="36717"/>
    <cellStyle name="標準 2 4 6 2 3 2 3 5 2" xfId="36718"/>
    <cellStyle name="標準 2 4 6 2 3 2 3 5 3" xfId="36719"/>
    <cellStyle name="標準 2 4 6 2 3 2 3 6" xfId="36720"/>
    <cellStyle name="標準 2 4 6 2 3 2 3 6 2" xfId="36721"/>
    <cellStyle name="標準 2 4 6 2 3 2 3 6 3" xfId="36722"/>
    <cellStyle name="標準 2 4 6 2 3 2 3 7" xfId="36723"/>
    <cellStyle name="標準 2 4 6 2 3 2 3 8" xfId="36724"/>
    <cellStyle name="標準 2 4 6 2 3 2 4" xfId="36725"/>
    <cellStyle name="標準 2 4 6 2 3 2 4 2" xfId="36726"/>
    <cellStyle name="標準 2 4 6 2 3 2 4 2 2" xfId="36727"/>
    <cellStyle name="標準 2 4 6 2 3 2 4 2 2 2" xfId="36728"/>
    <cellStyle name="標準 2 4 6 2 3 2 4 2 2 3" xfId="36729"/>
    <cellStyle name="標準 2 4 6 2 3 2 4 2 3" xfId="36730"/>
    <cellStyle name="標準 2 4 6 2 3 2 4 2 3 2" xfId="36731"/>
    <cellStyle name="標準 2 4 6 2 3 2 4 2 3 3" xfId="36732"/>
    <cellStyle name="標準 2 4 6 2 3 2 4 2 4" xfId="36733"/>
    <cellStyle name="標準 2 4 6 2 3 2 4 2 5" xfId="36734"/>
    <cellStyle name="標準 2 4 6 2 3 2 4 3" xfId="36735"/>
    <cellStyle name="標準 2 4 6 2 3 2 4 3 2" xfId="36736"/>
    <cellStyle name="標準 2 4 6 2 3 2 4 3 3" xfId="36737"/>
    <cellStyle name="標準 2 4 6 2 3 2 4 4" xfId="36738"/>
    <cellStyle name="標準 2 4 6 2 3 2 4 4 2" xfId="36739"/>
    <cellStyle name="標準 2 4 6 2 3 2 4 4 3" xfId="36740"/>
    <cellStyle name="標準 2 4 6 2 3 2 4 5" xfId="36741"/>
    <cellStyle name="標準 2 4 6 2 3 2 4 6" xfId="36742"/>
    <cellStyle name="標準 2 4 6 2 3 2 5" xfId="36743"/>
    <cellStyle name="標準 2 4 6 2 3 2 5 2" xfId="36744"/>
    <cellStyle name="標準 2 4 6 2 3 2 5 2 2" xfId="36745"/>
    <cellStyle name="標準 2 4 6 2 3 2 5 2 3" xfId="36746"/>
    <cellStyle name="標準 2 4 6 2 3 2 5 3" xfId="36747"/>
    <cellStyle name="標準 2 4 6 2 3 2 5 3 2" xfId="36748"/>
    <cellStyle name="標準 2 4 6 2 3 2 5 3 3" xfId="36749"/>
    <cellStyle name="標準 2 4 6 2 3 2 5 4" xfId="36750"/>
    <cellStyle name="標準 2 4 6 2 3 2 5 5" xfId="36751"/>
    <cellStyle name="標準 2 4 6 2 3 2 6" xfId="36752"/>
    <cellStyle name="標準 2 4 6 2 3 2 7" xfId="36753"/>
    <cellStyle name="標準 2 4 6 2 3 2 7 2" xfId="36754"/>
    <cellStyle name="標準 2 4 6 2 3 2 7 3" xfId="36755"/>
    <cellStyle name="標準 2 4 6 2 3 2 8" xfId="36756"/>
    <cellStyle name="標準 2 4 6 2 3 2 8 2" xfId="36757"/>
    <cellStyle name="標準 2 4 6 2 3 2 8 3" xfId="36758"/>
    <cellStyle name="標準 2 4 6 2 3 2 9" xfId="36759"/>
    <cellStyle name="標準 2 4 6 2 3 3" xfId="36760"/>
    <cellStyle name="標準 2 4 6 2 3 3 2" xfId="36761"/>
    <cellStyle name="標準 2 4 6 2 3 3 2 2" xfId="36762"/>
    <cellStyle name="標準 2 4 6 2 3 3 2 2 2" xfId="36763"/>
    <cellStyle name="標準 2 4 6 2 3 3 2 2 2 2" xfId="36764"/>
    <cellStyle name="標準 2 4 6 2 3 3 2 2 2 3" xfId="36765"/>
    <cellStyle name="標準 2 4 6 2 3 3 2 2 3" xfId="36766"/>
    <cellStyle name="標準 2 4 6 2 3 3 2 2 3 2" xfId="36767"/>
    <cellStyle name="標準 2 4 6 2 3 3 2 2 3 3" xfId="36768"/>
    <cellStyle name="標準 2 4 6 2 3 3 2 2 4" xfId="36769"/>
    <cellStyle name="標準 2 4 6 2 3 3 2 2 5" xfId="36770"/>
    <cellStyle name="標準 2 4 6 2 3 3 2 3" xfId="36771"/>
    <cellStyle name="標準 2 4 6 2 3 3 2 3 2" xfId="36772"/>
    <cellStyle name="標準 2 4 6 2 3 3 2 3 3" xfId="36773"/>
    <cellStyle name="標準 2 4 6 2 3 3 2 4" xfId="36774"/>
    <cellStyle name="標準 2 4 6 2 3 3 2 4 2" xfId="36775"/>
    <cellStyle name="標準 2 4 6 2 3 3 2 4 3" xfId="36776"/>
    <cellStyle name="標準 2 4 6 2 3 3 2 5" xfId="36777"/>
    <cellStyle name="標準 2 4 6 2 3 3 2 6" xfId="36778"/>
    <cellStyle name="標準 2 4 6 2 3 3 3" xfId="36779"/>
    <cellStyle name="標準 2 4 6 2 3 3 3 2" xfId="36780"/>
    <cellStyle name="標準 2 4 6 2 3 3 3 2 2" xfId="36781"/>
    <cellStyle name="標準 2 4 6 2 3 3 3 2 3" xfId="36782"/>
    <cellStyle name="標準 2 4 6 2 3 3 3 3" xfId="36783"/>
    <cellStyle name="標準 2 4 6 2 3 3 3 3 2" xfId="36784"/>
    <cellStyle name="標準 2 4 6 2 3 3 3 3 3" xfId="36785"/>
    <cellStyle name="標準 2 4 6 2 3 3 3 4" xfId="36786"/>
    <cellStyle name="標準 2 4 6 2 3 3 3 5" xfId="36787"/>
    <cellStyle name="標準 2 4 6 2 3 3 4" xfId="36788"/>
    <cellStyle name="標準 2 4 6 2 3 3 5" xfId="36789"/>
    <cellStyle name="標準 2 4 6 2 3 3 5 2" xfId="36790"/>
    <cellStyle name="標準 2 4 6 2 3 3 5 3" xfId="36791"/>
    <cellStyle name="標準 2 4 6 2 3 3 6" xfId="36792"/>
    <cellStyle name="標準 2 4 6 2 3 3 6 2" xfId="36793"/>
    <cellStyle name="標準 2 4 6 2 3 3 6 3" xfId="36794"/>
    <cellStyle name="標準 2 4 6 2 3 3 7" xfId="36795"/>
    <cellStyle name="標準 2 4 6 2 3 3 8" xfId="36796"/>
    <cellStyle name="標準 2 4 6 2 3 4" xfId="36797"/>
    <cellStyle name="標準 2 4 6 2 3 4 2" xfId="36798"/>
    <cellStyle name="標準 2 4 6 2 3 4 2 2" xfId="36799"/>
    <cellStyle name="標準 2 4 6 2 3 4 2 2 2" xfId="36800"/>
    <cellStyle name="標準 2 4 6 2 3 4 2 2 2 2" xfId="36801"/>
    <cellStyle name="標準 2 4 6 2 3 4 2 2 2 3" xfId="36802"/>
    <cellStyle name="標準 2 4 6 2 3 4 2 2 3" xfId="36803"/>
    <cellStyle name="標準 2 4 6 2 3 4 2 2 3 2" xfId="36804"/>
    <cellStyle name="標準 2 4 6 2 3 4 2 2 3 3" xfId="36805"/>
    <cellStyle name="標準 2 4 6 2 3 4 2 2 4" xfId="36806"/>
    <cellStyle name="標準 2 4 6 2 3 4 2 2 5" xfId="36807"/>
    <cellStyle name="標準 2 4 6 2 3 4 2 3" xfId="36808"/>
    <cellStyle name="標準 2 4 6 2 3 4 2 3 2" xfId="36809"/>
    <cellStyle name="標準 2 4 6 2 3 4 2 3 3" xfId="36810"/>
    <cellStyle name="標準 2 4 6 2 3 4 2 4" xfId="36811"/>
    <cellStyle name="標準 2 4 6 2 3 4 2 4 2" xfId="36812"/>
    <cellStyle name="標準 2 4 6 2 3 4 2 4 3" xfId="36813"/>
    <cellStyle name="標準 2 4 6 2 3 4 2 5" xfId="36814"/>
    <cellStyle name="標準 2 4 6 2 3 4 2 6" xfId="36815"/>
    <cellStyle name="標準 2 4 6 2 3 4 3" xfId="36816"/>
    <cellStyle name="標準 2 4 6 2 3 4 3 2" xfId="36817"/>
    <cellStyle name="標準 2 4 6 2 3 4 3 2 2" xfId="36818"/>
    <cellStyle name="標準 2 4 6 2 3 4 3 2 3" xfId="36819"/>
    <cellStyle name="標準 2 4 6 2 3 4 3 3" xfId="36820"/>
    <cellStyle name="標準 2 4 6 2 3 4 3 3 2" xfId="36821"/>
    <cellStyle name="標準 2 4 6 2 3 4 3 3 3" xfId="36822"/>
    <cellStyle name="標準 2 4 6 2 3 4 3 4" xfId="36823"/>
    <cellStyle name="標準 2 4 6 2 3 4 3 5" xfId="36824"/>
    <cellStyle name="標準 2 4 6 2 3 4 4" xfId="36825"/>
    <cellStyle name="標準 2 4 6 2 3 4 5" xfId="36826"/>
    <cellStyle name="標準 2 4 6 2 3 4 5 2" xfId="36827"/>
    <cellStyle name="標準 2 4 6 2 3 4 5 3" xfId="36828"/>
    <cellStyle name="標準 2 4 6 2 3 4 6" xfId="36829"/>
    <cellStyle name="標準 2 4 6 2 3 4 6 2" xfId="36830"/>
    <cellStyle name="標準 2 4 6 2 3 4 6 3" xfId="36831"/>
    <cellStyle name="標準 2 4 6 2 3 4 7" xfId="36832"/>
    <cellStyle name="標準 2 4 6 2 3 4 8" xfId="36833"/>
    <cellStyle name="標準 2 4 6 2 3 5" xfId="36834"/>
    <cellStyle name="標準 2 4 6 2 3 5 2" xfId="36835"/>
    <cellStyle name="標準 2 4 6 2 3 5 2 2" xfId="36836"/>
    <cellStyle name="標準 2 4 6 2 3 5 2 2 2" xfId="36837"/>
    <cellStyle name="標準 2 4 6 2 3 5 2 2 3" xfId="36838"/>
    <cellStyle name="標準 2 4 6 2 3 5 2 3" xfId="36839"/>
    <cellStyle name="標準 2 4 6 2 3 5 2 3 2" xfId="36840"/>
    <cellStyle name="標準 2 4 6 2 3 5 2 3 3" xfId="36841"/>
    <cellStyle name="標準 2 4 6 2 3 5 2 4" xfId="36842"/>
    <cellStyle name="標準 2 4 6 2 3 5 2 5" xfId="36843"/>
    <cellStyle name="標準 2 4 6 2 3 5 3" xfId="36844"/>
    <cellStyle name="標準 2 4 6 2 3 5 3 2" xfId="36845"/>
    <cellStyle name="標準 2 4 6 2 3 5 3 3" xfId="36846"/>
    <cellStyle name="標準 2 4 6 2 3 5 4" xfId="36847"/>
    <cellStyle name="標準 2 4 6 2 3 5 4 2" xfId="36848"/>
    <cellStyle name="標準 2 4 6 2 3 5 4 3" xfId="36849"/>
    <cellStyle name="標準 2 4 6 2 3 5 5" xfId="36850"/>
    <cellStyle name="標準 2 4 6 2 3 5 6" xfId="36851"/>
    <cellStyle name="標準 2 4 6 2 3 6" xfId="36852"/>
    <cellStyle name="標準 2 4 6 2 3 6 2" xfId="36853"/>
    <cellStyle name="標準 2 4 6 2 3 6 2 2" xfId="36854"/>
    <cellStyle name="標準 2 4 6 2 3 6 2 3" xfId="36855"/>
    <cellStyle name="標準 2 4 6 2 3 6 3" xfId="36856"/>
    <cellStyle name="標準 2 4 6 2 3 6 3 2" xfId="36857"/>
    <cellStyle name="標準 2 4 6 2 3 6 3 3" xfId="36858"/>
    <cellStyle name="標準 2 4 6 2 3 6 4" xfId="36859"/>
    <cellStyle name="標準 2 4 6 2 3 6 5" xfId="36860"/>
    <cellStyle name="標準 2 4 6 2 3 7" xfId="36861"/>
    <cellStyle name="標準 2 4 6 2 3 8" xfId="36862"/>
    <cellStyle name="標準 2 4 6 2 3 8 2" xfId="36863"/>
    <cellStyle name="標準 2 4 6 2 3 8 3" xfId="36864"/>
    <cellStyle name="標準 2 4 6 2 3 9" xfId="36865"/>
    <cellStyle name="標準 2 4 6 2 3 9 2" xfId="36866"/>
    <cellStyle name="標準 2 4 6 2 3 9 3" xfId="36867"/>
    <cellStyle name="標準 2 4 6 2 4" xfId="36868"/>
    <cellStyle name="標準 2 4 6 2 4 10" xfId="36869"/>
    <cellStyle name="標準 2 4 6 2 4 2" xfId="36870"/>
    <cellStyle name="標準 2 4 6 2 4 2 2" xfId="36871"/>
    <cellStyle name="標準 2 4 6 2 4 2 2 2" xfId="36872"/>
    <cellStyle name="標準 2 4 6 2 4 2 2 2 2" xfId="36873"/>
    <cellStyle name="標準 2 4 6 2 4 2 2 2 2 2" xfId="36874"/>
    <cellStyle name="標準 2 4 6 2 4 2 2 2 2 3" xfId="36875"/>
    <cellStyle name="標準 2 4 6 2 4 2 2 2 3" xfId="36876"/>
    <cellStyle name="標準 2 4 6 2 4 2 2 2 3 2" xfId="36877"/>
    <cellStyle name="標準 2 4 6 2 4 2 2 2 3 3" xfId="36878"/>
    <cellStyle name="標準 2 4 6 2 4 2 2 2 4" xfId="36879"/>
    <cellStyle name="標準 2 4 6 2 4 2 2 2 5" xfId="36880"/>
    <cellStyle name="標準 2 4 6 2 4 2 2 3" xfId="36881"/>
    <cellStyle name="標準 2 4 6 2 4 2 2 3 2" xfId="36882"/>
    <cellStyle name="標準 2 4 6 2 4 2 2 3 3" xfId="36883"/>
    <cellStyle name="標準 2 4 6 2 4 2 2 4" xfId="36884"/>
    <cellStyle name="標準 2 4 6 2 4 2 2 4 2" xfId="36885"/>
    <cellStyle name="標準 2 4 6 2 4 2 2 4 3" xfId="36886"/>
    <cellStyle name="標準 2 4 6 2 4 2 2 5" xfId="36887"/>
    <cellStyle name="標準 2 4 6 2 4 2 2 6" xfId="36888"/>
    <cellStyle name="標準 2 4 6 2 4 2 3" xfId="36889"/>
    <cellStyle name="標準 2 4 6 2 4 2 3 2" xfId="36890"/>
    <cellStyle name="標準 2 4 6 2 4 2 3 2 2" xfId="36891"/>
    <cellStyle name="標準 2 4 6 2 4 2 3 2 3" xfId="36892"/>
    <cellStyle name="標準 2 4 6 2 4 2 3 3" xfId="36893"/>
    <cellStyle name="標準 2 4 6 2 4 2 3 3 2" xfId="36894"/>
    <cellStyle name="標準 2 4 6 2 4 2 3 3 3" xfId="36895"/>
    <cellStyle name="標準 2 4 6 2 4 2 3 4" xfId="36896"/>
    <cellStyle name="標準 2 4 6 2 4 2 3 5" xfId="36897"/>
    <cellStyle name="標準 2 4 6 2 4 2 4" xfId="36898"/>
    <cellStyle name="標準 2 4 6 2 4 2 5" xfId="36899"/>
    <cellStyle name="標準 2 4 6 2 4 2 5 2" xfId="36900"/>
    <cellStyle name="標準 2 4 6 2 4 2 5 3" xfId="36901"/>
    <cellStyle name="標準 2 4 6 2 4 2 6" xfId="36902"/>
    <cellStyle name="標準 2 4 6 2 4 2 6 2" xfId="36903"/>
    <cellStyle name="標準 2 4 6 2 4 2 6 3" xfId="36904"/>
    <cellStyle name="標準 2 4 6 2 4 2 7" xfId="36905"/>
    <cellStyle name="標準 2 4 6 2 4 2 8" xfId="36906"/>
    <cellStyle name="標準 2 4 6 2 4 3" xfId="36907"/>
    <cellStyle name="標準 2 4 6 2 4 3 2" xfId="36908"/>
    <cellStyle name="標準 2 4 6 2 4 3 2 2" xfId="36909"/>
    <cellStyle name="標準 2 4 6 2 4 3 2 2 2" xfId="36910"/>
    <cellStyle name="標準 2 4 6 2 4 3 2 2 2 2" xfId="36911"/>
    <cellStyle name="標準 2 4 6 2 4 3 2 2 2 3" xfId="36912"/>
    <cellStyle name="標準 2 4 6 2 4 3 2 2 3" xfId="36913"/>
    <cellStyle name="標準 2 4 6 2 4 3 2 2 3 2" xfId="36914"/>
    <cellStyle name="標準 2 4 6 2 4 3 2 2 3 3" xfId="36915"/>
    <cellStyle name="標準 2 4 6 2 4 3 2 2 4" xfId="36916"/>
    <cellStyle name="標準 2 4 6 2 4 3 2 2 5" xfId="36917"/>
    <cellStyle name="標準 2 4 6 2 4 3 2 3" xfId="36918"/>
    <cellStyle name="標準 2 4 6 2 4 3 2 3 2" xfId="36919"/>
    <cellStyle name="標準 2 4 6 2 4 3 2 3 3" xfId="36920"/>
    <cellStyle name="標準 2 4 6 2 4 3 2 4" xfId="36921"/>
    <cellStyle name="標準 2 4 6 2 4 3 2 4 2" xfId="36922"/>
    <cellStyle name="標準 2 4 6 2 4 3 2 4 3" xfId="36923"/>
    <cellStyle name="標準 2 4 6 2 4 3 2 5" xfId="36924"/>
    <cellStyle name="標準 2 4 6 2 4 3 2 6" xfId="36925"/>
    <cellStyle name="標準 2 4 6 2 4 3 3" xfId="36926"/>
    <cellStyle name="標準 2 4 6 2 4 3 3 2" xfId="36927"/>
    <cellStyle name="標準 2 4 6 2 4 3 3 2 2" xfId="36928"/>
    <cellStyle name="標準 2 4 6 2 4 3 3 2 3" xfId="36929"/>
    <cellStyle name="標準 2 4 6 2 4 3 3 3" xfId="36930"/>
    <cellStyle name="標準 2 4 6 2 4 3 3 3 2" xfId="36931"/>
    <cellStyle name="標準 2 4 6 2 4 3 3 3 3" xfId="36932"/>
    <cellStyle name="標準 2 4 6 2 4 3 3 4" xfId="36933"/>
    <cellStyle name="標準 2 4 6 2 4 3 3 5" xfId="36934"/>
    <cellStyle name="標準 2 4 6 2 4 3 4" xfId="36935"/>
    <cellStyle name="標準 2 4 6 2 4 3 5" xfId="36936"/>
    <cellStyle name="標準 2 4 6 2 4 3 5 2" xfId="36937"/>
    <cellStyle name="標準 2 4 6 2 4 3 5 3" xfId="36938"/>
    <cellStyle name="標準 2 4 6 2 4 3 6" xfId="36939"/>
    <cellStyle name="標準 2 4 6 2 4 3 6 2" xfId="36940"/>
    <cellStyle name="標準 2 4 6 2 4 3 6 3" xfId="36941"/>
    <cellStyle name="標準 2 4 6 2 4 3 7" xfId="36942"/>
    <cellStyle name="標準 2 4 6 2 4 3 8" xfId="36943"/>
    <cellStyle name="標準 2 4 6 2 4 4" xfId="36944"/>
    <cellStyle name="標準 2 4 6 2 4 4 2" xfId="36945"/>
    <cellStyle name="標準 2 4 6 2 4 4 2 2" xfId="36946"/>
    <cellStyle name="標準 2 4 6 2 4 4 2 2 2" xfId="36947"/>
    <cellStyle name="標準 2 4 6 2 4 4 2 2 3" xfId="36948"/>
    <cellStyle name="標準 2 4 6 2 4 4 2 3" xfId="36949"/>
    <cellStyle name="標準 2 4 6 2 4 4 2 3 2" xfId="36950"/>
    <cellStyle name="標準 2 4 6 2 4 4 2 3 3" xfId="36951"/>
    <cellStyle name="標準 2 4 6 2 4 4 2 4" xfId="36952"/>
    <cellStyle name="標準 2 4 6 2 4 4 2 5" xfId="36953"/>
    <cellStyle name="標準 2 4 6 2 4 4 3" xfId="36954"/>
    <cellStyle name="標準 2 4 6 2 4 4 3 2" xfId="36955"/>
    <cellStyle name="標準 2 4 6 2 4 4 3 3" xfId="36956"/>
    <cellStyle name="標準 2 4 6 2 4 4 4" xfId="36957"/>
    <cellStyle name="標準 2 4 6 2 4 4 4 2" xfId="36958"/>
    <cellStyle name="標準 2 4 6 2 4 4 4 3" xfId="36959"/>
    <cellStyle name="標準 2 4 6 2 4 4 5" xfId="36960"/>
    <cellStyle name="標準 2 4 6 2 4 4 6" xfId="36961"/>
    <cellStyle name="標準 2 4 6 2 4 5" xfId="36962"/>
    <cellStyle name="標準 2 4 6 2 4 5 2" xfId="36963"/>
    <cellStyle name="標準 2 4 6 2 4 5 2 2" xfId="36964"/>
    <cellStyle name="標準 2 4 6 2 4 5 2 3" xfId="36965"/>
    <cellStyle name="標準 2 4 6 2 4 5 3" xfId="36966"/>
    <cellStyle name="標準 2 4 6 2 4 5 3 2" xfId="36967"/>
    <cellStyle name="標準 2 4 6 2 4 5 3 3" xfId="36968"/>
    <cellStyle name="標準 2 4 6 2 4 5 4" xfId="36969"/>
    <cellStyle name="標準 2 4 6 2 4 5 5" xfId="36970"/>
    <cellStyle name="標準 2 4 6 2 4 6" xfId="36971"/>
    <cellStyle name="標準 2 4 6 2 4 7" xfId="36972"/>
    <cellStyle name="標準 2 4 6 2 4 7 2" xfId="36973"/>
    <cellStyle name="標準 2 4 6 2 4 7 3" xfId="36974"/>
    <cellStyle name="標準 2 4 6 2 4 8" xfId="36975"/>
    <cellStyle name="標準 2 4 6 2 4 8 2" xfId="36976"/>
    <cellStyle name="標準 2 4 6 2 4 8 3" xfId="36977"/>
    <cellStyle name="標準 2 4 6 2 4 9" xfId="36978"/>
    <cellStyle name="標準 2 4 6 2 5" xfId="36979"/>
    <cellStyle name="標準 2 4 6 2 5 2" xfId="36980"/>
    <cellStyle name="標準 2 4 6 2 5 2 2" xfId="36981"/>
    <cellStyle name="標準 2 4 6 2 5 2 2 2" xfId="36982"/>
    <cellStyle name="標準 2 4 6 2 5 2 2 2 2" xfId="36983"/>
    <cellStyle name="標準 2 4 6 2 5 2 2 2 2 2" xfId="36984"/>
    <cellStyle name="標準 2 4 6 2 5 2 2 2 2 3" xfId="36985"/>
    <cellStyle name="標準 2 4 6 2 5 2 2 2 3" xfId="36986"/>
    <cellStyle name="標準 2 4 6 2 5 2 2 2 3 2" xfId="36987"/>
    <cellStyle name="標準 2 4 6 2 5 2 2 2 3 3" xfId="36988"/>
    <cellStyle name="標準 2 4 6 2 5 2 2 2 4" xfId="36989"/>
    <cellStyle name="標準 2 4 6 2 5 2 2 2 5" xfId="36990"/>
    <cellStyle name="標準 2 4 6 2 5 2 2 3" xfId="36991"/>
    <cellStyle name="標準 2 4 6 2 5 2 2 3 2" xfId="36992"/>
    <cellStyle name="標準 2 4 6 2 5 2 2 3 3" xfId="36993"/>
    <cellStyle name="標準 2 4 6 2 5 2 2 4" xfId="36994"/>
    <cellStyle name="標準 2 4 6 2 5 2 2 4 2" xfId="36995"/>
    <cellStyle name="標準 2 4 6 2 5 2 2 4 3" xfId="36996"/>
    <cellStyle name="標準 2 4 6 2 5 2 2 5" xfId="36997"/>
    <cellStyle name="標準 2 4 6 2 5 2 2 6" xfId="36998"/>
    <cellStyle name="標準 2 4 6 2 5 2 3" xfId="36999"/>
    <cellStyle name="標準 2 4 6 2 5 2 3 2" xfId="37000"/>
    <cellStyle name="標準 2 4 6 2 5 2 3 2 2" xfId="37001"/>
    <cellStyle name="標準 2 4 6 2 5 2 3 2 3" xfId="37002"/>
    <cellStyle name="標準 2 4 6 2 5 2 3 3" xfId="37003"/>
    <cellStyle name="標準 2 4 6 2 5 2 3 3 2" xfId="37004"/>
    <cellStyle name="標準 2 4 6 2 5 2 3 3 3" xfId="37005"/>
    <cellStyle name="標準 2 4 6 2 5 2 3 4" xfId="37006"/>
    <cellStyle name="標準 2 4 6 2 5 2 3 5" xfId="37007"/>
    <cellStyle name="標準 2 4 6 2 5 2 4" xfId="37008"/>
    <cellStyle name="標準 2 4 6 2 5 2 5" xfId="37009"/>
    <cellStyle name="標準 2 4 6 2 5 2 5 2" xfId="37010"/>
    <cellStyle name="標準 2 4 6 2 5 2 5 3" xfId="37011"/>
    <cellStyle name="標準 2 4 6 2 5 2 6" xfId="37012"/>
    <cellStyle name="標準 2 4 6 2 5 2 6 2" xfId="37013"/>
    <cellStyle name="標準 2 4 6 2 5 2 6 3" xfId="37014"/>
    <cellStyle name="標準 2 4 6 2 5 2 7" xfId="37015"/>
    <cellStyle name="標準 2 4 6 2 5 2 8" xfId="37016"/>
    <cellStyle name="標準 2 4 6 2 5 3" xfId="37017"/>
    <cellStyle name="標準 2 4 6 2 5 3 2" xfId="37018"/>
    <cellStyle name="標準 2 4 6 2 5 3 2 2" xfId="37019"/>
    <cellStyle name="標準 2 4 6 2 5 3 2 2 2" xfId="37020"/>
    <cellStyle name="標準 2 4 6 2 5 3 2 2 3" xfId="37021"/>
    <cellStyle name="標準 2 4 6 2 5 3 2 3" xfId="37022"/>
    <cellStyle name="標準 2 4 6 2 5 3 2 3 2" xfId="37023"/>
    <cellStyle name="標準 2 4 6 2 5 3 2 3 3" xfId="37024"/>
    <cellStyle name="標準 2 4 6 2 5 3 2 4" xfId="37025"/>
    <cellStyle name="標準 2 4 6 2 5 3 2 5" xfId="37026"/>
    <cellStyle name="標準 2 4 6 2 5 3 3" xfId="37027"/>
    <cellStyle name="標準 2 4 6 2 5 3 3 2" xfId="37028"/>
    <cellStyle name="標準 2 4 6 2 5 3 3 3" xfId="37029"/>
    <cellStyle name="標準 2 4 6 2 5 3 4" xfId="37030"/>
    <cellStyle name="標準 2 4 6 2 5 3 4 2" xfId="37031"/>
    <cellStyle name="標準 2 4 6 2 5 3 4 3" xfId="37032"/>
    <cellStyle name="標準 2 4 6 2 5 3 5" xfId="37033"/>
    <cellStyle name="標準 2 4 6 2 5 3 6" xfId="37034"/>
    <cellStyle name="標準 2 4 6 2 5 4" xfId="37035"/>
    <cellStyle name="標準 2 4 6 2 5 4 2" xfId="37036"/>
    <cellStyle name="標準 2 4 6 2 5 4 2 2" xfId="37037"/>
    <cellStyle name="標準 2 4 6 2 5 4 2 3" xfId="37038"/>
    <cellStyle name="標準 2 4 6 2 5 4 3" xfId="37039"/>
    <cellStyle name="標準 2 4 6 2 5 4 3 2" xfId="37040"/>
    <cellStyle name="標準 2 4 6 2 5 4 3 3" xfId="37041"/>
    <cellStyle name="標準 2 4 6 2 5 4 4" xfId="37042"/>
    <cellStyle name="標準 2 4 6 2 5 4 5" xfId="37043"/>
    <cellStyle name="標準 2 4 6 2 5 5" xfId="37044"/>
    <cellStyle name="標準 2 4 6 2 5 6" xfId="37045"/>
    <cellStyle name="標準 2 4 6 2 5 6 2" xfId="37046"/>
    <cellStyle name="標準 2 4 6 2 5 6 3" xfId="37047"/>
    <cellStyle name="標準 2 4 6 2 5 7" xfId="37048"/>
    <cellStyle name="標準 2 4 6 2 5 7 2" xfId="37049"/>
    <cellStyle name="標準 2 4 6 2 5 7 3" xfId="37050"/>
    <cellStyle name="標準 2 4 6 2 5 8" xfId="37051"/>
    <cellStyle name="標準 2 4 6 2 5 9" xfId="37052"/>
    <cellStyle name="標準 2 4 6 2 6" xfId="37053"/>
    <cellStyle name="標準 2 4 6 2 6 2" xfId="37054"/>
    <cellStyle name="標準 2 4 6 2 6 2 2" xfId="37055"/>
    <cellStyle name="標準 2 4 6 2 6 2 2 2" xfId="37056"/>
    <cellStyle name="標準 2 4 6 2 6 2 2 2 2" xfId="37057"/>
    <cellStyle name="標準 2 4 6 2 6 2 2 2 3" xfId="37058"/>
    <cellStyle name="標準 2 4 6 2 6 2 2 3" xfId="37059"/>
    <cellStyle name="標準 2 4 6 2 6 2 2 3 2" xfId="37060"/>
    <cellStyle name="標準 2 4 6 2 6 2 2 3 3" xfId="37061"/>
    <cellStyle name="標準 2 4 6 2 6 2 2 4" xfId="37062"/>
    <cellStyle name="標準 2 4 6 2 6 2 2 5" xfId="37063"/>
    <cellStyle name="標準 2 4 6 2 6 2 3" xfId="37064"/>
    <cellStyle name="標準 2 4 6 2 6 2 3 2" xfId="37065"/>
    <cellStyle name="標準 2 4 6 2 6 2 3 3" xfId="37066"/>
    <cellStyle name="標準 2 4 6 2 6 2 4" xfId="37067"/>
    <cellStyle name="標準 2 4 6 2 6 2 4 2" xfId="37068"/>
    <cellStyle name="標準 2 4 6 2 6 2 4 3" xfId="37069"/>
    <cellStyle name="標準 2 4 6 2 6 2 5" xfId="37070"/>
    <cellStyle name="標準 2 4 6 2 6 2 6" xfId="37071"/>
    <cellStyle name="標準 2 4 6 2 6 3" xfId="37072"/>
    <cellStyle name="標準 2 4 6 2 6 3 2" xfId="37073"/>
    <cellStyle name="標準 2 4 6 2 6 3 2 2" xfId="37074"/>
    <cellStyle name="標準 2 4 6 2 6 3 2 3" xfId="37075"/>
    <cellStyle name="標準 2 4 6 2 6 3 3" xfId="37076"/>
    <cellStyle name="標準 2 4 6 2 6 3 3 2" xfId="37077"/>
    <cellStyle name="標準 2 4 6 2 6 3 3 3" xfId="37078"/>
    <cellStyle name="標準 2 4 6 2 6 3 4" xfId="37079"/>
    <cellStyle name="標準 2 4 6 2 6 3 5" xfId="37080"/>
    <cellStyle name="標準 2 4 6 2 6 4" xfId="37081"/>
    <cellStyle name="標準 2 4 6 2 6 5" xfId="37082"/>
    <cellStyle name="標準 2 4 6 2 6 5 2" xfId="37083"/>
    <cellStyle name="標準 2 4 6 2 6 5 3" xfId="37084"/>
    <cellStyle name="標準 2 4 6 2 6 6" xfId="37085"/>
    <cellStyle name="標準 2 4 6 2 6 6 2" xfId="37086"/>
    <cellStyle name="標準 2 4 6 2 6 6 3" xfId="37087"/>
    <cellStyle name="標準 2 4 6 2 6 7" xfId="37088"/>
    <cellStyle name="標準 2 4 6 2 6 8" xfId="37089"/>
    <cellStyle name="標準 2 4 6 2 7" xfId="37090"/>
    <cellStyle name="標準 2 4 6 2 7 2" xfId="37091"/>
    <cellStyle name="標準 2 4 6 2 7 2 2" xfId="37092"/>
    <cellStyle name="標準 2 4 6 2 7 2 2 2" xfId="37093"/>
    <cellStyle name="標準 2 4 6 2 7 2 2 2 2" xfId="37094"/>
    <cellStyle name="標準 2 4 6 2 7 2 2 2 3" xfId="37095"/>
    <cellStyle name="標準 2 4 6 2 7 2 2 3" xfId="37096"/>
    <cellStyle name="標準 2 4 6 2 7 2 2 3 2" xfId="37097"/>
    <cellStyle name="標準 2 4 6 2 7 2 2 3 3" xfId="37098"/>
    <cellStyle name="標準 2 4 6 2 7 2 2 4" xfId="37099"/>
    <cellStyle name="標準 2 4 6 2 7 2 2 5" xfId="37100"/>
    <cellStyle name="標準 2 4 6 2 7 2 3" xfId="37101"/>
    <cellStyle name="標準 2 4 6 2 7 2 3 2" xfId="37102"/>
    <cellStyle name="標準 2 4 6 2 7 2 3 3" xfId="37103"/>
    <cellStyle name="標準 2 4 6 2 7 2 4" xfId="37104"/>
    <cellStyle name="標準 2 4 6 2 7 2 4 2" xfId="37105"/>
    <cellStyle name="標準 2 4 6 2 7 2 4 3" xfId="37106"/>
    <cellStyle name="標準 2 4 6 2 7 2 5" xfId="37107"/>
    <cellStyle name="標準 2 4 6 2 7 2 6" xfId="37108"/>
    <cellStyle name="標準 2 4 6 2 7 3" xfId="37109"/>
    <cellStyle name="標準 2 4 6 2 7 3 2" xfId="37110"/>
    <cellStyle name="標準 2 4 6 2 7 3 2 2" xfId="37111"/>
    <cellStyle name="標準 2 4 6 2 7 3 2 3" xfId="37112"/>
    <cellStyle name="標準 2 4 6 2 7 3 3" xfId="37113"/>
    <cellStyle name="標準 2 4 6 2 7 3 3 2" xfId="37114"/>
    <cellStyle name="標準 2 4 6 2 7 3 3 3" xfId="37115"/>
    <cellStyle name="標準 2 4 6 2 7 3 4" xfId="37116"/>
    <cellStyle name="標準 2 4 6 2 7 3 5" xfId="37117"/>
    <cellStyle name="標準 2 4 6 2 7 4" xfId="37118"/>
    <cellStyle name="標準 2 4 6 2 7 5" xfId="37119"/>
    <cellStyle name="標準 2 4 6 2 7 5 2" xfId="37120"/>
    <cellStyle name="標準 2 4 6 2 7 5 3" xfId="37121"/>
    <cellStyle name="標準 2 4 6 2 7 6" xfId="37122"/>
    <cellStyle name="標準 2 4 6 2 7 6 2" xfId="37123"/>
    <cellStyle name="標準 2 4 6 2 7 6 3" xfId="37124"/>
    <cellStyle name="標準 2 4 6 2 7 7" xfId="37125"/>
    <cellStyle name="標準 2 4 6 2 7 8" xfId="37126"/>
    <cellStyle name="標準 2 4 6 2 8" xfId="37127"/>
    <cellStyle name="標準 2 4 6 2 8 2" xfId="37128"/>
    <cellStyle name="標準 2 4 6 2 8 2 2" xfId="37129"/>
    <cellStyle name="標準 2 4 6 2 8 2 2 2" xfId="37130"/>
    <cellStyle name="標準 2 4 6 2 8 2 2 3" xfId="37131"/>
    <cellStyle name="標準 2 4 6 2 8 2 3" xfId="37132"/>
    <cellStyle name="標準 2 4 6 2 8 2 3 2" xfId="37133"/>
    <cellStyle name="標準 2 4 6 2 8 2 3 3" xfId="37134"/>
    <cellStyle name="標準 2 4 6 2 8 2 4" xfId="37135"/>
    <cellStyle name="標準 2 4 6 2 8 2 5" xfId="37136"/>
    <cellStyle name="標準 2 4 6 2 8 3" xfId="37137"/>
    <cellStyle name="標準 2 4 6 2 8 3 2" xfId="37138"/>
    <cellStyle name="標準 2 4 6 2 8 3 3" xfId="37139"/>
    <cellStyle name="標準 2 4 6 2 8 4" xfId="37140"/>
    <cellStyle name="標準 2 4 6 2 8 4 2" xfId="37141"/>
    <cellStyle name="標準 2 4 6 2 8 4 3" xfId="37142"/>
    <cellStyle name="標準 2 4 6 2 8 5" xfId="37143"/>
    <cellStyle name="標準 2 4 6 2 8 6" xfId="37144"/>
    <cellStyle name="標準 2 4 6 2 9" xfId="37145"/>
    <cellStyle name="標準 2 4 6 2 9 2" xfId="37146"/>
    <cellStyle name="標準 2 4 6 2 9 2 2" xfId="37147"/>
    <cellStyle name="標準 2 4 6 2 9 2 3" xfId="37148"/>
    <cellStyle name="標準 2 4 6 2 9 3" xfId="37149"/>
    <cellStyle name="標準 2 4 6 2 9 3 2" xfId="37150"/>
    <cellStyle name="標準 2 4 6 2 9 3 3" xfId="37151"/>
    <cellStyle name="標準 2 4 6 2 9 4" xfId="37152"/>
    <cellStyle name="標準 2 4 6 2 9 5" xfId="37153"/>
    <cellStyle name="標準 2 4 6 3" xfId="37154"/>
    <cellStyle name="標準 2 4 6 3 10" xfId="37155"/>
    <cellStyle name="標準 2 4 6 3 11" xfId="37156"/>
    <cellStyle name="標準 2 4 6 3 11 2" xfId="37157"/>
    <cellStyle name="標準 2 4 6 3 11 3" xfId="37158"/>
    <cellStyle name="標準 2 4 6 3 12" xfId="37159"/>
    <cellStyle name="標準 2 4 6 3 12 2" xfId="37160"/>
    <cellStyle name="標準 2 4 6 3 12 3" xfId="37161"/>
    <cellStyle name="標準 2 4 6 3 13" xfId="37162"/>
    <cellStyle name="標準 2 4 6 3 14" xfId="37163"/>
    <cellStyle name="標準 2 4 6 3 2" xfId="37164"/>
    <cellStyle name="標準 2 4 6 3 2 10" xfId="37165"/>
    <cellStyle name="標準 2 4 6 3 2 10 2" xfId="37166"/>
    <cellStyle name="標準 2 4 6 3 2 10 3" xfId="37167"/>
    <cellStyle name="標準 2 4 6 3 2 11" xfId="37168"/>
    <cellStyle name="標準 2 4 6 3 2 12" xfId="37169"/>
    <cellStyle name="標準 2 4 6 3 2 2" xfId="37170"/>
    <cellStyle name="標準 2 4 6 3 2 2 10" xfId="37171"/>
    <cellStyle name="標準 2 4 6 3 2 2 2" xfId="37172"/>
    <cellStyle name="標準 2 4 6 3 2 2 2 2" xfId="37173"/>
    <cellStyle name="標準 2 4 6 3 2 2 2 2 2" xfId="37174"/>
    <cellStyle name="標準 2 4 6 3 2 2 2 2 2 2" xfId="37175"/>
    <cellStyle name="標準 2 4 6 3 2 2 2 2 2 2 2" xfId="37176"/>
    <cellStyle name="標準 2 4 6 3 2 2 2 2 2 2 3" xfId="37177"/>
    <cellStyle name="標準 2 4 6 3 2 2 2 2 2 3" xfId="37178"/>
    <cellStyle name="標準 2 4 6 3 2 2 2 2 2 3 2" xfId="37179"/>
    <cellStyle name="標準 2 4 6 3 2 2 2 2 2 3 3" xfId="37180"/>
    <cellStyle name="標準 2 4 6 3 2 2 2 2 2 4" xfId="37181"/>
    <cellStyle name="標準 2 4 6 3 2 2 2 2 2 5" xfId="37182"/>
    <cellStyle name="標準 2 4 6 3 2 2 2 2 3" xfId="37183"/>
    <cellStyle name="標準 2 4 6 3 2 2 2 2 3 2" xfId="37184"/>
    <cellStyle name="標準 2 4 6 3 2 2 2 2 3 3" xfId="37185"/>
    <cellStyle name="標準 2 4 6 3 2 2 2 2 4" xfId="37186"/>
    <cellStyle name="標準 2 4 6 3 2 2 2 2 4 2" xfId="37187"/>
    <cellStyle name="標準 2 4 6 3 2 2 2 2 4 3" xfId="37188"/>
    <cellStyle name="標準 2 4 6 3 2 2 2 2 5" xfId="37189"/>
    <cellStyle name="標準 2 4 6 3 2 2 2 2 6" xfId="37190"/>
    <cellStyle name="標準 2 4 6 3 2 2 2 3" xfId="37191"/>
    <cellStyle name="標準 2 4 6 3 2 2 2 3 2" xfId="37192"/>
    <cellStyle name="標準 2 4 6 3 2 2 2 3 2 2" xfId="37193"/>
    <cellStyle name="標準 2 4 6 3 2 2 2 3 2 3" xfId="37194"/>
    <cellStyle name="標準 2 4 6 3 2 2 2 3 3" xfId="37195"/>
    <cellStyle name="標準 2 4 6 3 2 2 2 3 3 2" xfId="37196"/>
    <cellStyle name="標準 2 4 6 3 2 2 2 3 3 3" xfId="37197"/>
    <cellStyle name="標準 2 4 6 3 2 2 2 3 4" xfId="37198"/>
    <cellStyle name="標準 2 4 6 3 2 2 2 3 5" xfId="37199"/>
    <cellStyle name="標準 2 4 6 3 2 2 2 4" xfId="37200"/>
    <cellStyle name="標準 2 4 6 3 2 2 2 5" xfId="37201"/>
    <cellStyle name="標準 2 4 6 3 2 2 2 5 2" xfId="37202"/>
    <cellStyle name="標準 2 4 6 3 2 2 2 5 3" xfId="37203"/>
    <cellStyle name="標準 2 4 6 3 2 2 2 6" xfId="37204"/>
    <cellStyle name="標準 2 4 6 3 2 2 2 6 2" xfId="37205"/>
    <cellStyle name="標準 2 4 6 3 2 2 2 6 3" xfId="37206"/>
    <cellStyle name="標準 2 4 6 3 2 2 2 7" xfId="37207"/>
    <cellStyle name="標準 2 4 6 3 2 2 2 8" xfId="37208"/>
    <cellStyle name="標準 2 4 6 3 2 2 3" xfId="37209"/>
    <cellStyle name="標準 2 4 6 3 2 2 3 2" xfId="37210"/>
    <cellStyle name="標準 2 4 6 3 2 2 3 2 2" xfId="37211"/>
    <cellStyle name="標準 2 4 6 3 2 2 3 2 2 2" xfId="37212"/>
    <cellStyle name="標準 2 4 6 3 2 2 3 2 2 2 2" xfId="37213"/>
    <cellStyle name="標準 2 4 6 3 2 2 3 2 2 2 3" xfId="37214"/>
    <cellStyle name="標準 2 4 6 3 2 2 3 2 2 3" xfId="37215"/>
    <cellStyle name="標準 2 4 6 3 2 2 3 2 2 3 2" xfId="37216"/>
    <cellStyle name="標準 2 4 6 3 2 2 3 2 2 3 3" xfId="37217"/>
    <cellStyle name="標準 2 4 6 3 2 2 3 2 2 4" xfId="37218"/>
    <cellStyle name="標準 2 4 6 3 2 2 3 2 2 5" xfId="37219"/>
    <cellStyle name="標準 2 4 6 3 2 2 3 2 3" xfId="37220"/>
    <cellStyle name="標準 2 4 6 3 2 2 3 2 3 2" xfId="37221"/>
    <cellStyle name="標準 2 4 6 3 2 2 3 2 3 3" xfId="37222"/>
    <cellStyle name="標準 2 4 6 3 2 2 3 2 4" xfId="37223"/>
    <cellStyle name="標準 2 4 6 3 2 2 3 2 4 2" xfId="37224"/>
    <cellStyle name="標準 2 4 6 3 2 2 3 2 4 3" xfId="37225"/>
    <cellStyle name="標準 2 4 6 3 2 2 3 2 5" xfId="37226"/>
    <cellStyle name="標準 2 4 6 3 2 2 3 2 6" xfId="37227"/>
    <cellStyle name="標準 2 4 6 3 2 2 3 3" xfId="37228"/>
    <cellStyle name="標準 2 4 6 3 2 2 3 3 2" xfId="37229"/>
    <cellStyle name="標準 2 4 6 3 2 2 3 3 2 2" xfId="37230"/>
    <cellStyle name="標準 2 4 6 3 2 2 3 3 2 3" xfId="37231"/>
    <cellStyle name="標準 2 4 6 3 2 2 3 3 3" xfId="37232"/>
    <cellStyle name="標準 2 4 6 3 2 2 3 3 3 2" xfId="37233"/>
    <cellStyle name="標準 2 4 6 3 2 2 3 3 3 3" xfId="37234"/>
    <cellStyle name="標準 2 4 6 3 2 2 3 3 4" xfId="37235"/>
    <cellStyle name="標準 2 4 6 3 2 2 3 3 5" xfId="37236"/>
    <cellStyle name="標準 2 4 6 3 2 2 3 4" xfId="37237"/>
    <cellStyle name="標準 2 4 6 3 2 2 3 5" xfId="37238"/>
    <cellStyle name="標準 2 4 6 3 2 2 3 5 2" xfId="37239"/>
    <cellStyle name="標準 2 4 6 3 2 2 3 5 3" xfId="37240"/>
    <cellStyle name="標準 2 4 6 3 2 2 3 6" xfId="37241"/>
    <cellStyle name="標準 2 4 6 3 2 2 3 6 2" xfId="37242"/>
    <cellStyle name="標準 2 4 6 3 2 2 3 6 3" xfId="37243"/>
    <cellStyle name="標準 2 4 6 3 2 2 3 7" xfId="37244"/>
    <cellStyle name="標準 2 4 6 3 2 2 3 8" xfId="37245"/>
    <cellStyle name="標準 2 4 6 3 2 2 4" xfId="37246"/>
    <cellStyle name="標準 2 4 6 3 2 2 4 2" xfId="37247"/>
    <cellStyle name="標準 2 4 6 3 2 2 4 2 2" xfId="37248"/>
    <cellStyle name="標準 2 4 6 3 2 2 4 2 2 2" xfId="37249"/>
    <cellStyle name="標準 2 4 6 3 2 2 4 2 2 3" xfId="37250"/>
    <cellStyle name="標準 2 4 6 3 2 2 4 2 3" xfId="37251"/>
    <cellStyle name="標準 2 4 6 3 2 2 4 2 3 2" xfId="37252"/>
    <cellStyle name="標準 2 4 6 3 2 2 4 2 3 3" xfId="37253"/>
    <cellStyle name="標準 2 4 6 3 2 2 4 2 4" xfId="37254"/>
    <cellStyle name="標準 2 4 6 3 2 2 4 2 5" xfId="37255"/>
    <cellStyle name="標準 2 4 6 3 2 2 4 3" xfId="37256"/>
    <cellStyle name="標準 2 4 6 3 2 2 4 3 2" xfId="37257"/>
    <cellStyle name="標準 2 4 6 3 2 2 4 3 3" xfId="37258"/>
    <cellStyle name="標準 2 4 6 3 2 2 4 4" xfId="37259"/>
    <cellStyle name="標準 2 4 6 3 2 2 4 4 2" xfId="37260"/>
    <cellStyle name="標準 2 4 6 3 2 2 4 4 3" xfId="37261"/>
    <cellStyle name="標準 2 4 6 3 2 2 4 5" xfId="37262"/>
    <cellStyle name="標準 2 4 6 3 2 2 4 6" xfId="37263"/>
    <cellStyle name="標準 2 4 6 3 2 2 5" xfId="37264"/>
    <cellStyle name="標準 2 4 6 3 2 2 5 2" xfId="37265"/>
    <cellStyle name="標準 2 4 6 3 2 2 5 2 2" xfId="37266"/>
    <cellStyle name="標準 2 4 6 3 2 2 5 2 3" xfId="37267"/>
    <cellStyle name="標準 2 4 6 3 2 2 5 3" xfId="37268"/>
    <cellStyle name="標準 2 4 6 3 2 2 5 3 2" xfId="37269"/>
    <cellStyle name="標準 2 4 6 3 2 2 5 3 3" xfId="37270"/>
    <cellStyle name="標準 2 4 6 3 2 2 5 4" xfId="37271"/>
    <cellStyle name="標準 2 4 6 3 2 2 5 5" xfId="37272"/>
    <cellStyle name="標準 2 4 6 3 2 2 6" xfId="37273"/>
    <cellStyle name="標準 2 4 6 3 2 2 7" xfId="37274"/>
    <cellStyle name="標準 2 4 6 3 2 2 7 2" xfId="37275"/>
    <cellStyle name="標準 2 4 6 3 2 2 7 3" xfId="37276"/>
    <cellStyle name="標準 2 4 6 3 2 2 8" xfId="37277"/>
    <cellStyle name="標準 2 4 6 3 2 2 8 2" xfId="37278"/>
    <cellStyle name="標準 2 4 6 3 2 2 8 3" xfId="37279"/>
    <cellStyle name="標準 2 4 6 3 2 2 9" xfId="37280"/>
    <cellStyle name="標準 2 4 6 3 2 3" xfId="37281"/>
    <cellStyle name="標準 2 4 6 3 2 3 2" xfId="37282"/>
    <cellStyle name="標準 2 4 6 3 2 3 2 2" xfId="37283"/>
    <cellStyle name="標準 2 4 6 3 2 3 2 2 2" xfId="37284"/>
    <cellStyle name="標準 2 4 6 3 2 3 2 2 2 2" xfId="37285"/>
    <cellStyle name="標準 2 4 6 3 2 3 2 2 2 2 2" xfId="37286"/>
    <cellStyle name="標準 2 4 6 3 2 3 2 2 2 2 3" xfId="37287"/>
    <cellStyle name="標準 2 4 6 3 2 3 2 2 2 3" xfId="37288"/>
    <cellStyle name="標準 2 4 6 3 2 3 2 2 2 3 2" xfId="37289"/>
    <cellStyle name="標準 2 4 6 3 2 3 2 2 2 3 3" xfId="37290"/>
    <cellStyle name="標準 2 4 6 3 2 3 2 2 2 4" xfId="37291"/>
    <cellStyle name="標準 2 4 6 3 2 3 2 2 2 5" xfId="37292"/>
    <cellStyle name="標準 2 4 6 3 2 3 2 2 3" xfId="37293"/>
    <cellStyle name="標準 2 4 6 3 2 3 2 2 3 2" xfId="37294"/>
    <cellStyle name="標準 2 4 6 3 2 3 2 2 3 3" xfId="37295"/>
    <cellStyle name="標準 2 4 6 3 2 3 2 2 4" xfId="37296"/>
    <cellStyle name="標準 2 4 6 3 2 3 2 2 4 2" xfId="37297"/>
    <cellStyle name="標準 2 4 6 3 2 3 2 2 4 3" xfId="37298"/>
    <cellStyle name="標準 2 4 6 3 2 3 2 2 5" xfId="37299"/>
    <cellStyle name="標準 2 4 6 3 2 3 2 2 6" xfId="37300"/>
    <cellStyle name="標準 2 4 6 3 2 3 2 3" xfId="37301"/>
    <cellStyle name="標準 2 4 6 3 2 3 2 3 2" xfId="37302"/>
    <cellStyle name="標準 2 4 6 3 2 3 2 3 2 2" xfId="37303"/>
    <cellStyle name="標準 2 4 6 3 2 3 2 3 2 3" xfId="37304"/>
    <cellStyle name="標準 2 4 6 3 2 3 2 3 3" xfId="37305"/>
    <cellStyle name="標準 2 4 6 3 2 3 2 3 3 2" xfId="37306"/>
    <cellStyle name="標準 2 4 6 3 2 3 2 3 3 3" xfId="37307"/>
    <cellStyle name="標準 2 4 6 3 2 3 2 3 4" xfId="37308"/>
    <cellStyle name="標準 2 4 6 3 2 3 2 3 5" xfId="37309"/>
    <cellStyle name="標準 2 4 6 3 2 3 2 4" xfId="37310"/>
    <cellStyle name="標準 2 4 6 3 2 3 2 5" xfId="37311"/>
    <cellStyle name="標準 2 4 6 3 2 3 2 5 2" xfId="37312"/>
    <cellStyle name="標準 2 4 6 3 2 3 2 5 3" xfId="37313"/>
    <cellStyle name="標準 2 4 6 3 2 3 2 6" xfId="37314"/>
    <cellStyle name="標準 2 4 6 3 2 3 2 6 2" xfId="37315"/>
    <cellStyle name="標準 2 4 6 3 2 3 2 6 3" xfId="37316"/>
    <cellStyle name="標準 2 4 6 3 2 3 2 7" xfId="37317"/>
    <cellStyle name="標準 2 4 6 3 2 3 2 8" xfId="37318"/>
    <cellStyle name="標準 2 4 6 3 2 3 3" xfId="37319"/>
    <cellStyle name="標準 2 4 6 3 2 3 3 2" xfId="37320"/>
    <cellStyle name="標準 2 4 6 3 2 3 3 2 2" xfId="37321"/>
    <cellStyle name="標準 2 4 6 3 2 3 3 2 2 2" xfId="37322"/>
    <cellStyle name="標準 2 4 6 3 2 3 3 2 2 3" xfId="37323"/>
    <cellStyle name="標準 2 4 6 3 2 3 3 2 3" xfId="37324"/>
    <cellStyle name="標準 2 4 6 3 2 3 3 2 3 2" xfId="37325"/>
    <cellStyle name="標準 2 4 6 3 2 3 3 2 3 3" xfId="37326"/>
    <cellStyle name="標準 2 4 6 3 2 3 3 2 4" xfId="37327"/>
    <cellStyle name="標準 2 4 6 3 2 3 3 2 5" xfId="37328"/>
    <cellStyle name="標準 2 4 6 3 2 3 3 3" xfId="37329"/>
    <cellStyle name="標準 2 4 6 3 2 3 3 3 2" xfId="37330"/>
    <cellStyle name="標準 2 4 6 3 2 3 3 3 3" xfId="37331"/>
    <cellStyle name="標準 2 4 6 3 2 3 3 4" xfId="37332"/>
    <cellStyle name="標準 2 4 6 3 2 3 3 4 2" xfId="37333"/>
    <cellStyle name="標準 2 4 6 3 2 3 3 4 3" xfId="37334"/>
    <cellStyle name="標準 2 4 6 3 2 3 3 5" xfId="37335"/>
    <cellStyle name="標準 2 4 6 3 2 3 3 6" xfId="37336"/>
    <cellStyle name="標準 2 4 6 3 2 3 4" xfId="37337"/>
    <cellStyle name="標準 2 4 6 3 2 3 4 2" xfId="37338"/>
    <cellStyle name="標準 2 4 6 3 2 3 4 2 2" xfId="37339"/>
    <cellStyle name="標準 2 4 6 3 2 3 4 2 3" xfId="37340"/>
    <cellStyle name="標準 2 4 6 3 2 3 4 3" xfId="37341"/>
    <cellStyle name="標準 2 4 6 3 2 3 4 3 2" xfId="37342"/>
    <cellStyle name="標準 2 4 6 3 2 3 4 3 3" xfId="37343"/>
    <cellStyle name="標準 2 4 6 3 2 3 4 4" xfId="37344"/>
    <cellStyle name="標準 2 4 6 3 2 3 4 5" xfId="37345"/>
    <cellStyle name="標準 2 4 6 3 2 3 5" xfId="37346"/>
    <cellStyle name="標準 2 4 6 3 2 3 6" xfId="37347"/>
    <cellStyle name="標準 2 4 6 3 2 3 6 2" xfId="37348"/>
    <cellStyle name="標準 2 4 6 3 2 3 6 3" xfId="37349"/>
    <cellStyle name="標準 2 4 6 3 2 3 7" xfId="37350"/>
    <cellStyle name="標準 2 4 6 3 2 3 7 2" xfId="37351"/>
    <cellStyle name="標準 2 4 6 3 2 3 7 3" xfId="37352"/>
    <cellStyle name="標準 2 4 6 3 2 3 8" xfId="37353"/>
    <cellStyle name="標準 2 4 6 3 2 3 9" xfId="37354"/>
    <cellStyle name="標準 2 4 6 3 2 4" xfId="37355"/>
    <cellStyle name="標準 2 4 6 3 2 4 2" xfId="37356"/>
    <cellStyle name="標準 2 4 6 3 2 4 2 2" xfId="37357"/>
    <cellStyle name="標準 2 4 6 3 2 4 2 2 2" xfId="37358"/>
    <cellStyle name="標準 2 4 6 3 2 4 2 2 2 2" xfId="37359"/>
    <cellStyle name="標準 2 4 6 3 2 4 2 2 2 3" xfId="37360"/>
    <cellStyle name="標準 2 4 6 3 2 4 2 2 3" xfId="37361"/>
    <cellStyle name="標準 2 4 6 3 2 4 2 2 3 2" xfId="37362"/>
    <cellStyle name="標準 2 4 6 3 2 4 2 2 3 3" xfId="37363"/>
    <cellStyle name="標準 2 4 6 3 2 4 2 2 4" xfId="37364"/>
    <cellStyle name="標準 2 4 6 3 2 4 2 2 5" xfId="37365"/>
    <cellStyle name="標準 2 4 6 3 2 4 2 3" xfId="37366"/>
    <cellStyle name="標準 2 4 6 3 2 4 2 3 2" xfId="37367"/>
    <cellStyle name="標準 2 4 6 3 2 4 2 3 3" xfId="37368"/>
    <cellStyle name="標準 2 4 6 3 2 4 2 4" xfId="37369"/>
    <cellStyle name="標準 2 4 6 3 2 4 2 4 2" xfId="37370"/>
    <cellStyle name="標準 2 4 6 3 2 4 2 4 3" xfId="37371"/>
    <cellStyle name="標準 2 4 6 3 2 4 2 5" xfId="37372"/>
    <cellStyle name="標準 2 4 6 3 2 4 2 6" xfId="37373"/>
    <cellStyle name="標準 2 4 6 3 2 4 3" xfId="37374"/>
    <cellStyle name="標準 2 4 6 3 2 4 3 2" xfId="37375"/>
    <cellStyle name="標準 2 4 6 3 2 4 3 2 2" xfId="37376"/>
    <cellStyle name="標準 2 4 6 3 2 4 3 2 3" xfId="37377"/>
    <cellStyle name="標準 2 4 6 3 2 4 3 3" xfId="37378"/>
    <cellStyle name="標準 2 4 6 3 2 4 3 3 2" xfId="37379"/>
    <cellStyle name="標準 2 4 6 3 2 4 3 3 3" xfId="37380"/>
    <cellStyle name="標準 2 4 6 3 2 4 3 4" xfId="37381"/>
    <cellStyle name="標準 2 4 6 3 2 4 3 5" xfId="37382"/>
    <cellStyle name="標準 2 4 6 3 2 4 4" xfId="37383"/>
    <cellStyle name="標準 2 4 6 3 2 4 5" xfId="37384"/>
    <cellStyle name="標準 2 4 6 3 2 4 5 2" xfId="37385"/>
    <cellStyle name="標準 2 4 6 3 2 4 5 3" xfId="37386"/>
    <cellStyle name="標準 2 4 6 3 2 4 6" xfId="37387"/>
    <cellStyle name="標準 2 4 6 3 2 4 6 2" xfId="37388"/>
    <cellStyle name="標準 2 4 6 3 2 4 6 3" xfId="37389"/>
    <cellStyle name="標準 2 4 6 3 2 4 7" xfId="37390"/>
    <cellStyle name="標準 2 4 6 3 2 4 8" xfId="37391"/>
    <cellStyle name="標準 2 4 6 3 2 5" xfId="37392"/>
    <cellStyle name="標準 2 4 6 3 2 5 2" xfId="37393"/>
    <cellStyle name="標準 2 4 6 3 2 5 2 2" xfId="37394"/>
    <cellStyle name="標準 2 4 6 3 2 5 2 2 2" xfId="37395"/>
    <cellStyle name="標準 2 4 6 3 2 5 2 2 2 2" xfId="37396"/>
    <cellStyle name="標準 2 4 6 3 2 5 2 2 2 3" xfId="37397"/>
    <cellStyle name="標準 2 4 6 3 2 5 2 2 3" xfId="37398"/>
    <cellStyle name="標準 2 4 6 3 2 5 2 2 3 2" xfId="37399"/>
    <cellStyle name="標準 2 4 6 3 2 5 2 2 3 3" xfId="37400"/>
    <cellStyle name="標準 2 4 6 3 2 5 2 2 4" xfId="37401"/>
    <cellStyle name="標準 2 4 6 3 2 5 2 2 5" xfId="37402"/>
    <cellStyle name="標準 2 4 6 3 2 5 2 3" xfId="37403"/>
    <cellStyle name="標準 2 4 6 3 2 5 2 3 2" xfId="37404"/>
    <cellStyle name="標準 2 4 6 3 2 5 2 3 3" xfId="37405"/>
    <cellStyle name="標準 2 4 6 3 2 5 2 4" xfId="37406"/>
    <cellStyle name="標準 2 4 6 3 2 5 2 4 2" xfId="37407"/>
    <cellStyle name="標準 2 4 6 3 2 5 2 4 3" xfId="37408"/>
    <cellStyle name="標準 2 4 6 3 2 5 2 5" xfId="37409"/>
    <cellStyle name="標準 2 4 6 3 2 5 2 6" xfId="37410"/>
    <cellStyle name="標準 2 4 6 3 2 5 3" xfId="37411"/>
    <cellStyle name="標準 2 4 6 3 2 5 3 2" xfId="37412"/>
    <cellStyle name="標準 2 4 6 3 2 5 3 2 2" xfId="37413"/>
    <cellStyle name="標準 2 4 6 3 2 5 3 2 3" xfId="37414"/>
    <cellStyle name="標準 2 4 6 3 2 5 3 3" xfId="37415"/>
    <cellStyle name="標準 2 4 6 3 2 5 3 3 2" xfId="37416"/>
    <cellStyle name="標準 2 4 6 3 2 5 3 3 3" xfId="37417"/>
    <cellStyle name="標準 2 4 6 3 2 5 3 4" xfId="37418"/>
    <cellStyle name="標準 2 4 6 3 2 5 3 5" xfId="37419"/>
    <cellStyle name="標準 2 4 6 3 2 5 4" xfId="37420"/>
    <cellStyle name="標準 2 4 6 3 2 5 5" xfId="37421"/>
    <cellStyle name="標準 2 4 6 3 2 5 5 2" xfId="37422"/>
    <cellStyle name="標準 2 4 6 3 2 5 5 3" xfId="37423"/>
    <cellStyle name="標準 2 4 6 3 2 5 6" xfId="37424"/>
    <cellStyle name="標準 2 4 6 3 2 5 6 2" xfId="37425"/>
    <cellStyle name="標準 2 4 6 3 2 5 6 3" xfId="37426"/>
    <cellStyle name="標準 2 4 6 3 2 5 7" xfId="37427"/>
    <cellStyle name="標準 2 4 6 3 2 5 8" xfId="37428"/>
    <cellStyle name="標準 2 4 6 3 2 6" xfId="37429"/>
    <cellStyle name="標準 2 4 6 3 2 6 2" xfId="37430"/>
    <cellStyle name="標準 2 4 6 3 2 6 2 2" xfId="37431"/>
    <cellStyle name="標準 2 4 6 3 2 6 2 2 2" xfId="37432"/>
    <cellStyle name="標準 2 4 6 3 2 6 2 2 3" xfId="37433"/>
    <cellStyle name="標準 2 4 6 3 2 6 2 3" xfId="37434"/>
    <cellStyle name="標準 2 4 6 3 2 6 2 3 2" xfId="37435"/>
    <cellStyle name="標準 2 4 6 3 2 6 2 3 3" xfId="37436"/>
    <cellStyle name="標準 2 4 6 3 2 6 2 4" xfId="37437"/>
    <cellStyle name="標準 2 4 6 3 2 6 2 5" xfId="37438"/>
    <cellStyle name="標準 2 4 6 3 2 6 3" xfId="37439"/>
    <cellStyle name="標準 2 4 6 3 2 6 3 2" xfId="37440"/>
    <cellStyle name="標準 2 4 6 3 2 6 3 3" xfId="37441"/>
    <cellStyle name="標準 2 4 6 3 2 6 4" xfId="37442"/>
    <cellStyle name="標準 2 4 6 3 2 6 4 2" xfId="37443"/>
    <cellStyle name="標準 2 4 6 3 2 6 4 3" xfId="37444"/>
    <cellStyle name="標準 2 4 6 3 2 6 5" xfId="37445"/>
    <cellStyle name="標準 2 4 6 3 2 6 6" xfId="37446"/>
    <cellStyle name="標準 2 4 6 3 2 7" xfId="37447"/>
    <cellStyle name="標準 2 4 6 3 2 7 2" xfId="37448"/>
    <cellStyle name="標準 2 4 6 3 2 7 2 2" xfId="37449"/>
    <cellStyle name="標準 2 4 6 3 2 7 2 3" xfId="37450"/>
    <cellStyle name="標準 2 4 6 3 2 7 3" xfId="37451"/>
    <cellStyle name="標準 2 4 6 3 2 7 3 2" xfId="37452"/>
    <cellStyle name="標準 2 4 6 3 2 7 3 3" xfId="37453"/>
    <cellStyle name="標準 2 4 6 3 2 7 4" xfId="37454"/>
    <cellStyle name="標準 2 4 6 3 2 7 5" xfId="37455"/>
    <cellStyle name="標準 2 4 6 3 2 8" xfId="37456"/>
    <cellStyle name="標準 2 4 6 3 2 9" xfId="37457"/>
    <cellStyle name="標準 2 4 6 3 2 9 2" xfId="37458"/>
    <cellStyle name="標準 2 4 6 3 2 9 3" xfId="37459"/>
    <cellStyle name="標準 2 4 6 3 3" xfId="37460"/>
    <cellStyle name="標準 2 4 6 3 3 10" xfId="37461"/>
    <cellStyle name="標準 2 4 6 3 3 11" xfId="37462"/>
    <cellStyle name="標準 2 4 6 3 3 2" xfId="37463"/>
    <cellStyle name="標準 2 4 6 3 3 2 10" xfId="37464"/>
    <cellStyle name="標準 2 4 6 3 3 2 2" xfId="37465"/>
    <cellStyle name="標準 2 4 6 3 3 2 2 2" xfId="37466"/>
    <cellStyle name="標準 2 4 6 3 3 2 2 2 2" xfId="37467"/>
    <cellStyle name="標準 2 4 6 3 3 2 2 2 2 2" xfId="37468"/>
    <cellStyle name="標準 2 4 6 3 3 2 2 2 2 2 2" xfId="37469"/>
    <cellStyle name="標準 2 4 6 3 3 2 2 2 2 2 3" xfId="37470"/>
    <cellStyle name="標準 2 4 6 3 3 2 2 2 2 3" xfId="37471"/>
    <cellStyle name="標準 2 4 6 3 3 2 2 2 2 3 2" xfId="37472"/>
    <cellStyle name="標準 2 4 6 3 3 2 2 2 2 3 3" xfId="37473"/>
    <cellStyle name="標準 2 4 6 3 3 2 2 2 2 4" xfId="37474"/>
    <cellStyle name="標準 2 4 6 3 3 2 2 2 2 5" xfId="37475"/>
    <cellStyle name="標準 2 4 6 3 3 2 2 2 3" xfId="37476"/>
    <cellStyle name="標準 2 4 6 3 3 2 2 2 3 2" xfId="37477"/>
    <cellStyle name="標準 2 4 6 3 3 2 2 2 3 3" xfId="37478"/>
    <cellStyle name="標準 2 4 6 3 3 2 2 2 4" xfId="37479"/>
    <cellStyle name="標準 2 4 6 3 3 2 2 2 4 2" xfId="37480"/>
    <cellStyle name="標準 2 4 6 3 3 2 2 2 4 3" xfId="37481"/>
    <cellStyle name="標準 2 4 6 3 3 2 2 2 5" xfId="37482"/>
    <cellStyle name="標準 2 4 6 3 3 2 2 2 6" xfId="37483"/>
    <cellStyle name="標準 2 4 6 3 3 2 2 3" xfId="37484"/>
    <cellStyle name="標準 2 4 6 3 3 2 2 3 2" xfId="37485"/>
    <cellStyle name="標準 2 4 6 3 3 2 2 3 2 2" xfId="37486"/>
    <cellStyle name="標準 2 4 6 3 3 2 2 3 2 3" xfId="37487"/>
    <cellStyle name="標準 2 4 6 3 3 2 2 3 3" xfId="37488"/>
    <cellStyle name="標準 2 4 6 3 3 2 2 3 3 2" xfId="37489"/>
    <cellStyle name="標準 2 4 6 3 3 2 2 3 3 3" xfId="37490"/>
    <cellStyle name="標準 2 4 6 3 3 2 2 3 4" xfId="37491"/>
    <cellStyle name="標準 2 4 6 3 3 2 2 3 5" xfId="37492"/>
    <cellStyle name="標準 2 4 6 3 3 2 2 4" xfId="37493"/>
    <cellStyle name="標準 2 4 6 3 3 2 2 5" xfId="37494"/>
    <cellStyle name="標準 2 4 6 3 3 2 2 5 2" xfId="37495"/>
    <cellStyle name="標準 2 4 6 3 3 2 2 5 3" xfId="37496"/>
    <cellStyle name="標準 2 4 6 3 3 2 2 6" xfId="37497"/>
    <cellStyle name="標準 2 4 6 3 3 2 2 6 2" xfId="37498"/>
    <cellStyle name="標準 2 4 6 3 3 2 2 6 3" xfId="37499"/>
    <cellStyle name="標準 2 4 6 3 3 2 2 7" xfId="37500"/>
    <cellStyle name="標準 2 4 6 3 3 2 2 8" xfId="37501"/>
    <cellStyle name="標準 2 4 6 3 3 2 3" xfId="37502"/>
    <cellStyle name="標準 2 4 6 3 3 2 3 2" xfId="37503"/>
    <cellStyle name="標準 2 4 6 3 3 2 3 2 2" xfId="37504"/>
    <cellStyle name="標準 2 4 6 3 3 2 3 2 2 2" xfId="37505"/>
    <cellStyle name="標準 2 4 6 3 3 2 3 2 2 2 2" xfId="37506"/>
    <cellStyle name="標準 2 4 6 3 3 2 3 2 2 2 3" xfId="37507"/>
    <cellStyle name="標準 2 4 6 3 3 2 3 2 2 3" xfId="37508"/>
    <cellStyle name="標準 2 4 6 3 3 2 3 2 2 3 2" xfId="37509"/>
    <cellStyle name="標準 2 4 6 3 3 2 3 2 2 3 3" xfId="37510"/>
    <cellStyle name="標準 2 4 6 3 3 2 3 2 2 4" xfId="37511"/>
    <cellStyle name="標準 2 4 6 3 3 2 3 2 2 5" xfId="37512"/>
    <cellStyle name="標準 2 4 6 3 3 2 3 2 3" xfId="37513"/>
    <cellStyle name="標準 2 4 6 3 3 2 3 2 3 2" xfId="37514"/>
    <cellStyle name="標準 2 4 6 3 3 2 3 2 3 3" xfId="37515"/>
    <cellStyle name="標準 2 4 6 3 3 2 3 2 4" xfId="37516"/>
    <cellStyle name="標準 2 4 6 3 3 2 3 2 4 2" xfId="37517"/>
    <cellStyle name="標準 2 4 6 3 3 2 3 2 4 3" xfId="37518"/>
    <cellStyle name="標準 2 4 6 3 3 2 3 2 5" xfId="37519"/>
    <cellStyle name="標準 2 4 6 3 3 2 3 2 6" xfId="37520"/>
    <cellStyle name="標準 2 4 6 3 3 2 3 3" xfId="37521"/>
    <cellStyle name="標準 2 4 6 3 3 2 3 3 2" xfId="37522"/>
    <cellStyle name="標準 2 4 6 3 3 2 3 3 2 2" xfId="37523"/>
    <cellStyle name="標準 2 4 6 3 3 2 3 3 2 3" xfId="37524"/>
    <cellStyle name="標準 2 4 6 3 3 2 3 3 3" xfId="37525"/>
    <cellStyle name="標準 2 4 6 3 3 2 3 3 3 2" xfId="37526"/>
    <cellStyle name="標準 2 4 6 3 3 2 3 3 3 3" xfId="37527"/>
    <cellStyle name="標準 2 4 6 3 3 2 3 3 4" xfId="37528"/>
    <cellStyle name="標準 2 4 6 3 3 2 3 3 5" xfId="37529"/>
    <cellStyle name="標準 2 4 6 3 3 2 3 4" xfId="37530"/>
    <cellStyle name="標準 2 4 6 3 3 2 3 5" xfId="37531"/>
    <cellStyle name="標準 2 4 6 3 3 2 3 5 2" xfId="37532"/>
    <cellStyle name="標準 2 4 6 3 3 2 3 5 3" xfId="37533"/>
    <cellStyle name="標準 2 4 6 3 3 2 3 6" xfId="37534"/>
    <cellStyle name="標準 2 4 6 3 3 2 3 6 2" xfId="37535"/>
    <cellStyle name="標準 2 4 6 3 3 2 3 6 3" xfId="37536"/>
    <cellStyle name="標準 2 4 6 3 3 2 3 7" xfId="37537"/>
    <cellStyle name="標準 2 4 6 3 3 2 3 8" xfId="37538"/>
    <cellStyle name="標準 2 4 6 3 3 2 4" xfId="37539"/>
    <cellStyle name="標準 2 4 6 3 3 2 4 2" xfId="37540"/>
    <cellStyle name="標準 2 4 6 3 3 2 4 2 2" xfId="37541"/>
    <cellStyle name="標準 2 4 6 3 3 2 4 2 2 2" xfId="37542"/>
    <cellStyle name="標準 2 4 6 3 3 2 4 2 2 3" xfId="37543"/>
    <cellStyle name="標準 2 4 6 3 3 2 4 2 3" xfId="37544"/>
    <cellStyle name="標準 2 4 6 3 3 2 4 2 3 2" xfId="37545"/>
    <cellStyle name="標準 2 4 6 3 3 2 4 2 3 3" xfId="37546"/>
    <cellStyle name="標準 2 4 6 3 3 2 4 2 4" xfId="37547"/>
    <cellStyle name="標準 2 4 6 3 3 2 4 2 5" xfId="37548"/>
    <cellStyle name="標準 2 4 6 3 3 2 4 3" xfId="37549"/>
    <cellStyle name="標準 2 4 6 3 3 2 4 3 2" xfId="37550"/>
    <cellStyle name="標準 2 4 6 3 3 2 4 3 3" xfId="37551"/>
    <cellStyle name="標準 2 4 6 3 3 2 4 4" xfId="37552"/>
    <cellStyle name="標準 2 4 6 3 3 2 4 4 2" xfId="37553"/>
    <cellStyle name="標準 2 4 6 3 3 2 4 4 3" xfId="37554"/>
    <cellStyle name="標準 2 4 6 3 3 2 4 5" xfId="37555"/>
    <cellStyle name="標準 2 4 6 3 3 2 4 6" xfId="37556"/>
    <cellStyle name="標準 2 4 6 3 3 2 5" xfId="37557"/>
    <cellStyle name="標準 2 4 6 3 3 2 5 2" xfId="37558"/>
    <cellStyle name="標準 2 4 6 3 3 2 5 2 2" xfId="37559"/>
    <cellStyle name="標準 2 4 6 3 3 2 5 2 3" xfId="37560"/>
    <cellStyle name="標準 2 4 6 3 3 2 5 3" xfId="37561"/>
    <cellStyle name="標準 2 4 6 3 3 2 5 3 2" xfId="37562"/>
    <cellStyle name="標準 2 4 6 3 3 2 5 3 3" xfId="37563"/>
    <cellStyle name="標準 2 4 6 3 3 2 5 4" xfId="37564"/>
    <cellStyle name="標準 2 4 6 3 3 2 5 5" xfId="37565"/>
    <cellStyle name="標準 2 4 6 3 3 2 6" xfId="37566"/>
    <cellStyle name="標準 2 4 6 3 3 2 7" xfId="37567"/>
    <cellStyle name="標準 2 4 6 3 3 2 7 2" xfId="37568"/>
    <cellStyle name="標準 2 4 6 3 3 2 7 3" xfId="37569"/>
    <cellStyle name="標準 2 4 6 3 3 2 8" xfId="37570"/>
    <cellStyle name="標準 2 4 6 3 3 2 8 2" xfId="37571"/>
    <cellStyle name="標準 2 4 6 3 3 2 8 3" xfId="37572"/>
    <cellStyle name="標準 2 4 6 3 3 2 9" xfId="37573"/>
    <cellStyle name="標準 2 4 6 3 3 3" xfId="37574"/>
    <cellStyle name="標準 2 4 6 3 3 3 2" xfId="37575"/>
    <cellStyle name="標準 2 4 6 3 3 3 2 2" xfId="37576"/>
    <cellStyle name="標準 2 4 6 3 3 3 2 2 2" xfId="37577"/>
    <cellStyle name="標準 2 4 6 3 3 3 2 2 2 2" xfId="37578"/>
    <cellStyle name="標準 2 4 6 3 3 3 2 2 2 3" xfId="37579"/>
    <cellStyle name="標準 2 4 6 3 3 3 2 2 3" xfId="37580"/>
    <cellStyle name="標準 2 4 6 3 3 3 2 2 3 2" xfId="37581"/>
    <cellStyle name="標準 2 4 6 3 3 3 2 2 3 3" xfId="37582"/>
    <cellStyle name="標準 2 4 6 3 3 3 2 2 4" xfId="37583"/>
    <cellStyle name="標準 2 4 6 3 3 3 2 2 5" xfId="37584"/>
    <cellStyle name="標準 2 4 6 3 3 3 2 3" xfId="37585"/>
    <cellStyle name="標準 2 4 6 3 3 3 2 3 2" xfId="37586"/>
    <cellStyle name="標準 2 4 6 3 3 3 2 3 3" xfId="37587"/>
    <cellStyle name="標準 2 4 6 3 3 3 2 4" xfId="37588"/>
    <cellStyle name="標準 2 4 6 3 3 3 2 4 2" xfId="37589"/>
    <cellStyle name="標準 2 4 6 3 3 3 2 4 3" xfId="37590"/>
    <cellStyle name="標準 2 4 6 3 3 3 2 5" xfId="37591"/>
    <cellStyle name="標準 2 4 6 3 3 3 2 6" xfId="37592"/>
    <cellStyle name="標準 2 4 6 3 3 3 3" xfId="37593"/>
    <cellStyle name="標準 2 4 6 3 3 3 3 2" xfId="37594"/>
    <cellStyle name="標準 2 4 6 3 3 3 3 2 2" xfId="37595"/>
    <cellStyle name="標準 2 4 6 3 3 3 3 2 3" xfId="37596"/>
    <cellStyle name="標準 2 4 6 3 3 3 3 3" xfId="37597"/>
    <cellStyle name="標準 2 4 6 3 3 3 3 3 2" xfId="37598"/>
    <cellStyle name="標準 2 4 6 3 3 3 3 3 3" xfId="37599"/>
    <cellStyle name="標準 2 4 6 3 3 3 3 4" xfId="37600"/>
    <cellStyle name="標準 2 4 6 3 3 3 3 5" xfId="37601"/>
    <cellStyle name="標準 2 4 6 3 3 3 4" xfId="37602"/>
    <cellStyle name="標準 2 4 6 3 3 3 5" xfId="37603"/>
    <cellStyle name="標準 2 4 6 3 3 3 5 2" xfId="37604"/>
    <cellStyle name="標準 2 4 6 3 3 3 5 3" xfId="37605"/>
    <cellStyle name="標準 2 4 6 3 3 3 6" xfId="37606"/>
    <cellStyle name="標準 2 4 6 3 3 3 6 2" xfId="37607"/>
    <cellStyle name="標準 2 4 6 3 3 3 6 3" xfId="37608"/>
    <cellStyle name="標準 2 4 6 3 3 3 7" xfId="37609"/>
    <cellStyle name="標準 2 4 6 3 3 3 8" xfId="37610"/>
    <cellStyle name="標準 2 4 6 3 3 4" xfId="37611"/>
    <cellStyle name="標準 2 4 6 3 3 4 2" xfId="37612"/>
    <cellStyle name="標準 2 4 6 3 3 4 2 2" xfId="37613"/>
    <cellStyle name="標準 2 4 6 3 3 4 2 2 2" xfId="37614"/>
    <cellStyle name="標準 2 4 6 3 3 4 2 2 2 2" xfId="37615"/>
    <cellStyle name="標準 2 4 6 3 3 4 2 2 2 3" xfId="37616"/>
    <cellStyle name="標準 2 4 6 3 3 4 2 2 3" xfId="37617"/>
    <cellStyle name="標準 2 4 6 3 3 4 2 2 3 2" xfId="37618"/>
    <cellStyle name="標準 2 4 6 3 3 4 2 2 3 3" xfId="37619"/>
    <cellStyle name="標準 2 4 6 3 3 4 2 2 4" xfId="37620"/>
    <cellStyle name="標準 2 4 6 3 3 4 2 2 5" xfId="37621"/>
    <cellStyle name="標準 2 4 6 3 3 4 2 3" xfId="37622"/>
    <cellStyle name="標準 2 4 6 3 3 4 2 3 2" xfId="37623"/>
    <cellStyle name="標準 2 4 6 3 3 4 2 3 3" xfId="37624"/>
    <cellStyle name="標準 2 4 6 3 3 4 2 4" xfId="37625"/>
    <cellStyle name="標準 2 4 6 3 3 4 2 4 2" xfId="37626"/>
    <cellStyle name="標準 2 4 6 3 3 4 2 4 3" xfId="37627"/>
    <cellStyle name="標準 2 4 6 3 3 4 2 5" xfId="37628"/>
    <cellStyle name="標準 2 4 6 3 3 4 2 6" xfId="37629"/>
    <cellStyle name="標準 2 4 6 3 3 4 3" xfId="37630"/>
    <cellStyle name="標準 2 4 6 3 3 4 3 2" xfId="37631"/>
    <cellStyle name="標準 2 4 6 3 3 4 3 2 2" xfId="37632"/>
    <cellStyle name="標準 2 4 6 3 3 4 3 2 3" xfId="37633"/>
    <cellStyle name="標準 2 4 6 3 3 4 3 3" xfId="37634"/>
    <cellStyle name="標準 2 4 6 3 3 4 3 3 2" xfId="37635"/>
    <cellStyle name="標準 2 4 6 3 3 4 3 3 3" xfId="37636"/>
    <cellStyle name="標準 2 4 6 3 3 4 3 4" xfId="37637"/>
    <cellStyle name="標準 2 4 6 3 3 4 3 5" xfId="37638"/>
    <cellStyle name="標準 2 4 6 3 3 4 4" xfId="37639"/>
    <cellStyle name="標準 2 4 6 3 3 4 5" xfId="37640"/>
    <cellStyle name="標準 2 4 6 3 3 4 5 2" xfId="37641"/>
    <cellStyle name="標準 2 4 6 3 3 4 5 3" xfId="37642"/>
    <cellStyle name="標準 2 4 6 3 3 4 6" xfId="37643"/>
    <cellStyle name="標準 2 4 6 3 3 4 6 2" xfId="37644"/>
    <cellStyle name="標準 2 4 6 3 3 4 6 3" xfId="37645"/>
    <cellStyle name="標準 2 4 6 3 3 4 7" xfId="37646"/>
    <cellStyle name="標準 2 4 6 3 3 4 8" xfId="37647"/>
    <cellStyle name="標準 2 4 6 3 3 5" xfId="37648"/>
    <cellStyle name="標準 2 4 6 3 3 5 2" xfId="37649"/>
    <cellStyle name="標準 2 4 6 3 3 5 2 2" xfId="37650"/>
    <cellStyle name="標準 2 4 6 3 3 5 2 2 2" xfId="37651"/>
    <cellStyle name="標準 2 4 6 3 3 5 2 2 3" xfId="37652"/>
    <cellStyle name="標準 2 4 6 3 3 5 2 3" xfId="37653"/>
    <cellStyle name="標準 2 4 6 3 3 5 2 3 2" xfId="37654"/>
    <cellStyle name="標準 2 4 6 3 3 5 2 3 3" xfId="37655"/>
    <cellStyle name="標準 2 4 6 3 3 5 2 4" xfId="37656"/>
    <cellStyle name="標準 2 4 6 3 3 5 2 5" xfId="37657"/>
    <cellStyle name="標準 2 4 6 3 3 5 3" xfId="37658"/>
    <cellStyle name="標準 2 4 6 3 3 5 3 2" xfId="37659"/>
    <cellStyle name="標準 2 4 6 3 3 5 3 3" xfId="37660"/>
    <cellStyle name="標準 2 4 6 3 3 5 4" xfId="37661"/>
    <cellStyle name="標準 2 4 6 3 3 5 4 2" xfId="37662"/>
    <cellStyle name="標準 2 4 6 3 3 5 4 3" xfId="37663"/>
    <cellStyle name="標準 2 4 6 3 3 5 5" xfId="37664"/>
    <cellStyle name="標準 2 4 6 3 3 5 6" xfId="37665"/>
    <cellStyle name="標準 2 4 6 3 3 6" xfId="37666"/>
    <cellStyle name="標準 2 4 6 3 3 6 2" xfId="37667"/>
    <cellStyle name="標準 2 4 6 3 3 6 2 2" xfId="37668"/>
    <cellStyle name="標準 2 4 6 3 3 6 2 3" xfId="37669"/>
    <cellStyle name="標準 2 4 6 3 3 6 3" xfId="37670"/>
    <cellStyle name="標準 2 4 6 3 3 6 3 2" xfId="37671"/>
    <cellStyle name="標準 2 4 6 3 3 6 3 3" xfId="37672"/>
    <cellStyle name="標準 2 4 6 3 3 6 4" xfId="37673"/>
    <cellStyle name="標準 2 4 6 3 3 6 5" xfId="37674"/>
    <cellStyle name="標準 2 4 6 3 3 7" xfId="37675"/>
    <cellStyle name="標準 2 4 6 3 3 8" xfId="37676"/>
    <cellStyle name="標準 2 4 6 3 3 8 2" xfId="37677"/>
    <cellStyle name="標準 2 4 6 3 3 8 3" xfId="37678"/>
    <cellStyle name="標準 2 4 6 3 3 9" xfId="37679"/>
    <cellStyle name="標準 2 4 6 3 3 9 2" xfId="37680"/>
    <cellStyle name="標準 2 4 6 3 3 9 3" xfId="37681"/>
    <cellStyle name="標準 2 4 6 3 4" xfId="37682"/>
    <cellStyle name="標準 2 4 6 3 4 10" xfId="37683"/>
    <cellStyle name="標準 2 4 6 3 4 2" xfId="37684"/>
    <cellStyle name="標準 2 4 6 3 4 2 2" xfId="37685"/>
    <cellStyle name="標準 2 4 6 3 4 2 2 2" xfId="37686"/>
    <cellStyle name="標準 2 4 6 3 4 2 2 2 2" xfId="37687"/>
    <cellStyle name="標準 2 4 6 3 4 2 2 2 2 2" xfId="37688"/>
    <cellStyle name="標準 2 4 6 3 4 2 2 2 2 3" xfId="37689"/>
    <cellStyle name="標準 2 4 6 3 4 2 2 2 3" xfId="37690"/>
    <cellStyle name="標準 2 4 6 3 4 2 2 2 3 2" xfId="37691"/>
    <cellStyle name="標準 2 4 6 3 4 2 2 2 3 3" xfId="37692"/>
    <cellStyle name="標準 2 4 6 3 4 2 2 2 4" xfId="37693"/>
    <cellStyle name="標準 2 4 6 3 4 2 2 2 5" xfId="37694"/>
    <cellStyle name="標準 2 4 6 3 4 2 2 3" xfId="37695"/>
    <cellStyle name="標準 2 4 6 3 4 2 2 3 2" xfId="37696"/>
    <cellStyle name="標準 2 4 6 3 4 2 2 3 3" xfId="37697"/>
    <cellStyle name="標準 2 4 6 3 4 2 2 4" xfId="37698"/>
    <cellStyle name="標準 2 4 6 3 4 2 2 4 2" xfId="37699"/>
    <cellStyle name="標準 2 4 6 3 4 2 2 4 3" xfId="37700"/>
    <cellStyle name="標準 2 4 6 3 4 2 2 5" xfId="37701"/>
    <cellStyle name="標準 2 4 6 3 4 2 2 6" xfId="37702"/>
    <cellStyle name="標準 2 4 6 3 4 2 3" xfId="37703"/>
    <cellStyle name="標準 2 4 6 3 4 2 3 2" xfId="37704"/>
    <cellStyle name="標準 2 4 6 3 4 2 3 2 2" xfId="37705"/>
    <cellStyle name="標準 2 4 6 3 4 2 3 2 3" xfId="37706"/>
    <cellStyle name="標準 2 4 6 3 4 2 3 3" xfId="37707"/>
    <cellStyle name="標準 2 4 6 3 4 2 3 3 2" xfId="37708"/>
    <cellStyle name="標準 2 4 6 3 4 2 3 3 3" xfId="37709"/>
    <cellStyle name="標準 2 4 6 3 4 2 3 4" xfId="37710"/>
    <cellStyle name="標準 2 4 6 3 4 2 3 5" xfId="37711"/>
    <cellStyle name="標準 2 4 6 3 4 2 4" xfId="37712"/>
    <cellStyle name="標準 2 4 6 3 4 2 5" xfId="37713"/>
    <cellStyle name="標準 2 4 6 3 4 2 5 2" xfId="37714"/>
    <cellStyle name="標準 2 4 6 3 4 2 5 3" xfId="37715"/>
    <cellStyle name="標準 2 4 6 3 4 2 6" xfId="37716"/>
    <cellStyle name="標準 2 4 6 3 4 2 6 2" xfId="37717"/>
    <cellStyle name="標準 2 4 6 3 4 2 6 3" xfId="37718"/>
    <cellStyle name="標準 2 4 6 3 4 2 7" xfId="37719"/>
    <cellStyle name="標準 2 4 6 3 4 2 8" xfId="37720"/>
    <cellStyle name="標準 2 4 6 3 4 3" xfId="37721"/>
    <cellStyle name="標準 2 4 6 3 4 3 2" xfId="37722"/>
    <cellStyle name="標準 2 4 6 3 4 3 2 2" xfId="37723"/>
    <cellStyle name="標準 2 4 6 3 4 3 2 2 2" xfId="37724"/>
    <cellStyle name="標準 2 4 6 3 4 3 2 2 2 2" xfId="37725"/>
    <cellStyle name="標準 2 4 6 3 4 3 2 2 2 3" xfId="37726"/>
    <cellStyle name="標準 2 4 6 3 4 3 2 2 3" xfId="37727"/>
    <cellStyle name="標準 2 4 6 3 4 3 2 2 3 2" xfId="37728"/>
    <cellStyle name="標準 2 4 6 3 4 3 2 2 3 3" xfId="37729"/>
    <cellStyle name="標準 2 4 6 3 4 3 2 2 4" xfId="37730"/>
    <cellStyle name="標準 2 4 6 3 4 3 2 2 5" xfId="37731"/>
    <cellStyle name="標準 2 4 6 3 4 3 2 3" xfId="37732"/>
    <cellStyle name="標準 2 4 6 3 4 3 2 3 2" xfId="37733"/>
    <cellStyle name="標準 2 4 6 3 4 3 2 3 3" xfId="37734"/>
    <cellStyle name="標準 2 4 6 3 4 3 2 4" xfId="37735"/>
    <cellStyle name="標準 2 4 6 3 4 3 2 4 2" xfId="37736"/>
    <cellStyle name="標準 2 4 6 3 4 3 2 4 3" xfId="37737"/>
    <cellStyle name="標準 2 4 6 3 4 3 2 5" xfId="37738"/>
    <cellStyle name="標準 2 4 6 3 4 3 2 6" xfId="37739"/>
    <cellStyle name="標準 2 4 6 3 4 3 3" xfId="37740"/>
    <cellStyle name="標準 2 4 6 3 4 3 3 2" xfId="37741"/>
    <cellStyle name="標準 2 4 6 3 4 3 3 2 2" xfId="37742"/>
    <cellStyle name="標準 2 4 6 3 4 3 3 2 3" xfId="37743"/>
    <cellStyle name="標準 2 4 6 3 4 3 3 3" xfId="37744"/>
    <cellStyle name="標準 2 4 6 3 4 3 3 3 2" xfId="37745"/>
    <cellStyle name="標準 2 4 6 3 4 3 3 3 3" xfId="37746"/>
    <cellStyle name="標準 2 4 6 3 4 3 3 4" xfId="37747"/>
    <cellStyle name="標準 2 4 6 3 4 3 3 5" xfId="37748"/>
    <cellStyle name="標準 2 4 6 3 4 3 4" xfId="37749"/>
    <cellStyle name="標準 2 4 6 3 4 3 5" xfId="37750"/>
    <cellStyle name="標準 2 4 6 3 4 3 5 2" xfId="37751"/>
    <cellStyle name="標準 2 4 6 3 4 3 5 3" xfId="37752"/>
    <cellStyle name="標準 2 4 6 3 4 3 6" xfId="37753"/>
    <cellStyle name="標準 2 4 6 3 4 3 6 2" xfId="37754"/>
    <cellStyle name="標準 2 4 6 3 4 3 6 3" xfId="37755"/>
    <cellStyle name="標準 2 4 6 3 4 3 7" xfId="37756"/>
    <cellStyle name="標準 2 4 6 3 4 3 8" xfId="37757"/>
    <cellStyle name="標準 2 4 6 3 4 4" xfId="37758"/>
    <cellStyle name="標準 2 4 6 3 4 4 2" xfId="37759"/>
    <cellStyle name="標準 2 4 6 3 4 4 2 2" xfId="37760"/>
    <cellStyle name="標準 2 4 6 3 4 4 2 2 2" xfId="37761"/>
    <cellStyle name="標準 2 4 6 3 4 4 2 2 3" xfId="37762"/>
    <cellStyle name="標準 2 4 6 3 4 4 2 3" xfId="37763"/>
    <cellStyle name="標準 2 4 6 3 4 4 2 3 2" xfId="37764"/>
    <cellStyle name="標準 2 4 6 3 4 4 2 3 3" xfId="37765"/>
    <cellStyle name="標準 2 4 6 3 4 4 2 4" xfId="37766"/>
    <cellStyle name="標準 2 4 6 3 4 4 2 5" xfId="37767"/>
    <cellStyle name="標準 2 4 6 3 4 4 3" xfId="37768"/>
    <cellStyle name="標準 2 4 6 3 4 4 3 2" xfId="37769"/>
    <cellStyle name="標準 2 4 6 3 4 4 3 3" xfId="37770"/>
    <cellStyle name="標準 2 4 6 3 4 4 4" xfId="37771"/>
    <cellStyle name="標準 2 4 6 3 4 4 4 2" xfId="37772"/>
    <cellStyle name="標準 2 4 6 3 4 4 4 3" xfId="37773"/>
    <cellStyle name="標準 2 4 6 3 4 4 5" xfId="37774"/>
    <cellStyle name="標準 2 4 6 3 4 4 6" xfId="37775"/>
    <cellStyle name="標準 2 4 6 3 4 5" xfId="37776"/>
    <cellStyle name="標準 2 4 6 3 4 5 2" xfId="37777"/>
    <cellStyle name="標準 2 4 6 3 4 5 2 2" xfId="37778"/>
    <cellStyle name="標準 2 4 6 3 4 5 2 3" xfId="37779"/>
    <cellStyle name="標準 2 4 6 3 4 5 3" xfId="37780"/>
    <cellStyle name="標準 2 4 6 3 4 5 3 2" xfId="37781"/>
    <cellStyle name="標準 2 4 6 3 4 5 3 3" xfId="37782"/>
    <cellStyle name="標準 2 4 6 3 4 5 4" xfId="37783"/>
    <cellStyle name="標準 2 4 6 3 4 5 5" xfId="37784"/>
    <cellStyle name="標準 2 4 6 3 4 6" xfId="37785"/>
    <cellStyle name="標準 2 4 6 3 4 7" xfId="37786"/>
    <cellStyle name="標準 2 4 6 3 4 7 2" xfId="37787"/>
    <cellStyle name="標準 2 4 6 3 4 7 3" xfId="37788"/>
    <cellStyle name="標準 2 4 6 3 4 8" xfId="37789"/>
    <cellStyle name="標準 2 4 6 3 4 8 2" xfId="37790"/>
    <cellStyle name="標準 2 4 6 3 4 8 3" xfId="37791"/>
    <cellStyle name="標準 2 4 6 3 4 9" xfId="37792"/>
    <cellStyle name="標準 2 4 6 3 5" xfId="37793"/>
    <cellStyle name="標準 2 4 6 3 5 2" xfId="37794"/>
    <cellStyle name="標準 2 4 6 3 5 2 2" xfId="37795"/>
    <cellStyle name="標準 2 4 6 3 5 2 2 2" xfId="37796"/>
    <cellStyle name="標準 2 4 6 3 5 2 2 2 2" xfId="37797"/>
    <cellStyle name="標準 2 4 6 3 5 2 2 2 2 2" xfId="37798"/>
    <cellStyle name="標準 2 4 6 3 5 2 2 2 2 3" xfId="37799"/>
    <cellStyle name="標準 2 4 6 3 5 2 2 2 3" xfId="37800"/>
    <cellStyle name="標準 2 4 6 3 5 2 2 2 3 2" xfId="37801"/>
    <cellStyle name="標準 2 4 6 3 5 2 2 2 3 3" xfId="37802"/>
    <cellStyle name="標準 2 4 6 3 5 2 2 2 4" xfId="37803"/>
    <cellStyle name="標準 2 4 6 3 5 2 2 2 5" xfId="37804"/>
    <cellStyle name="標準 2 4 6 3 5 2 2 3" xfId="37805"/>
    <cellStyle name="標準 2 4 6 3 5 2 2 3 2" xfId="37806"/>
    <cellStyle name="標準 2 4 6 3 5 2 2 3 3" xfId="37807"/>
    <cellStyle name="標準 2 4 6 3 5 2 2 4" xfId="37808"/>
    <cellStyle name="標準 2 4 6 3 5 2 2 4 2" xfId="37809"/>
    <cellStyle name="標準 2 4 6 3 5 2 2 4 3" xfId="37810"/>
    <cellStyle name="標準 2 4 6 3 5 2 2 5" xfId="37811"/>
    <cellStyle name="標準 2 4 6 3 5 2 2 6" xfId="37812"/>
    <cellStyle name="標準 2 4 6 3 5 2 3" xfId="37813"/>
    <cellStyle name="標準 2 4 6 3 5 2 3 2" xfId="37814"/>
    <cellStyle name="標準 2 4 6 3 5 2 3 2 2" xfId="37815"/>
    <cellStyle name="標準 2 4 6 3 5 2 3 2 3" xfId="37816"/>
    <cellStyle name="標準 2 4 6 3 5 2 3 3" xfId="37817"/>
    <cellStyle name="標準 2 4 6 3 5 2 3 3 2" xfId="37818"/>
    <cellStyle name="標準 2 4 6 3 5 2 3 3 3" xfId="37819"/>
    <cellStyle name="標準 2 4 6 3 5 2 3 4" xfId="37820"/>
    <cellStyle name="標準 2 4 6 3 5 2 3 5" xfId="37821"/>
    <cellStyle name="標準 2 4 6 3 5 2 4" xfId="37822"/>
    <cellStyle name="標準 2 4 6 3 5 2 5" xfId="37823"/>
    <cellStyle name="標準 2 4 6 3 5 2 5 2" xfId="37824"/>
    <cellStyle name="標準 2 4 6 3 5 2 5 3" xfId="37825"/>
    <cellStyle name="標準 2 4 6 3 5 2 6" xfId="37826"/>
    <cellStyle name="標準 2 4 6 3 5 2 6 2" xfId="37827"/>
    <cellStyle name="標準 2 4 6 3 5 2 6 3" xfId="37828"/>
    <cellStyle name="標準 2 4 6 3 5 2 7" xfId="37829"/>
    <cellStyle name="標準 2 4 6 3 5 2 8" xfId="37830"/>
    <cellStyle name="標準 2 4 6 3 5 3" xfId="37831"/>
    <cellStyle name="標準 2 4 6 3 5 3 2" xfId="37832"/>
    <cellStyle name="標準 2 4 6 3 5 3 2 2" xfId="37833"/>
    <cellStyle name="標準 2 4 6 3 5 3 2 2 2" xfId="37834"/>
    <cellStyle name="標準 2 4 6 3 5 3 2 2 3" xfId="37835"/>
    <cellStyle name="標準 2 4 6 3 5 3 2 3" xfId="37836"/>
    <cellStyle name="標準 2 4 6 3 5 3 2 3 2" xfId="37837"/>
    <cellStyle name="標準 2 4 6 3 5 3 2 3 3" xfId="37838"/>
    <cellStyle name="標準 2 4 6 3 5 3 2 4" xfId="37839"/>
    <cellStyle name="標準 2 4 6 3 5 3 2 5" xfId="37840"/>
    <cellStyle name="標準 2 4 6 3 5 3 3" xfId="37841"/>
    <cellStyle name="標準 2 4 6 3 5 3 3 2" xfId="37842"/>
    <cellStyle name="標準 2 4 6 3 5 3 3 3" xfId="37843"/>
    <cellStyle name="標準 2 4 6 3 5 3 4" xfId="37844"/>
    <cellStyle name="標準 2 4 6 3 5 3 4 2" xfId="37845"/>
    <cellStyle name="標準 2 4 6 3 5 3 4 3" xfId="37846"/>
    <cellStyle name="標準 2 4 6 3 5 3 5" xfId="37847"/>
    <cellStyle name="標準 2 4 6 3 5 3 6" xfId="37848"/>
    <cellStyle name="標準 2 4 6 3 5 4" xfId="37849"/>
    <cellStyle name="標準 2 4 6 3 5 4 2" xfId="37850"/>
    <cellStyle name="標準 2 4 6 3 5 4 2 2" xfId="37851"/>
    <cellStyle name="標準 2 4 6 3 5 4 2 3" xfId="37852"/>
    <cellStyle name="標準 2 4 6 3 5 4 3" xfId="37853"/>
    <cellStyle name="標準 2 4 6 3 5 4 3 2" xfId="37854"/>
    <cellStyle name="標準 2 4 6 3 5 4 3 3" xfId="37855"/>
    <cellStyle name="標準 2 4 6 3 5 4 4" xfId="37856"/>
    <cellStyle name="標準 2 4 6 3 5 4 5" xfId="37857"/>
    <cellStyle name="標準 2 4 6 3 5 5" xfId="37858"/>
    <cellStyle name="標準 2 4 6 3 5 6" xfId="37859"/>
    <cellStyle name="標準 2 4 6 3 5 6 2" xfId="37860"/>
    <cellStyle name="標準 2 4 6 3 5 6 3" xfId="37861"/>
    <cellStyle name="標準 2 4 6 3 5 7" xfId="37862"/>
    <cellStyle name="標準 2 4 6 3 5 7 2" xfId="37863"/>
    <cellStyle name="標準 2 4 6 3 5 7 3" xfId="37864"/>
    <cellStyle name="標準 2 4 6 3 5 8" xfId="37865"/>
    <cellStyle name="標準 2 4 6 3 5 9" xfId="37866"/>
    <cellStyle name="標準 2 4 6 3 6" xfId="37867"/>
    <cellStyle name="標準 2 4 6 3 6 2" xfId="37868"/>
    <cellStyle name="標準 2 4 6 3 6 2 2" xfId="37869"/>
    <cellStyle name="標準 2 4 6 3 6 2 2 2" xfId="37870"/>
    <cellStyle name="標準 2 4 6 3 6 2 2 2 2" xfId="37871"/>
    <cellStyle name="標準 2 4 6 3 6 2 2 2 3" xfId="37872"/>
    <cellStyle name="標準 2 4 6 3 6 2 2 3" xfId="37873"/>
    <cellStyle name="標準 2 4 6 3 6 2 2 3 2" xfId="37874"/>
    <cellStyle name="標準 2 4 6 3 6 2 2 3 3" xfId="37875"/>
    <cellStyle name="標準 2 4 6 3 6 2 2 4" xfId="37876"/>
    <cellStyle name="標準 2 4 6 3 6 2 2 5" xfId="37877"/>
    <cellStyle name="標準 2 4 6 3 6 2 3" xfId="37878"/>
    <cellStyle name="標準 2 4 6 3 6 2 3 2" xfId="37879"/>
    <cellStyle name="標準 2 4 6 3 6 2 3 3" xfId="37880"/>
    <cellStyle name="標準 2 4 6 3 6 2 4" xfId="37881"/>
    <cellStyle name="標準 2 4 6 3 6 2 4 2" xfId="37882"/>
    <cellStyle name="標準 2 4 6 3 6 2 4 3" xfId="37883"/>
    <cellStyle name="標準 2 4 6 3 6 2 5" xfId="37884"/>
    <cellStyle name="標準 2 4 6 3 6 2 6" xfId="37885"/>
    <cellStyle name="標準 2 4 6 3 6 3" xfId="37886"/>
    <cellStyle name="標準 2 4 6 3 6 3 2" xfId="37887"/>
    <cellStyle name="標準 2 4 6 3 6 3 2 2" xfId="37888"/>
    <cellStyle name="標準 2 4 6 3 6 3 2 3" xfId="37889"/>
    <cellStyle name="標準 2 4 6 3 6 3 3" xfId="37890"/>
    <cellStyle name="標準 2 4 6 3 6 3 3 2" xfId="37891"/>
    <cellStyle name="標準 2 4 6 3 6 3 3 3" xfId="37892"/>
    <cellStyle name="標準 2 4 6 3 6 3 4" xfId="37893"/>
    <cellStyle name="標準 2 4 6 3 6 3 5" xfId="37894"/>
    <cellStyle name="標準 2 4 6 3 6 4" xfId="37895"/>
    <cellStyle name="標準 2 4 6 3 6 5" xfId="37896"/>
    <cellStyle name="標準 2 4 6 3 6 5 2" xfId="37897"/>
    <cellStyle name="標準 2 4 6 3 6 5 3" xfId="37898"/>
    <cellStyle name="標準 2 4 6 3 6 6" xfId="37899"/>
    <cellStyle name="標準 2 4 6 3 6 6 2" xfId="37900"/>
    <cellStyle name="標準 2 4 6 3 6 6 3" xfId="37901"/>
    <cellStyle name="標準 2 4 6 3 6 7" xfId="37902"/>
    <cellStyle name="標準 2 4 6 3 6 8" xfId="37903"/>
    <cellStyle name="標準 2 4 6 3 7" xfId="37904"/>
    <cellStyle name="標準 2 4 6 3 7 2" xfId="37905"/>
    <cellStyle name="標準 2 4 6 3 7 2 2" xfId="37906"/>
    <cellStyle name="標準 2 4 6 3 7 2 2 2" xfId="37907"/>
    <cellStyle name="標準 2 4 6 3 7 2 2 2 2" xfId="37908"/>
    <cellStyle name="標準 2 4 6 3 7 2 2 2 3" xfId="37909"/>
    <cellStyle name="標準 2 4 6 3 7 2 2 3" xfId="37910"/>
    <cellStyle name="標準 2 4 6 3 7 2 2 3 2" xfId="37911"/>
    <cellStyle name="標準 2 4 6 3 7 2 2 3 3" xfId="37912"/>
    <cellStyle name="標準 2 4 6 3 7 2 2 4" xfId="37913"/>
    <cellStyle name="標準 2 4 6 3 7 2 2 5" xfId="37914"/>
    <cellStyle name="標準 2 4 6 3 7 2 3" xfId="37915"/>
    <cellStyle name="標準 2 4 6 3 7 2 3 2" xfId="37916"/>
    <cellStyle name="標準 2 4 6 3 7 2 3 3" xfId="37917"/>
    <cellStyle name="標準 2 4 6 3 7 2 4" xfId="37918"/>
    <cellStyle name="標準 2 4 6 3 7 2 4 2" xfId="37919"/>
    <cellStyle name="標準 2 4 6 3 7 2 4 3" xfId="37920"/>
    <cellStyle name="標準 2 4 6 3 7 2 5" xfId="37921"/>
    <cellStyle name="標準 2 4 6 3 7 2 6" xfId="37922"/>
    <cellStyle name="標準 2 4 6 3 7 3" xfId="37923"/>
    <cellStyle name="標準 2 4 6 3 7 3 2" xfId="37924"/>
    <cellStyle name="標準 2 4 6 3 7 3 2 2" xfId="37925"/>
    <cellStyle name="標準 2 4 6 3 7 3 2 3" xfId="37926"/>
    <cellStyle name="標準 2 4 6 3 7 3 3" xfId="37927"/>
    <cellStyle name="標準 2 4 6 3 7 3 3 2" xfId="37928"/>
    <cellStyle name="標準 2 4 6 3 7 3 3 3" xfId="37929"/>
    <cellStyle name="標準 2 4 6 3 7 3 4" xfId="37930"/>
    <cellStyle name="標準 2 4 6 3 7 3 5" xfId="37931"/>
    <cellStyle name="標準 2 4 6 3 7 4" xfId="37932"/>
    <cellStyle name="標準 2 4 6 3 7 5" xfId="37933"/>
    <cellStyle name="標準 2 4 6 3 7 5 2" xfId="37934"/>
    <cellStyle name="標準 2 4 6 3 7 5 3" xfId="37935"/>
    <cellStyle name="標準 2 4 6 3 7 6" xfId="37936"/>
    <cellStyle name="標準 2 4 6 3 7 6 2" xfId="37937"/>
    <cellStyle name="標準 2 4 6 3 7 6 3" xfId="37938"/>
    <cellStyle name="標準 2 4 6 3 7 7" xfId="37939"/>
    <cellStyle name="標準 2 4 6 3 7 8" xfId="37940"/>
    <cellStyle name="標準 2 4 6 3 8" xfId="37941"/>
    <cellStyle name="標準 2 4 6 3 8 2" xfId="37942"/>
    <cellStyle name="標準 2 4 6 3 8 2 2" xfId="37943"/>
    <cellStyle name="標準 2 4 6 3 8 2 2 2" xfId="37944"/>
    <cellStyle name="標準 2 4 6 3 8 2 2 3" xfId="37945"/>
    <cellStyle name="標準 2 4 6 3 8 2 3" xfId="37946"/>
    <cellStyle name="標準 2 4 6 3 8 2 3 2" xfId="37947"/>
    <cellStyle name="標準 2 4 6 3 8 2 3 3" xfId="37948"/>
    <cellStyle name="標準 2 4 6 3 8 2 4" xfId="37949"/>
    <cellStyle name="標準 2 4 6 3 8 2 5" xfId="37950"/>
    <cellStyle name="標準 2 4 6 3 8 3" xfId="37951"/>
    <cellStyle name="標準 2 4 6 3 8 3 2" xfId="37952"/>
    <cellStyle name="標準 2 4 6 3 8 3 3" xfId="37953"/>
    <cellStyle name="標準 2 4 6 3 8 4" xfId="37954"/>
    <cellStyle name="標準 2 4 6 3 8 4 2" xfId="37955"/>
    <cellStyle name="標準 2 4 6 3 8 4 3" xfId="37956"/>
    <cellStyle name="標準 2 4 6 3 8 5" xfId="37957"/>
    <cellStyle name="標準 2 4 6 3 8 6" xfId="37958"/>
    <cellStyle name="標準 2 4 6 3 9" xfId="37959"/>
    <cellStyle name="標準 2 4 6 3 9 2" xfId="37960"/>
    <cellStyle name="標準 2 4 6 3 9 2 2" xfId="37961"/>
    <cellStyle name="標準 2 4 6 3 9 2 3" xfId="37962"/>
    <cellStyle name="標準 2 4 6 3 9 3" xfId="37963"/>
    <cellStyle name="標準 2 4 6 3 9 3 2" xfId="37964"/>
    <cellStyle name="標準 2 4 6 3 9 3 3" xfId="37965"/>
    <cellStyle name="標準 2 4 6 3 9 4" xfId="37966"/>
    <cellStyle name="標準 2 4 6 3 9 5" xfId="37967"/>
    <cellStyle name="標準 2 4 6 4" xfId="37968"/>
    <cellStyle name="標準 2 4 6 4 10" xfId="37969"/>
    <cellStyle name="標準 2 4 6 4 10 2" xfId="37970"/>
    <cellStyle name="標準 2 4 6 4 10 3" xfId="37971"/>
    <cellStyle name="標準 2 4 6 4 11" xfId="37972"/>
    <cellStyle name="標準 2 4 6 4 12" xfId="37973"/>
    <cellStyle name="標準 2 4 6 4 2" xfId="37974"/>
    <cellStyle name="標準 2 4 6 4 2 10" xfId="37975"/>
    <cellStyle name="標準 2 4 6 4 2 2" xfId="37976"/>
    <cellStyle name="標準 2 4 6 4 2 2 2" xfId="37977"/>
    <cellStyle name="標準 2 4 6 4 2 2 2 2" xfId="37978"/>
    <cellStyle name="標準 2 4 6 4 2 2 2 2 2" xfId="37979"/>
    <cellStyle name="標準 2 4 6 4 2 2 2 2 2 2" xfId="37980"/>
    <cellStyle name="標準 2 4 6 4 2 2 2 2 2 3" xfId="37981"/>
    <cellStyle name="標準 2 4 6 4 2 2 2 2 3" xfId="37982"/>
    <cellStyle name="標準 2 4 6 4 2 2 2 2 3 2" xfId="37983"/>
    <cellStyle name="標準 2 4 6 4 2 2 2 2 3 3" xfId="37984"/>
    <cellStyle name="標準 2 4 6 4 2 2 2 2 4" xfId="37985"/>
    <cellStyle name="標準 2 4 6 4 2 2 2 2 5" xfId="37986"/>
    <cellStyle name="標準 2 4 6 4 2 2 2 3" xfId="37987"/>
    <cellStyle name="標準 2 4 6 4 2 2 2 3 2" xfId="37988"/>
    <cellStyle name="標準 2 4 6 4 2 2 2 3 3" xfId="37989"/>
    <cellStyle name="標準 2 4 6 4 2 2 2 4" xfId="37990"/>
    <cellStyle name="標準 2 4 6 4 2 2 2 4 2" xfId="37991"/>
    <cellStyle name="標準 2 4 6 4 2 2 2 4 3" xfId="37992"/>
    <cellStyle name="標準 2 4 6 4 2 2 2 5" xfId="37993"/>
    <cellStyle name="標準 2 4 6 4 2 2 2 6" xfId="37994"/>
    <cellStyle name="標準 2 4 6 4 2 2 3" xfId="37995"/>
    <cellStyle name="標準 2 4 6 4 2 2 3 2" xfId="37996"/>
    <cellStyle name="標準 2 4 6 4 2 2 3 2 2" xfId="37997"/>
    <cellStyle name="標準 2 4 6 4 2 2 3 2 3" xfId="37998"/>
    <cellStyle name="標準 2 4 6 4 2 2 3 3" xfId="37999"/>
    <cellStyle name="標準 2 4 6 4 2 2 3 3 2" xfId="38000"/>
    <cellStyle name="標準 2 4 6 4 2 2 3 3 3" xfId="38001"/>
    <cellStyle name="標準 2 4 6 4 2 2 3 4" xfId="38002"/>
    <cellStyle name="標準 2 4 6 4 2 2 3 5" xfId="38003"/>
    <cellStyle name="標準 2 4 6 4 2 2 4" xfId="38004"/>
    <cellStyle name="標準 2 4 6 4 2 2 5" xfId="38005"/>
    <cellStyle name="標準 2 4 6 4 2 2 5 2" xfId="38006"/>
    <cellStyle name="標準 2 4 6 4 2 2 5 3" xfId="38007"/>
    <cellStyle name="標準 2 4 6 4 2 2 6" xfId="38008"/>
    <cellStyle name="標準 2 4 6 4 2 2 6 2" xfId="38009"/>
    <cellStyle name="標準 2 4 6 4 2 2 6 3" xfId="38010"/>
    <cellStyle name="標準 2 4 6 4 2 2 7" xfId="38011"/>
    <cellStyle name="標準 2 4 6 4 2 2 8" xfId="38012"/>
    <cellStyle name="標準 2 4 6 4 2 3" xfId="38013"/>
    <cellStyle name="標準 2 4 6 4 2 3 2" xfId="38014"/>
    <cellStyle name="標準 2 4 6 4 2 3 2 2" xfId="38015"/>
    <cellStyle name="標準 2 4 6 4 2 3 2 2 2" xfId="38016"/>
    <cellStyle name="標準 2 4 6 4 2 3 2 2 2 2" xfId="38017"/>
    <cellStyle name="標準 2 4 6 4 2 3 2 2 2 3" xfId="38018"/>
    <cellStyle name="標準 2 4 6 4 2 3 2 2 3" xfId="38019"/>
    <cellStyle name="標準 2 4 6 4 2 3 2 2 3 2" xfId="38020"/>
    <cellStyle name="標準 2 4 6 4 2 3 2 2 3 3" xfId="38021"/>
    <cellStyle name="標準 2 4 6 4 2 3 2 2 4" xfId="38022"/>
    <cellStyle name="標準 2 4 6 4 2 3 2 2 5" xfId="38023"/>
    <cellStyle name="標準 2 4 6 4 2 3 2 3" xfId="38024"/>
    <cellStyle name="標準 2 4 6 4 2 3 2 3 2" xfId="38025"/>
    <cellStyle name="標準 2 4 6 4 2 3 2 3 3" xfId="38026"/>
    <cellStyle name="標準 2 4 6 4 2 3 2 4" xfId="38027"/>
    <cellStyle name="標準 2 4 6 4 2 3 2 4 2" xfId="38028"/>
    <cellStyle name="標準 2 4 6 4 2 3 2 4 3" xfId="38029"/>
    <cellStyle name="標準 2 4 6 4 2 3 2 5" xfId="38030"/>
    <cellStyle name="標準 2 4 6 4 2 3 2 6" xfId="38031"/>
    <cellStyle name="標準 2 4 6 4 2 3 3" xfId="38032"/>
    <cellStyle name="標準 2 4 6 4 2 3 3 2" xfId="38033"/>
    <cellStyle name="標準 2 4 6 4 2 3 3 2 2" xfId="38034"/>
    <cellStyle name="標準 2 4 6 4 2 3 3 2 3" xfId="38035"/>
    <cellStyle name="標準 2 4 6 4 2 3 3 3" xfId="38036"/>
    <cellStyle name="標準 2 4 6 4 2 3 3 3 2" xfId="38037"/>
    <cellStyle name="標準 2 4 6 4 2 3 3 3 3" xfId="38038"/>
    <cellStyle name="標準 2 4 6 4 2 3 3 4" xfId="38039"/>
    <cellStyle name="標準 2 4 6 4 2 3 3 5" xfId="38040"/>
    <cellStyle name="標準 2 4 6 4 2 3 4" xfId="38041"/>
    <cellStyle name="標準 2 4 6 4 2 3 5" xfId="38042"/>
    <cellStyle name="標準 2 4 6 4 2 3 5 2" xfId="38043"/>
    <cellStyle name="標準 2 4 6 4 2 3 5 3" xfId="38044"/>
    <cellStyle name="標準 2 4 6 4 2 3 6" xfId="38045"/>
    <cellStyle name="標準 2 4 6 4 2 3 6 2" xfId="38046"/>
    <cellStyle name="標準 2 4 6 4 2 3 6 3" xfId="38047"/>
    <cellStyle name="標準 2 4 6 4 2 3 7" xfId="38048"/>
    <cellStyle name="標準 2 4 6 4 2 3 8" xfId="38049"/>
    <cellStyle name="標準 2 4 6 4 2 4" xfId="38050"/>
    <cellStyle name="標準 2 4 6 4 2 4 2" xfId="38051"/>
    <cellStyle name="標準 2 4 6 4 2 4 2 2" xfId="38052"/>
    <cellStyle name="標準 2 4 6 4 2 4 2 2 2" xfId="38053"/>
    <cellStyle name="標準 2 4 6 4 2 4 2 2 3" xfId="38054"/>
    <cellStyle name="標準 2 4 6 4 2 4 2 3" xfId="38055"/>
    <cellStyle name="標準 2 4 6 4 2 4 2 3 2" xfId="38056"/>
    <cellStyle name="標準 2 4 6 4 2 4 2 3 3" xfId="38057"/>
    <cellStyle name="標準 2 4 6 4 2 4 2 4" xfId="38058"/>
    <cellStyle name="標準 2 4 6 4 2 4 2 5" xfId="38059"/>
    <cellStyle name="標準 2 4 6 4 2 4 3" xfId="38060"/>
    <cellStyle name="標準 2 4 6 4 2 4 3 2" xfId="38061"/>
    <cellStyle name="標準 2 4 6 4 2 4 3 3" xfId="38062"/>
    <cellStyle name="標準 2 4 6 4 2 4 4" xfId="38063"/>
    <cellStyle name="標準 2 4 6 4 2 4 4 2" xfId="38064"/>
    <cellStyle name="標準 2 4 6 4 2 4 4 3" xfId="38065"/>
    <cellStyle name="標準 2 4 6 4 2 4 5" xfId="38066"/>
    <cellStyle name="標準 2 4 6 4 2 4 6" xfId="38067"/>
    <cellStyle name="標準 2 4 6 4 2 5" xfId="38068"/>
    <cellStyle name="標準 2 4 6 4 2 5 2" xfId="38069"/>
    <cellStyle name="標準 2 4 6 4 2 5 2 2" xfId="38070"/>
    <cellStyle name="標準 2 4 6 4 2 5 2 3" xfId="38071"/>
    <cellStyle name="標準 2 4 6 4 2 5 3" xfId="38072"/>
    <cellStyle name="標準 2 4 6 4 2 5 3 2" xfId="38073"/>
    <cellStyle name="標準 2 4 6 4 2 5 3 3" xfId="38074"/>
    <cellStyle name="標準 2 4 6 4 2 5 4" xfId="38075"/>
    <cellStyle name="標準 2 4 6 4 2 5 5" xfId="38076"/>
    <cellStyle name="標準 2 4 6 4 2 6" xfId="38077"/>
    <cellStyle name="標準 2 4 6 4 2 7" xfId="38078"/>
    <cellStyle name="標準 2 4 6 4 2 7 2" xfId="38079"/>
    <cellStyle name="標準 2 4 6 4 2 7 3" xfId="38080"/>
    <cellStyle name="標準 2 4 6 4 2 8" xfId="38081"/>
    <cellStyle name="標準 2 4 6 4 2 8 2" xfId="38082"/>
    <cellStyle name="標準 2 4 6 4 2 8 3" xfId="38083"/>
    <cellStyle name="標準 2 4 6 4 2 9" xfId="38084"/>
    <cellStyle name="標準 2 4 6 4 3" xfId="38085"/>
    <cellStyle name="標準 2 4 6 4 3 2" xfId="38086"/>
    <cellStyle name="標準 2 4 6 4 3 2 2" xfId="38087"/>
    <cellStyle name="標準 2 4 6 4 3 2 2 2" xfId="38088"/>
    <cellStyle name="標準 2 4 6 4 3 2 2 2 2" xfId="38089"/>
    <cellStyle name="標準 2 4 6 4 3 2 2 2 2 2" xfId="38090"/>
    <cellStyle name="標準 2 4 6 4 3 2 2 2 2 3" xfId="38091"/>
    <cellStyle name="標準 2 4 6 4 3 2 2 2 3" xfId="38092"/>
    <cellStyle name="標準 2 4 6 4 3 2 2 2 3 2" xfId="38093"/>
    <cellStyle name="標準 2 4 6 4 3 2 2 2 3 3" xfId="38094"/>
    <cellStyle name="標準 2 4 6 4 3 2 2 2 4" xfId="38095"/>
    <cellStyle name="標準 2 4 6 4 3 2 2 2 5" xfId="38096"/>
    <cellStyle name="標準 2 4 6 4 3 2 2 3" xfId="38097"/>
    <cellStyle name="標準 2 4 6 4 3 2 2 3 2" xfId="38098"/>
    <cellStyle name="標準 2 4 6 4 3 2 2 3 3" xfId="38099"/>
    <cellStyle name="標準 2 4 6 4 3 2 2 4" xfId="38100"/>
    <cellStyle name="標準 2 4 6 4 3 2 2 4 2" xfId="38101"/>
    <cellStyle name="標準 2 4 6 4 3 2 2 4 3" xfId="38102"/>
    <cellStyle name="標準 2 4 6 4 3 2 2 5" xfId="38103"/>
    <cellStyle name="標準 2 4 6 4 3 2 2 6" xfId="38104"/>
    <cellStyle name="標準 2 4 6 4 3 2 3" xfId="38105"/>
    <cellStyle name="標準 2 4 6 4 3 2 3 2" xfId="38106"/>
    <cellStyle name="標準 2 4 6 4 3 2 3 2 2" xfId="38107"/>
    <cellStyle name="標準 2 4 6 4 3 2 3 2 3" xfId="38108"/>
    <cellStyle name="標準 2 4 6 4 3 2 3 3" xfId="38109"/>
    <cellStyle name="標準 2 4 6 4 3 2 3 3 2" xfId="38110"/>
    <cellStyle name="標準 2 4 6 4 3 2 3 3 3" xfId="38111"/>
    <cellStyle name="標準 2 4 6 4 3 2 3 4" xfId="38112"/>
    <cellStyle name="標準 2 4 6 4 3 2 3 5" xfId="38113"/>
    <cellStyle name="標準 2 4 6 4 3 2 4" xfId="38114"/>
    <cellStyle name="標準 2 4 6 4 3 2 5" xfId="38115"/>
    <cellStyle name="標準 2 4 6 4 3 2 5 2" xfId="38116"/>
    <cellStyle name="標準 2 4 6 4 3 2 5 3" xfId="38117"/>
    <cellStyle name="標準 2 4 6 4 3 2 6" xfId="38118"/>
    <cellStyle name="標準 2 4 6 4 3 2 6 2" xfId="38119"/>
    <cellStyle name="標準 2 4 6 4 3 2 6 3" xfId="38120"/>
    <cellStyle name="標準 2 4 6 4 3 2 7" xfId="38121"/>
    <cellStyle name="標準 2 4 6 4 3 2 8" xfId="38122"/>
    <cellStyle name="標準 2 4 6 4 3 3" xfId="38123"/>
    <cellStyle name="標準 2 4 6 4 3 3 2" xfId="38124"/>
    <cellStyle name="標準 2 4 6 4 3 3 2 2" xfId="38125"/>
    <cellStyle name="標準 2 4 6 4 3 3 2 2 2" xfId="38126"/>
    <cellStyle name="標準 2 4 6 4 3 3 2 2 3" xfId="38127"/>
    <cellStyle name="標準 2 4 6 4 3 3 2 3" xfId="38128"/>
    <cellStyle name="標準 2 4 6 4 3 3 2 3 2" xfId="38129"/>
    <cellStyle name="標準 2 4 6 4 3 3 2 3 3" xfId="38130"/>
    <cellStyle name="標準 2 4 6 4 3 3 2 4" xfId="38131"/>
    <cellStyle name="標準 2 4 6 4 3 3 2 5" xfId="38132"/>
    <cellStyle name="標準 2 4 6 4 3 3 3" xfId="38133"/>
    <cellStyle name="標準 2 4 6 4 3 3 3 2" xfId="38134"/>
    <cellStyle name="標準 2 4 6 4 3 3 3 3" xfId="38135"/>
    <cellStyle name="標準 2 4 6 4 3 3 4" xfId="38136"/>
    <cellStyle name="標準 2 4 6 4 3 3 4 2" xfId="38137"/>
    <cellStyle name="標準 2 4 6 4 3 3 4 3" xfId="38138"/>
    <cellStyle name="標準 2 4 6 4 3 3 5" xfId="38139"/>
    <cellStyle name="標準 2 4 6 4 3 3 6" xfId="38140"/>
    <cellStyle name="標準 2 4 6 4 3 4" xfId="38141"/>
    <cellStyle name="標準 2 4 6 4 3 4 2" xfId="38142"/>
    <cellStyle name="標準 2 4 6 4 3 4 2 2" xfId="38143"/>
    <cellStyle name="標準 2 4 6 4 3 4 2 3" xfId="38144"/>
    <cellStyle name="標準 2 4 6 4 3 4 3" xfId="38145"/>
    <cellStyle name="標準 2 4 6 4 3 4 3 2" xfId="38146"/>
    <cellStyle name="標準 2 4 6 4 3 4 3 3" xfId="38147"/>
    <cellStyle name="標準 2 4 6 4 3 4 4" xfId="38148"/>
    <cellStyle name="標準 2 4 6 4 3 4 5" xfId="38149"/>
    <cellStyle name="標準 2 4 6 4 3 5" xfId="38150"/>
    <cellStyle name="標準 2 4 6 4 3 6" xfId="38151"/>
    <cellStyle name="標準 2 4 6 4 3 6 2" xfId="38152"/>
    <cellStyle name="標準 2 4 6 4 3 6 3" xfId="38153"/>
    <cellStyle name="標準 2 4 6 4 3 7" xfId="38154"/>
    <cellStyle name="標準 2 4 6 4 3 7 2" xfId="38155"/>
    <cellStyle name="標準 2 4 6 4 3 7 3" xfId="38156"/>
    <cellStyle name="標準 2 4 6 4 3 8" xfId="38157"/>
    <cellStyle name="標準 2 4 6 4 3 9" xfId="38158"/>
    <cellStyle name="標準 2 4 6 4 4" xfId="38159"/>
    <cellStyle name="標準 2 4 6 4 4 2" xfId="38160"/>
    <cellStyle name="標準 2 4 6 4 4 2 2" xfId="38161"/>
    <cellStyle name="標準 2 4 6 4 4 2 2 2" xfId="38162"/>
    <cellStyle name="標準 2 4 6 4 4 2 2 2 2" xfId="38163"/>
    <cellStyle name="標準 2 4 6 4 4 2 2 2 3" xfId="38164"/>
    <cellStyle name="標準 2 4 6 4 4 2 2 3" xfId="38165"/>
    <cellStyle name="標準 2 4 6 4 4 2 2 3 2" xfId="38166"/>
    <cellStyle name="標準 2 4 6 4 4 2 2 3 3" xfId="38167"/>
    <cellStyle name="標準 2 4 6 4 4 2 2 4" xfId="38168"/>
    <cellStyle name="標準 2 4 6 4 4 2 2 5" xfId="38169"/>
    <cellStyle name="標準 2 4 6 4 4 2 3" xfId="38170"/>
    <cellStyle name="標準 2 4 6 4 4 2 3 2" xfId="38171"/>
    <cellStyle name="標準 2 4 6 4 4 2 3 3" xfId="38172"/>
    <cellStyle name="標準 2 4 6 4 4 2 4" xfId="38173"/>
    <cellStyle name="標準 2 4 6 4 4 2 4 2" xfId="38174"/>
    <cellStyle name="標準 2 4 6 4 4 2 4 3" xfId="38175"/>
    <cellStyle name="標準 2 4 6 4 4 2 5" xfId="38176"/>
    <cellStyle name="標準 2 4 6 4 4 2 6" xfId="38177"/>
    <cellStyle name="標準 2 4 6 4 4 3" xfId="38178"/>
    <cellStyle name="標準 2 4 6 4 4 3 2" xfId="38179"/>
    <cellStyle name="標準 2 4 6 4 4 3 2 2" xfId="38180"/>
    <cellStyle name="標準 2 4 6 4 4 3 2 3" xfId="38181"/>
    <cellStyle name="標準 2 4 6 4 4 3 3" xfId="38182"/>
    <cellStyle name="標準 2 4 6 4 4 3 3 2" xfId="38183"/>
    <cellStyle name="標準 2 4 6 4 4 3 3 3" xfId="38184"/>
    <cellStyle name="標準 2 4 6 4 4 3 4" xfId="38185"/>
    <cellStyle name="標準 2 4 6 4 4 3 5" xfId="38186"/>
    <cellStyle name="標準 2 4 6 4 4 4" xfId="38187"/>
    <cellStyle name="標準 2 4 6 4 4 5" xfId="38188"/>
    <cellStyle name="標準 2 4 6 4 4 5 2" xfId="38189"/>
    <cellStyle name="標準 2 4 6 4 4 5 3" xfId="38190"/>
    <cellStyle name="標準 2 4 6 4 4 6" xfId="38191"/>
    <cellStyle name="標準 2 4 6 4 4 6 2" xfId="38192"/>
    <cellStyle name="標準 2 4 6 4 4 6 3" xfId="38193"/>
    <cellStyle name="標準 2 4 6 4 4 7" xfId="38194"/>
    <cellStyle name="標準 2 4 6 4 4 8" xfId="38195"/>
    <cellStyle name="標準 2 4 6 4 5" xfId="38196"/>
    <cellStyle name="標準 2 4 6 4 5 2" xfId="38197"/>
    <cellStyle name="標準 2 4 6 4 5 2 2" xfId="38198"/>
    <cellStyle name="標準 2 4 6 4 5 2 2 2" xfId="38199"/>
    <cellStyle name="標準 2 4 6 4 5 2 2 2 2" xfId="38200"/>
    <cellStyle name="標準 2 4 6 4 5 2 2 2 3" xfId="38201"/>
    <cellStyle name="標準 2 4 6 4 5 2 2 3" xfId="38202"/>
    <cellStyle name="標準 2 4 6 4 5 2 2 3 2" xfId="38203"/>
    <cellStyle name="標準 2 4 6 4 5 2 2 3 3" xfId="38204"/>
    <cellStyle name="標準 2 4 6 4 5 2 2 4" xfId="38205"/>
    <cellStyle name="標準 2 4 6 4 5 2 2 5" xfId="38206"/>
    <cellStyle name="標準 2 4 6 4 5 2 3" xfId="38207"/>
    <cellStyle name="標準 2 4 6 4 5 2 3 2" xfId="38208"/>
    <cellStyle name="標準 2 4 6 4 5 2 3 3" xfId="38209"/>
    <cellStyle name="標準 2 4 6 4 5 2 4" xfId="38210"/>
    <cellStyle name="標準 2 4 6 4 5 2 4 2" xfId="38211"/>
    <cellStyle name="標準 2 4 6 4 5 2 4 3" xfId="38212"/>
    <cellStyle name="標準 2 4 6 4 5 2 5" xfId="38213"/>
    <cellStyle name="標準 2 4 6 4 5 2 6" xfId="38214"/>
    <cellStyle name="標準 2 4 6 4 5 3" xfId="38215"/>
    <cellStyle name="標準 2 4 6 4 5 3 2" xfId="38216"/>
    <cellStyle name="標準 2 4 6 4 5 3 2 2" xfId="38217"/>
    <cellStyle name="標準 2 4 6 4 5 3 2 3" xfId="38218"/>
    <cellStyle name="標準 2 4 6 4 5 3 3" xfId="38219"/>
    <cellStyle name="標準 2 4 6 4 5 3 3 2" xfId="38220"/>
    <cellStyle name="標準 2 4 6 4 5 3 3 3" xfId="38221"/>
    <cellStyle name="標準 2 4 6 4 5 3 4" xfId="38222"/>
    <cellStyle name="標準 2 4 6 4 5 3 5" xfId="38223"/>
    <cellStyle name="標準 2 4 6 4 5 4" xfId="38224"/>
    <cellStyle name="標準 2 4 6 4 5 5" xfId="38225"/>
    <cellStyle name="標準 2 4 6 4 5 5 2" xfId="38226"/>
    <cellStyle name="標準 2 4 6 4 5 5 3" xfId="38227"/>
    <cellStyle name="標準 2 4 6 4 5 6" xfId="38228"/>
    <cellStyle name="標準 2 4 6 4 5 6 2" xfId="38229"/>
    <cellStyle name="標準 2 4 6 4 5 6 3" xfId="38230"/>
    <cellStyle name="標準 2 4 6 4 5 7" xfId="38231"/>
    <cellStyle name="標準 2 4 6 4 5 8" xfId="38232"/>
    <cellStyle name="標準 2 4 6 4 6" xfId="38233"/>
    <cellStyle name="標準 2 4 6 4 6 2" xfId="38234"/>
    <cellStyle name="標準 2 4 6 4 6 2 2" xfId="38235"/>
    <cellStyle name="標準 2 4 6 4 6 2 2 2" xfId="38236"/>
    <cellStyle name="標準 2 4 6 4 6 2 2 3" xfId="38237"/>
    <cellStyle name="標準 2 4 6 4 6 2 3" xfId="38238"/>
    <cellStyle name="標準 2 4 6 4 6 2 3 2" xfId="38239"/>
    <cellStyle name="標準 2 4 6 4 6 2 3 3" xfId="38240"/>
    <cellStyle name="標準 2 4 6 4 6 2 4" xfId="38241"/>
    <cellStyle name="標準 2 4 6 4 6 2 5" xfId="38242"/>
    <cellStyle name="標準 2 4 6 4 6 3" xfId="38243"/>
    <cellStyle name="標準 2 4 6 4 6 3 2" xfId="38244"/>
    <cellStyle name="標準 2 4 6 4 6 3 3" xfId="38245"/>
    <cellStyle name="標準 2 4 6 4 6 4" xfId="38246"/>
    <cellStyle name="標準 2 4 6 4 6 4 2" xfId="38247"/>
    <cellStyle name="標準 2 4 6 4 6 4 3" xfId="38248"/>
    <cellStyle name="標準 2 4 6 4 6 5" xfId="38249"/>
    <cellStyle name="標準 2 4 6 4 6 6" xfId="38250"/>
    <cellStyle name="標準 2 4 6 4 7" xfId="38251"/>
    <cellStyle name="標準 2 4 6 4 7 2" xfId="38252"/>
    <cellStyle name="標準 2 4 6 4 7 2 2" xfId="38253"/>
    <cellStyle name="標準 2 4 6 4 7 2 3" xfId="38254"/>
    <cellStyle name="標準 2 4 6 4 7 3" xfId="38255"/>
    <cellStyle name="標準 2 4 6 4 7 3 2" xfId="38256"/>
    <cellStyle name="標準 2 4 6 4 7 3 3" xfId="38257"/>
    <cellStyle name="標準 2 4 6 4 7 4" xfId="38258"/>
    <cellStyle name="標準 2 4 6 4 7 5" xfId="38259"/>
    <cellStyle name="標準 2 4 6 4 8" xfId="38260"/>
    <cellStyle name="標準 2 4 6 4 9" xfId="38261"/>
    <cellStyle name="標準 2 4 6 4 9 2" xfId="38262"/>
    <cellStyle name="標準 2 4 6 4 9 3" xfId="38263"/>
    <cellStyle name="標準 2 4 6 5" xfId="38264"/>
    <cellStyle name="標準 2 4 6 5 10" xfId="38265"/>
    <cellStyle name="標準 2 4 6 5 11" xfId="38266"/>
    <cellStyle name="標準 2 4 6 5 2" xfId="38267"/>
    <cellStyle name="標準 2 4 6 5 2 10" xfId="38268"/>
    <cellStyle name="標準 2 4 6 5 2 2" xfId="38269"/>
    <cellStyle name="標準 2 4 6 5 2 2 2" xfId="38270"/>
    <cellStyle name="標準 2 4 6 5 2 2 2 2" xfId="38271"/>
    <cellStyle name="標準 2 4 6 5 2 2 2 2 2" xfId="38272"/>
    <cellStyle name="標準 2 4 6 5 2 2 2 2 2 2" xfId="38273"/>
    <cellStyle name="標準 2 4 6 5 2 2 2 2 2 3" xfId="38274"/>
    <cellStyle name="標準 2 4 6 5 2 2 2 2 3" xfId="38275"/>
    <cellStyle name="標準 2 4 6 5 2 2 2 2 3 2" xfId="38276"/>
    <cellStyle name="標準 2 4 6 5 2 2 2 2 3 3" xfId="38277"/>
    <cellStyle name="標準 2 4 6 5 2 2 2 2 4" xfId="38278"/>
    <cellStyle name="標準 2 4 6 5 2 2 2 2 5" xfId="38279"/>
    <cellStyle name="標準 2 4 6 5 2 2 2 3" xfId="38280"/>
    <cellStyle name="標準 2 4 6 5 2 2 2 3 2" xfId="38281"/>
    <cellStyle name="標準 2 4 6 5 2 2 2 3 3" xfId="38282"/>
    <cellStyle name="標準 2 4 6 5 2 2 2 4" xfId="38283"/>
    <cellStyle name="標準 2 4 6 5 2 2 2 4 2" xfId="38284"/>
    <cellStyle name="標準 2 4 6 5 2 2 2 4 3" xfId="38285"/>
    <cellStyle name="標準 2 4 6 5 2 2 2 5" xfId="38286"/>
    <cellStyle name="標準 2 4 6 5 2 2 2 6" xfId="38287"/>
    <cellStyle name="標準 2 4 6 5 2 2 3" xfId="38288"/>
    <cellStyle name="標準 2 4 6 5 2 2 3 2" xfId="38289"/>
    <cellStyle name="標準 2 4 6 5 2 2 3 2 2" xfId="38290"/>
    <cellStyle name="標準 2 4 6 5 2 2 3 2 3" xfId="38291"/>
    <cellStyle name="標準 2 4 6 5 2 2 3 3" xfId="38292"/>
    <cellStyle name="標準 2 4 6 5 2 2 3 3 2" xfId="38293"/>
    <cellStyle name="標準 2 4 6 5 2 2 3 3 3" xfId="38294"/>
    <cellStyle name="標準 2 4 6 5 2 2 3 4" xfId="38295"/>
    <cellStyle name="標準 2 4 6 5 2 2 3 5" xfId="38296"/>
    <cellStyle name="標準 2 4 6 5 2 2 4" xfId="38297"/>
    <cellStyle name="標準 2 4 6 5 2 2 5" xfId="38298"/>
    <cellStyle name="標準 2 4 6 5 2 2 5 2" xfId="38299"/>
    <cellStyle name="標準 2 4 6 5 2 2 5 3" xfId="38300"/>
    <cellStyle name="標準 2 4 6 5 2 2 6" xfId="38301"/>
    <cellStyle name="標準 2 4 6 5 2 2 6 2" xfId="38302"/>
    <cellStyle name="標準 2 4 6 5 2 2 6 3" xfId="38303"/>
    <cellStyle name="標準 2 4 6 5 2 2 7" xfId="38304"/>
    <cellStyle name="標準 2 4 6 5 2 2 8" xfId="38305"/>
    <cellStyle name="標準 2 4 6 5 2 3" xfId="38306"/>
    <cellStyle name="標準 2 4 6 5 2 3 2" xfId="38307"/>
    <cellStyle name="標準 2 4 6 5 2 3 2 2" xfId="38308"/>
    <cellStyle name="標準 2 4 6 5 2 3 2 2 2" xfId="38309"/>
    <cellStyle name="標準 2 4 6 5 2 3 2 2 2 2" xfId="38310"/>
    <cellStyle name="標準 2 4 6 5 2 3 2 2 2 3" xfId="38311"/>
    <cellStyle name="標準 2 4 6 5 2 3 2 2 3" xfId="38312"/>
    <cellStyle name="標準 2 4 6 5 2 3 2 2 3 2" xfId="38313"/>
    <cellStyle name="標準 2 4 6 5 2 3 2 2 3 3" xfId="38314"/>
    <cellStyle name="標準 2 4 6 5 2 3 2 2 4" xfId="38315"/>
    <cellStyle name="標準 2 4 6 5 2 3 2 2 5" xfId="38316"/>
    <cellStyle name="標準 2 4 6 5 2 3 2 3" xfId="38317"/>
    <cellStyle name="標準 2 4 6 5 2 3 2 3 2" xfId="38318"/>
    <cellStyle name="標準 2 4 6 5 2 3 2 3 3" xfId="38319"/>
    <cellStyle name="標準 2 4 6 5 2 3 2 4" xfId="38320"/>
    <cellStyle name="標準 2 4 6 5 2 3 2 4 2" xfId="38321"/>
    <cellStyle name="標準 2 4 6 5 2 3 2 4 3" xfId="38322"/>
    <cellStyle name="標準 2 4 6 5 2 3 2 5" xfId="38323"/>
    <cellStyle name="標準 2 4 6 5 2 3 2 6" xfId="38324"/>
    <cellStyle name="標準 2 4 6 5 2 3 3" xfId="38325"/>
    <cellStyle name="標準 2 4 6 5 2 3 3 2" xfId="38326"/>
    <cellStyle name="標準 2 4 6 5 2 3 3 2 2" xfId="38327"/>
    <cellStyle name="標準 2 4 6 5 2 3 3 2 3" xfId="38328"/>
    <cellStyle name="標準 2 4 6 5 2 3 3 3" xfId="38329"/>
    <cellStyle name="標準 2 4 6 5 2 3 3 3 2" xfId="38330"/>
    <cellStyle name="標準 2 4 6 5 2 3 3 3 3" xfId="38331"/>
    <cellStyle name="標準 2 4 6 5 2 3 3 4" xfId="38332"/>
    <cellStyle name="標準 2 4 6 5 2 3 3 5" xfId="38333"/>
    <cellStyle name="標準 2 4 6 5 2 3 4" xfId="38334"/>
    <cellStyle name="標準 2 4 6 5 2 3 5" xfId="38335"/>
    <cellStyle name="標準 2 4 6 5 2 3 5 2" xfId="38336"/>
    <cellStyle name="標準 2 4 6 5 2 3 5 3" xfId="38337"/>
    <cellStyle name="標準 2 4 6 5 2 3 6" xfId="38338"/>
    <cellStyle name="標準 2 4 6 5 2 3 6 2" xfId="38339"/>
    <cellStyle name="標準 2 4 6 5 2 3 6 3" xfId="38340"/>
    <cellStyle name="標準 2 4 6 5 2 3 7" xfId="38341"/>
    <cellStyle name="標準 2 4 6 5 2 3 8" xfId="38342"/>
    <cellStyle name="標準 2 4 6 5 2 4" xfId="38343"/>
    <cellStyle name="標準 2 4 6 5 2 4 2" xfId="38344"/>
    <cellStyle name="標準 2 4 6 5 2 4 2 2" xfId="38345"/>
    <cellStyle name="標準 2 4 6 5 2 4 2 2 2" xfId="38346"/>
    <cellStyle name="標準 2 4 6 5 2 4 2 2 3" xfId="38347"/>
    <cellStyle name="標準 2 4 6 5 2 4 2 3" xfId="38348"/>
    <cellStyle name="標準 2 4 6 5 2 4 2 3 2" xfId="38349"/>
    <cellStyle name="標準 2 4 6 5 2 4 2 3 3" xfId="38350"/>
    <cellStyle name="標準 2 4 6 5 2 4 2 4" xfId="38351"/>
    <cellStyle name="標準 2 4 6 5 2 4 2 5" xfId="38352"/>
    <cellStyle name="標準 2 4 6 5 2 4 3" xfId="38353"/>
    <cellStyle name="標準 2 4 6 5 2 4 3 2" xfId="38354"/>
    <cellStyle name="標準 2 4 6 5 2 4 3 3" xfId="38355"/>
    <cellStyle name="標準 2 4 6 5 2 4 4" xfId="38356"/>
    <cellStyle name="標準 2 4 6 5 2 4 4 2" xfId="38357"/>
    <cellStyle name="標準 2 4 6 5 2 4 4 3" xfId="38358"/>
    <cellStyle name="標準 2 4 6 5 2 4 5" xfId="38359"/>
    <cellStyle name="標準 2 4 6 5 2 4 6" xfId="38360"/>
    <cellStyle name="標準 2 4 6 5 2 5" xfId="38361"/>
    <cellStyle name="標準 2 4 6 5 2 5 2" xfId="38362"/>
    <cellStyle name="標準 2 4 6 5 2 5 2 2" xfId="38363"/>
    <cellStyle name="標準 2 4 6 5 2 5 2 3" xfId="38364"/>
    <cellStyle name="標準 2 4 6 5 2 5 3" xfId="38365"/>
    <cellStyle name="標準 2 4 6 5 2 5 3 2" xfId="38366"/>
    <cellStyle name="標準 2 4 6 5 2 5 3 3" xfId="38367"/>
    <cellStyle name="標準 2 4 6 5 2 5 4" xfId="38368"/>
    <cellStyle name="標準 2 4 6 5 2 5 5" xfId="38369"/>
    <cellStyle name="標準 2 4 6 5 2 6" xfId="38370"/>
    <cellStyle name="標準 2 4 6 5 2 7" xfId="38371"/>
    <cellStyle name="標準 2 4 6 5 2 7 2" xfId="38372"/>
    <cellStyle name="標準 2 4 6 5 2 7 3" xfId="38373"/>
    <cellStyle name="標準 2 4 6 5 2 8" xfId="38374"/>
    <cellStyle name="標準 2 4 6 5 2 8 2" xfId="38375"/>
    <cellStyle name="標準 2 4 6 5 2 8 3" xfId="38376"/>
    <cellStyle name="標準 2 4 6 5 2 9" xfId="38377"/>
    <cellStyle name="標準 2 4 6 5 3" xfId="38378"/>
    <cellStyle name="標準 2 4 6 5 3 2" xfId="38379"/>
    <cellStyle name="標準 2 4 6 5 3 2 2" xfId="38380"/>
    <cellStyle name="標準 2 4 6 5 3 2 2 2" xfId="38381"/>
    <cellStyle name="標準 2 4 6 5 3 2 2 2 2" xfId="38382"/>
    <cellStyle name="標準 2 4 6 5 3 2 2 2 3" xfId="38383"/>
    <cellStyle name="標準 2 4 6 5 3 2 2 3" xfId="38384"/>
    <cellStyle name="標準 2 4 6 5 3 2 2 3 2" xfId="38385"/>
    <cellStyle name="標準 2 4 6 5 3 2 2 3 3" xfId="38386"/>
    <cellStyle name="標準 2 4 6 5 3 2 2 4" xfId="38387"/>
    <cellStyle name="標準 2 4 6 5 3 2 2 5" xfId="38388"/>
    <cellStyle name="標準 2 4 6 5 3 2 3" xfId="38389"/>
    <cellStyle name="標準 2 4 6 5 3 2 3 2" xfId="38390"/>
    <cellStyle name="標準 2 4 6 5 3 2 3 3" xfId="38391"/>
    <cellStyle name="標準 2 4 6 5 3 2 4" xfId="38392"/>
    <cellStyle name="標準 2 4 6 5 3 2 4 2" xfId="38393"/>
    <cellStyle name="標準 2 4 6 5 3 2 4 3" xfId="38394"/>
    <cellStyle name="標準 2 4 6 5 3 2 5" xfId="38395"/>
    <cellStyle name="標準 2 4 6 5 3 2 6" xfId="38396"/>
    <cellStyle name="標準 2 4 6 5 3 3" xfId="38397"/>
    <cellStyle name="標準 2 4 6 5 3 3 2" xfId="38398"/>
    <cellStyle name="標準 2 4 6 5 3 3 2 2" xfId="38399"/>
    <cellStyle name="標準 2 4 6 5 3 3 2 3" xfId="38400"/>
    <cellStyle name="標準 2 4 6 5 3 3 3" xfId="38401"/>
    <cellStyle name="標準 2 4 6 5 3 3 3 2" xfId="38402"/>
    <cellStyle name="標準 2 4 6 5 3 3 3 3" xfId="38403"/>
    <cellStyle name="標準 2 4 6 5 3 3 4" xfId="38404"/>
    <cellStyle name="標準 2 4 6 5 3 3 5" xfId="38405"/>
    <cellStyle name="標準 2 4 6 5 3 4" xfId="38406"/>
    <cellStyle name="標準 2 4 6 5 3 5" xfId="38407"/>
    <cellStyle name="標準 2 4 6 5 3 5 2" xfId="38408"/>
    <cellStyle name="標準 2 4 6 5 3 5 3" xfId="38409"/>
    <cellStyle name="標準 2 4 6 5 3 6" xfId="38410"/>
    <cellStyle name="標準 2 4 6 5 3 6 2" xfId="38411"/>
    <cellStyle name="標準 2 4 6 5 3 6 3" xfId="38412"/>
    <cellStyle name="標準 2 4 6 5 3 7" xfId="38413"/>
    <cellStyle name="標準 2 4 6 5 3 8" xfId="38414"/>
    <cellStyle name="標準 2 4 6 5 4" xfId="38415"/>
    <cellStyle name="標準 2 4 6 5 4 2" xfId="38416"/>
    <cellStyle name="標準 2 4 6 5 4 2 2" xfId="38417"/>
    <cellStyle name="標準 2 4 6 5 4 2 2 2" xfId="38418"/>
    <cellStyle name="標準 2 4 6 5 4 2 2 2 2" xfId="38419"/>
    <cellStyle name="標準 2 4 6 5 4 2 2 2 3" xfId="38420"/>
    <cellStyle name="標準 2 4 6 5 4 2 2 3" xfId="38421"/>
    <cellStyle name="標準 2 4 6 5 4 2 2 3 2" xfId="38422"/>
    <cellStyle name="標準 2 4 6 5 4 2 2 3 3" xfId="38423"/>
    <cellStyle name="標準 2 4 6 5 4 2 2 4" xfId="38424"/>
    <cellStyle name="標準 2 4 6 5 4 2 2 5" xfId="38425"/>
    <cellStyle name="標準 2 4 6 5 4 2 3" xfId="38426"/>
    <cellStyle name="標準 2 4 6 5 4 2 3 2" xfId="38427"/>
    <cellStyle name="標準 2 4 6 5 4 2 3 3" xfId="38428"/>
    <cellStyle name="標準 2 4 6 5 4 2 4" xfId="38429"/>
    <cellStyle name="標準 2 4 6 5 4 2 4 2" xfId="38430"/>
    <cellStyle name="標準 2 4 6 5 4 2 4 3" xfId="38431"/>
    <cellStyle name="標準 2 4 6 5 4 2 5" xfId="38432"/>
    <cellStyle name="標準 2 4 6 5 4 2 6" xfId="38433"/>
    <cellStyle name="標準 2 4 6 5 4 3" xfId="38434"/>
    <cellStyle name="標準 2 4 6 5 4 3 2" xfId="38435"/>
    <cellStyle name="標準 2 4 6 5 4 3 2 2" xfId="38436"/>
    <cellStyle name="標準 2 4 6 5 4 3 2 3" xfId="38437"/>
    <cellStyle name="標準 2 4 6 5 4 3 3" xfId="38438"/>
    <cellStyle name="標準 2 4 6 5 4 3 3 2" xfId="38439"/>
    <cellStyle name="標準 2 4 6 5 4 3 3 3" xfId="38440"/>
    <cellStyle name="標準 2 4 6 5 4 3 4" xfId="38441"/>
    <cellStyle name="標準 2 4 6 5 4 3 5" xfId="38442"/>
    <cellStyle name="標準 2 4 6 5 4 4" xfId="38443"/>
    <cellStyle name="標準 2 4 6 5 4 5" xfId="38444"/>
    <cellStyle name="標準 2 4 6 5 4 5 2" xfId="38445"/>
    <cellStyle name="標準 2 4 6 5 4 5 3" xfId="38446"/>
    <cellStyle name="標準 2 4 6 5 4 6" xfId="38447"/>
    <cellStyle name="標準 2 4 6 5 4 6 2" xfId="38448"/>
    <cellStyle name="標準 2 4 6 5 4 6 3" xfId="38449"/>
    <cellStyle name="標準 2 4 6 5 4 7" xfId="38450"/>
    <cellStyle name="標準 2 4 6 5 4 8" xfId="38451"/>
    <cellStyle name="標準 2 4 6 5 5" xfId="38452"/>
    <cellStyle name="標準 2 4 6 5 5 2" xfId="38453"/>
    <cellStyle name="標準 2 4 6 5 5 2 2" xfId="38454"/>
    <cellStyle name="標準 2 4 6 5 5 2 2 2" xfId="38455"/>
    <cellStyle name="標準 2 4 6 5 5 2 2 3" xfId="38456"/>
    <cellStyle name="標準 2 4 6 5 5 2 3" xfId="38457"/>
    <cellStyle name="標準 2 4 6 5 5 2 3 2" xfId="38458"/>
    <cellStyle name="標準 2 4 6 5 5 2 3 3" xfId="38459"/>
    <cellStyle name="標準 2 4 6 5 5 2 4" xfId="38460"/>
    <cellStyle name="標準 2 4 6 5 5 2 5" xfId="38461"/>
    <cellStyle name="標準 2 4 6 5 5 3" xfId="38462"/>
    <cellStyle name="標準 2 4 6 5 5 3 2" xfId="38463"/>
    <cellStyle name="標準 2 4 6 5 5 3 3" xfId="38464"/>
    <cellStyle name="標準 2 4 6 5 5 4" xfId="38465"/>
    <cellStyle name="標準 2 4 6 5 5 4 2" xfId="38466"/>
    <cellStyle name="標準 2 4 6 5 5 4 3" xfId="38467"/>
    <cellStyle name="標準 2 4 6 5 5 5" xfId="38468"/>
    <cellStyle name="標準 2 4 6 5 5 6" xfId="38469"/>
    <cellStyle name="標準 2 4 6 5 6" xfId="38470"/>
    <cellStyle name="標準 2 4 6 5 6 2" xfId="38471"/>
    <cellStyle name="標準 2 4 6 5 6 2 2" xfId="38472"/>
    <cellStyle name="標準 2 4 6 5 6 2 3" xfId="38473"/>
    <cellStyle name="標準 2 4 6 5 6 3" xfId="38474"/>
    <cellStyle name="標準 2 4 6 5 6 3 2" xfId="38475"/>
    <cellStyle name="標準 2 4 6 5 6 3 3" xfId="38476"/>
    <cellStyle name="標準 2 4 6 5 6 4" xfId="38477"/>
    <cellStyle name="標準 2 4 6 5 6 5" xfId="38478"/>
    <cellStyle name="標準 2 4 6 5 7" xfId="38479"/>
    <cellStyle name="標準 2 4 6 5 8" xfId="38480"/>
    <cellStyle name="標準 2 4 6 5 8 2" xfId="38481"/>
    <cellStyle name="標準 2 4 6 5 8 3" xfId="38482"/>
    <cellStyle name="標準 2 4 6 5 9" xfId="38483"/>
    <cellStyle name="標準 2 4 6 5 9 2" xfId="38484"/>
    <cellStyle name="標準 2 4 6 5 9 3" xfId="38485"/>
    <cellStyle name="標準 2 4 6 6" xfId="38486"/>
    <cellStyle name="標準 2 4 6 6 10" xfId="38487"/>
    <cellStyle name="標準 2 4 6 6 2" xfId="38488"/>
    <cellStyle name="標準 2 4 6 6 2 2" xfId="38489"/>
    <cellStyle name="標準 2 4 6 6 2 2 2" xfId="38490"/>
    <cellStyle name="標準 2 4 6 6 2 2 2 2" xfId="38491"/>
    <cellStyle name="標準 2 4 6 6 2 2 2 2 2" xfId="38492"/>
    <cellStyle name="標準 2 4 6 6 2 2 2 2 3" xfId="38493"/>
    <cellStyle name="標準 2 4 6 6 2 2 2 3" xfId="38494"/>
    <cellStyle name="標準 2 4 6 6 2 2 2 3 2" xfId="38495"/>
    <cellStyle name="標準 2 4 6 6 2 2 2 3 3" xfId="38496"/>
    <cellStyle name="標準 2 4 6 6 2 2 2 4" xfId="38497"/>
    <cellStyle name="標準 2 4 6 6 2 2 2 5" xfId="38498"/>
    <cellStyle name="標準 2 4 6 6 2 2 3" xfId="38499"/>
    <cellStyle name="標準 2 4 6 6 2 2 3 2" xfId="38500"/>
    <cellStyle name="標準 2 4 6 6 2 2 3 3" xfId="38501"/>
    <cellStyle name="標準 2 4 6 6 2 2 4" xfId="38502"/>
    <cellStyle name="標準 2 4 6 6 2 2 4 2" xfId="38503"/>
    <cellStyle name="標準 2 4 6 6 2 2 4 3" xfId="38504"/>
    <cellStyle name="標準 2 4 6 6 2 2 5" xfId="38505"/>
    <cellStyle name="標準 2 4 6 6 2 2 6" xfId="38506"/>
    <cellStyle name="標準 2 4 6 6 2 3" xfId="38507"/>
    <cellStyle name="標準 2 4 6 6 2 3 2" xfId="38508"/>
    <cellStyle name="標準 2 4 6 6 2 3 2 2" xfId="38509"/>
    <cellStyle name="標準 2 4 6 6 2 3 2 3" xfId="38510"/>
    <cellStyle name="標準 2 4 6 6 2 3 3" xfId="38511"/>
    <cellStyle name="標準 2 4 6 6 2 3 3 2" xfId="38512"/>
    <cellStyle name="標準 2 4 6 6 2 3 3 3" xfId="38513"/>
    <cellStyle name="標準 2 4 6 6 2 3 4" xfId="38514"/>
    <cellStyle name="標準 2 4 6 6 2 3 5" xfId="38515"/>
    <cellStyle name="標準 2 4 6 6 2 4" xfId="38516"/>
    <cellStyle name="標準 2 4 6 6 2 5" xfId="38517"/>
    <cellStyle name="標準 2 4 6 6 2 5 2" xfId="38518"/>
    <cellStyle name="標準 2 4 6 6 2 5 3" xfId="38519"/>
    <cellStyle name="標準 2 4 6 6 2 6" xfId="38520"/>
    <cellStyle name="標準 2 4 6 6 2 6 2" xfId="38521"/>
    <cellStyle name="標準 2 4 6 6 2 6 3" xfId="38522"/>
    <cellStyle name="標準 2 4 6 6 2 7" xfId="38523"/>
    <cellStyle name="標準 2 4 6 6 2 8" xfId="38524"/>
    <cellStyle name="標準 2 4 6 6 3" xfId="38525"/>
    <cellStyle name="標準 2 4 6 6 3 2" xfId="38526"/>
    <cellStyle name="標準 2 4 6 6 3 2 2" xfId="38527"/>
    <cellStyle name="標準 2 4 6 6 3 2 2 2" xfId="38528"/>
    <cellStyle name="標準 2 4 6 6 3 2 2 2 2" xfId="38529"/>
    <cellStyle name="標準 2 4 6 6 3 2 2 2 3" xfId="38530"/>
    <cellStyle name="標準 2 4 6 6 3 2 2 3" xfId="38531"/>
    <cellStyle name="標準 2 4 6 6 3 2 2 3 2" xfId="38532"/>
    <cellStyle name="標準 2 4 6 6 3 2 2 3 3" xfId="38533"/>
    <cellStyle name="標準 2 4 6 6 3 2 2 4" xfId="38534"/>
    <cellStyle name="標準 2 4 6 6 3 2 2 5" xfId="38535"/>
    <cellStyle name="標準 2 4 6 6 3 2 3" xfId="38536"/>
    <cellStyle name="標準 2 4 6 6 3 2 3 2" xfId="38537"/>
    <cellStyle name="標準 2 4 6 6 3 2 3 3" xfId="38538"/>
    <cellStyle name="標準 2 4 6 6 3 2 4" xfId="38539"/>
    <cellStyle name="標準 2 4 6 6 3 2 4 2" xfId="38540"/>
    <cellStyle name="標準 2 4 6 6 3 2 4 3" xfId="38541"/>
    <cellStyle name="標準 2 4 6 6 3 2 5" xfId="38542"/>
    <cellStyle name="標準 2 4 6 6 3 2 6" xfId="38543"/>
    <cellStyle name="標準 2 4 6 6 3 3" xfId="38544"/>
    <cellStyle name="標準 2 4 6 6 3 3 2" xfId="38545"/>
    <cellStyle name="標準 2 4 6 6 3 3 2 2" xfId="38546"/>
    <cellStyle name="標準 2 4 6 6 3 3 2 3" xfId="38547"/>
    <cellStyle name="標準 2 4 6 6 3 3 3" xfId="38548"/>
    <cellStyle name="標準 2 4 6 6 3 3 3 2" xfId="38549"/>
    <cellStyle name="標準 2 4 6 6 3 3 3 3" xfId="38550"/>
    <cellStyle name="標準 2 4 6 6 3 3 4" xfId="38551"/>
    <cellStyle name="標準 2 4 6 6 3 3 5" xfId="38552"/>
    <cellStyle name="標準 2 4 6 6 3 4" xfId="38553"/>
    <cellStyle name="標準 2 4 6 6 3 5" xfId="38554"/>
    <cellStyle name="標準 2 4 6 6 3 5 2" xfId="38555"/>
    <cellStyle name="標準 2 4 6 6 3 5 3" xfId="38556"/>
    <cellStyle name="標準 2 4 6 6 3 6" xfId="38557"/>
    <cellStyle name="標準 2 4 6 6 3 6 2" xfId="38558"/>
    <cellStyle name="標準 2 4 6 6 3 6 3" xfId="38559"/>
    <cellStyle name="標準 2 4 6 6 3 7" xfId="38560"/>
    <cellStyle name="標準 2 4 6 6 3 8" xfId="38561"/>
    <cellStyle name="標準 2 4 6 6 4" xfId="38562"/>
    <cellStyle name="標準 2 4 6 6 4 2" xfId="38563"/>
    <cellStyle name="標準 2 4 6 6 4 2 2" xfId="38564"/>
    <cellStyle name="標準 2 4 6 6 4 2 2 2" xfId="38565"/>
    <cellStyle name="標準 2 4 6 6 4 2 2 3" xfId="38566"/>
    <cellStyle name="標準 2 4 6 6 4 2 3" xfId="38567"/>
    <cellStyle name="標準 2 4 6 6 4 2 3 2" xfId="38568"/>
    <cellStyle name="標準 2 4 6 6 4 2 3 3" xfId="38569"/>
    <cellStyle name="標準 2 4 6 6 4 2 4" xfId="38570"/>
    <cellStyle name="標準 2 4 6 6 4 2 5" xfId="38571"/>
    <cellStyle name="標準 2 4 6 6 4 3" xfId="38572"/>
    <cellStyle name="標準 2 4 6 6 4 3 2" xfId="38573"/>
    <cellStyle name="標準 2 4 6 6 4 3 3" xfId="38574"/>
    <cellStyle name="標準 2 4 6 6 4 4" xfId="38575"/>
    <cellStyle name="標準 2 4 6 6 4 4 2" xfId="38576"/>
    <cellStyle name="標準 2 4 6 6 4 4 3" xfId="38577"/>
    <cellStyle name="標準 2 4 6 6 4 5" xfId="38578"/>
    <cellStyle name="標準 2 4 6 6 4 6" xfId="38579"/>
    <cellStyle name="標準 2 4 6 6 5" xfId="38580"/>
    <cellStyle name="標準 2 4 6 6 5 2" xfId="38581"/>
    <cellStyle name="標準 2 4 6 6 5 2 2" xfId="38582"/>
    <cellStyle name="標準 2 4 6 6 5 2 3" xfId="38583"/>
    <cellStyle name="標準 2 4 6 6 5 3" xfId="38584"/>
    <cellStyle name="標準 2 4 6 6 5 3 2" xfId="38585"/>
    <cellStyle name="標準 2 4 6 6 5 3 3" xfId="38586"/>
    <cellStyle name="標準 2 4 6 6 5 4" xfId="38587"/>
    <cellStyle name="標準 2 4 6 6 5 5" xfId="38588"/>
    <cellStyle name="標準 2 4 6 6 6" xfId="38589"/>
    <cellStyle name="標準 2 4 6 6 7" xfId="38590"/>
    <cellStyle name="標準 2 4 6 6 7 2" xfId="38591"/>
    <cellStyle name="標準 2 4 6 6 7 3" xfId="38592"/>
    <cellStyle name="標準 2 4 6 6 8" xfId="38593"/>
    <cellStyle name="標準 2 4 6 6 8 2" xfId="38594"/>
    <cellStyle name="標準 2 4 6 6 8 3" xfId="38595"/>
    <cellStyle name="標準 2 4 6 6 9" xfId="38596"/>
    <cellStyle name="標準 2 4 6 7" xfId="38597"/>
    <cellStyle name="標準 2 4 6 7 2" xfId="38598"/>
    <cellStyle name="標準 2 4 6 7 2 2" xfId="38599"/>
    <cellStyle name="標準 2 4 6 7 2 2 2" xfId="38600"/>
    <cellStyle name="標準 2 4 6 7 2 2 2 2" xfId="38601"/>
    <cellStyle name="標準 2 4 6 7 2 2 2 2 2" xfId="38602"/>
    <cellStyle name="標準 2 4 6 7 2 2 2 2 3" xfId="38603"/>
    <cellStyle name="標準 2 4 6 7 2 2 2 3" xfId="38604"/>
    <cellStyle name="標準 2 4 6 7 2 2 2 3 2" xfId="38605"/>
    <cellStyle name="標準 2 4 6 7 2 2 2 3 3" xfId="38606"/>
    <cellStyle name="標準 2 4 6 7 2 2 2 4" xfId="38607"/>
    <cellStyle name="標準 2 4 6 7 2 2 2 5" xfId="38608"/>
    <cellStyle name="標準 2 4 6 7 2 2 3" xfId="38609"/>
    <cellStyle name="標準 2 4 6 7 2 2 3 2" xfId="38610"/>
    <cellStyle name="標準 2 4 6 7 2 2 3 3" xfId="38611"/>
    <cellStyle name="標準 2 4 6 7 2 2 4" xfId="38612"/>
    <cellStyle name="標準 2 4 6 7 2 2 4 2" xfId="38613"/>
    <cellStyle name="標準 2 4 6 7 2 2 4 3" xfId="38614"/>
    <cellStyle name="標準 2 4 6 7 2 2 5" xfId="38615"/>
    <cellStyle name="標準 2 4 6 7 2 2 6" xfId="38616"/>
    <cellStyle name="標準 2 4 6 7 2 3" xfId="38617"/>
    <cellStyle name="標準 2 4 6 7 2 3 2" xfId="38618"/>
    <cellStyle name="標準 2 4 6 7 2 3 2 2" xfId="38619"/>
    <cellStyle name="標準 2 4 6 7 2 3 2 3" xfId="38620"/>
    <cellStyle name="標準 2 4 6 7 2 3 3" xfId="38621"/>
    <cellStyle name="標準 2 4 6 7 2 3 3 2" xfId="38622"/>
    <cellStyle name="標準 2 4 6 7 2 3 3 3" xfId="38623"/>
    <cellStyle name="標準 2 4 6 7 2 3 4" xfId="38624"/>
    <cellStyle name="標準 2 4 6 7 2 3 5" xfId="38625"/>
    <cellStyle name="標準 2 4 6 7 2 4" xfId="38626"/>
    <cellStyle name="標準 2 4 6 7 2 5" xfId="38627"/>
    <cellStyle name="標準 2 4 6 7 2 5 2" xfId="38628"/>
    <cellStyle name="標準 2 4 6 7 2 5 3" xfId="38629"/>
    <cellStyle name="標準 2 4 6 7 2 6" xfId="38630"/>
    <cellStyle name="標準 2 4 6 7 2 6 2" xfId="38631"/>
    <cellStyle name="標準 2 4 6 7 2 6 3" xfId="38632"/>
    <cellStyle name="標準 2 4 6 7 2 7" xfId="38633"/>
    <cellStyle name="標準 2 4 6 7 2 8" xfId="38634"/>
    <cellStyle name="標準 2 4 6 7 3" xfId="38635"/>
    <cellStyle name="標準 2 4 6 7 3 2" xfId="38636"/>
    <cellStyle name="標準 2 4 6 7 3 2 2" xfId="38637"/>
    <cellStyle name="標準 2 4 6 7 3 2 2 2" xfId="38638"/>
    <cellStyle name="標準 2 4 6 7 3 2 2 3" xfId="38639"/>
    <cellStyle name="標準 2 4 6 7 3 2 3" xfId="38640"/>
    <cellStyle name="標準 2 4 6 7 3 2 3 2" xfId="38641"/>
    <cellStyle name="標準 2 4 6 7 3 2 3 3" xfId="38642"/>
    <cellStyle name="標準 2 4 6 7 3 2 4" xfId="38643"/>
    <cellStyle name="標準 2 4 6 7 3 2 5" xfId="38644"/>
    <cellStyle name="標準 2 4 6 7 3 3" xfId="38645"/>
    <cellStyle name="標準 2 4 6 7 3 3 2" xfId="38646"/>
    <cellStyle name="標準 2 4 6 7 3 3 3" xfId="38647"/>
    <cellStyle name="標準 2 4 6 7 3 4" xfId="38648"/>
    <cellStyle name="標準 2 4 6 7 3 4 2" xfId="38649"/>
    <cellStyle name="標準 2 4 6 7 3 4 3" xfId="38650"/>
    <cellStyle name="標準 2 4 6 7 3 5" xfId="38651"/>
    <cellStyle name="標準 2 4 6 7 3 6" xfId="38652"/>
    <cellStyle name="標準 2 4 6 7 4" xfId="38653"/>
    <cellStyle name="標準 2 4 6 7 4 2" xfId="38654"/>
    <cellStyle name="標準 2 4 6 7 4 2 2" xfId="38655"/>
    <cellStyle name="標準 2 4 6 7 4 2 3" xfId="38656"/>
    <cellStyle name="標準 2 4 6 7 4 3" xfId="38657"/>
    <cellStyle name="標準 2 4 6 7 4 3 2" xfId="38658"/>
    <cellStyle name="標準 2 4 6 7 4 3 3" xfId="38659"/>
    <cellStyle name="標準 2 4 6 7 4 4" xfId="38660"/>
    <cellStyle name="標準 2 4 6 7 4 5" xfId="38661"/>
    <cellStyle name="標準 2 4 6 7 5" xfId="38662"/>
    <cellStyle name="標準 2 4 6 7 6" xfId="38663"/>
    <cellStyle name="標準 2 4 6 7 6 2" xfId="38664"/>
    <cellStyle name="標準 2 4 6 7 6 3" xfId="38665"/>
    <cellStyle name="標準 2 4 6 7 7" xfId="38666"/>
    <cellStyle name="標準 2 4 6 7 7 2" xfId="38667"/>
    <cellStyle name="標準 2 4 6 7 7 3" xfId="38668"/>
    <cellStyle name="標準 2 4 6 7 8" xfId="38669"/>
    <cellStyle name="標準 2 4 6 7 9" xfId="38670"/>
    <cellStyle name="標準 2 4 6 8" xfId="38671"/>
    <cellStyle name="標準 2 4 6 8 2" xfId="38672"/>
    <cellStyle name="標準 2 4 6 8 2 2" xfId="38673"/>
    <cellStyle name="標準 2 4 6 8 2 2 2" xfId="38674"/>
    <cellStyle name="標準 2 4 6 8 2 2 2 2" xfId="38675"/>
    <cellStyle name="標準 2 4 6 8 2 2 2 3" xfId="38676"/>
    <cellStyle name="標準 2 4 6 8 2 2 3" xfId="38677"/>
    <cellStyle name="標準 2 4 6 8 2 2 3 2" xfId="38678"/>
    <cellStyle name="標準 2 4 6 8 2 2 3 3" xfId="38679"/>
    <cellStyle name="標準 2 4 6 8 2 2 4" xfId="38680"/>
    <cellStyle name="標準 2 4 6 8 2 2 5" xfId="38681"/>
    <cellStyle name="標準 2 4 6 8 2 3" xfId="38682"/>
    <cellStyle name="標準 2 4 6 8 2 3 2" xfId="38683"/>
    <cellStyle name="標準 2 4 6 8 2 3 3" xfId="38684"/>
    <cellStyle name="標準 2 4 6 8 2 4" xfId="38685"/>
    <cellStyle name="標準 2 4 6 8 2 4 2" xfId="38686"/>
    <cellStyle name="標準 2 4 6 8 2 4 3" xfId="38687"/>
    <cellStyle name="標準 2 4 6 8 2 5" xfId="38688"/>
    <cellStyle name="標準 2 4 6 8 2 6" xfId="38689"/>
    <cellStyle name="標準 2 4 6 8 3" xfId="38690"/>
    <cellStyle name="標準 2 4 6 8 3 2" xfId="38691"/>
    <cellStyle name="標準 2 4 6 8 3 2 2" xfId="38692"/>
    <cellStyle name="標準 2 4 6 8 3 2 3" xfId="38693"/>
    <cellStyle name="標準 2 4 6 8 3 3" xfId="38694"/>
    <cellStyle name="標準 2 4 6 8 3 3 2" xfId="38695"/>
    <cellStyle name="標準 2 4 6 8 3 3 3" xfId="38696"/>
    <cellStyle name="標準 2 4 6 8 3 4" xfId="38697"/>
    <cellStyle name="標準 2 4 6 8 3 5" xfId="38698"/>
    <cellStyle name="標準 2 4 6 8 4" xfId="38699"/>
    <cellStyle name="標準 2 4 6 8 5" xfId="38700"/>
    <cellStyle name="標準 2 4 6 8 5 2" xfId="38701"/>
    <cellStyle name="標準 2 4 6 8 5 3" xfId="38702"/>
    <cellStyle name="標準 2 4 6 8 6" xfId="38703"/>
    <cellStyle name="標準 2 4 6 8 6 2" xfId="38704"/>
    <cellStyle name="標準 2 4 6 8 6 3" xfId="38705"/>
    <cellStyle name="標準 2 4 6 8 7" xfId="38706"/>
    <cellStyle name="標準 2 4 6 8 8" xfId="38707"/>
    <cellStyle name="標準 2 4 6 9" xfId="38708"/>
    <cellStyle name="標準 2 4 6 9 2" xfId="38709"/>
    <cellStyle name="標準 2 4 6 9 2 2" xfId="38710"/>
    <cellStyle name="標準 2 4 6 9 2 2 2" xfId="38711"/>
    <cellStyle name="標準 2 4 6 9 2 2 2 2" xfId="38712"/>
    <cellStyle name="標準 2 4 6 9 2 2 2 3" xfId="38713"/>
    <cellStyle name="標準 2 4 6 9 2 2 3" xfId="38714"/>
    <cellStyle name="標準 2 4 6 9 2 2 3 2" xfId="38715"/>
    <cellStyle name="標準 2 4 6 9 2 2 3 3" xfId="38716"/>
    <cellStyle name="標準 2 4 6 9 2 2 4" xfId="38717"/>
    <cellStyle name="標準 2 4 6 9 2 2 5" xfId="38718"/>
    <cellStyle name="標準 2 4 6 9 2 3" xfId="38719"/>
    <cellStyle name="標準 2 4 6 9 2 3 2" xfId="38720"/>
    <cellStyle name="標準 2 4 6 9 2 3 3" xfId="38721"/>
    <cellStyle name="標準 2 4 6 9 2 4" xfId="38722"/>
    <cellStyle name="標準 2 4 6 9 2 4 2" xfId="38723"/>
    <cellStyle name="標準 2 4 6 9 2 4 3" xfId="38724"/>
    <cellStyle name="標準 2 4 6 9 2 5" xfId="38725"/>
    <cellStyle name="標準 2 4 6 9 2 6" xfId="38726"/>
    <cellStyle name="標準 2 4 6 9 3" xfId="38727"/>
    <cellStyle name="標準 2 4 6 9 3 2" xfId="38728"/>
    <cellStyle name="標準 2 4 6 9 3 2 2" xfId="38729"/>
    <cellStyle name="標準 2 4 6 9 3 2 3" xfId="38730"/>
    <cellStyle name="標準 2 4 6 9 3 3" xfId="38731"/>
    <cellStyle name="標準 2 4 6 9 3 3 2" xfId="38732"/>
    <cellStyle name="標準 2 4 6 9 3 3 3" xfId="38733"/>
    <cellStyle name="標準 2 4 6 9 3 4" xfId="38734"/>
    <cellStyle name="標準 2 4 6 9 3 5" xfId="38735"/>
    <cellStyle name="標準 2 4 6 9 4" xfId="38736"/>
    <cellStyle name="標準 2 4 6 9 5" xfId="38737"/>
    <cellStyle name="標準 2 4 6 9 5 2" xfId="38738"/>
    <cellStyle name="標準 2 4 6 9 5 3" xfId="38739"/>
    <cellStyle name="標準 2 4 6 9 6" xfId="38740"/>
    <cellStyle name="標準 2 4 6 9 6 2" xfId="38741"/>
    <cellStyle name="標準 2 4 6 9 6 3" xfId="38742"/>
    <cellStyle name="標準 2 4 6 9 7" xfId="38743"/>
    <cellStyle name="標準 2 4 6 9 8" xfId="38744"/>
    <cellStyle name="標準 2 4 7" xfId="38745"/>
    <cellStyle name="標準 2 4 7 10" xfId="38746"/>
    <cellStyle name="標準 2 4 7 10 2" xfId="38747"/>
    <cellStyle name="標準 2 4 7 10 2 2" xfId="38748"/>
    <cellStyle name="標準 2 4 7 10 2 3" xfId="38749"/>
    <cellStyle name="標準 2 4 7 10 3" xfId="38750"/>
    <cellStyle name="標準 2 4 7 10 3 2" xfId="38751"/>
    <cellStyle name="標準 2 4 7 10 3 3" xfId="38752"/>
    <cellStyle name="標準 2 4 7 10 4" xfId="38753"/>
    <cellStyle name="標準 2 4 7 10 5" xfId="38754"/>
    <cellStyle name="標準 2 4 7 11" xfId="38755"/>
    <cellStyle name="標準 2 4 7 12" xfId="38756"/>
    <cellStyle name="標準 2 4 7 12 2" xfId="38757"/>
    <cellStyle name="標準 2 4 7 12 3" xfId="38758"/>
    <cellStyle name="標準 2 4 7 13" xfId="38759"/>
    <cellStyle name="標準 2 4 7 13 2" xfId="38760"/>
    <cellStyle name="標準 2 4 7 13 3" xfId="38761"/>
    <cellStyle name="標準 2 4 7 14" xfId="38762"/>
    <cellStyle name="標準 2 4 7 15" xfId="38763"/>
    <cellStyle name="標準 2 4 7 2" xfId="38764"/>
    <cellStyle name="標準 2 4 7 2 10" xfId="38765"/>
    <cellStyle name="標準 2 4 7 2 11" xfId="38766"/>
    <cellStyle name="標準 2 4 7 2 11 2" xfId="38767"/>
    <cellStyle name="標準 2 4 7 2 11 3" xfId="38768"/>
    <cellStyle name="標準 2 4 7 2 12" xfId="38769"/>
    <cellStyle name="標準 2 4 7 2 12 2" xfId="38770"/>
    <cellStyle name="標準 2 4 7 2 12 3" xfId="38771"/>
    <cellStyle name="標準 2 4 7 2 13" xfId="38772"/>
    <cellStyle name="標準 2 4 7 2 14" xfId="38773"/>
    <cellStyle name="標準 2 4 7 2 2" xfId="38774"/>
    <cellStyle name="標準 2 4 7 2 2 10" xfId="38775"/>
    <cellStyle name="標準 2 4 7 2 2 10 2" xfId="38776"/>
    <cellStyle name="標準 2 4 7 2 2 10 3" xfId="38777"/>
    <cellStyle name="標準 2 4 7 2 2 11" xfId="38778"/>
    <cellStyle name="標準 2 4 7 2 2 12" xfId="38779"/>
    <cellStyle name="標準 2 4 7 2 2 2" xfId="38780"/>
    <cellStyle name="標準 2 4 7 2 2 2 10" xfId="38781"/>
    <cellStyle name="標準 2 4 7 2 2 2 2" xfId="38782"/>
    <cellStyle name="標準 2 4 7 2 2 2 2 2" xfId="38783"/>
    <cellStyle name="標準 2 4 7 2 2 2 2 2 2" xfId="38784"/>
    <cellStyle name="標準 2 4 7 2 2 2 2 2 2 2" xfId="38785"/>
    <cellStyle name="標準 2 4 7 2 2 2 2 2 2 2 2" xfId="38786"/>
    <cellStyle name="標準 2 4 7 2 2 2 2 2 2 2 3" xfId="38787"/>
    <cellStyle name="標準 2 4 7 2 2 2 2 2 2 3" xfId="38788"/>
    <cellStyle name="標準 2 4 7 2 2 2 2 2 2 3 2" xfId="38789"/>
    <cellStyle name="標準 2 4 7 2 2 2 2 2 2 3 3" xfId="38790"/>
    <cellStyle name="標準 2 4 7 2 2 2 2 2 2 4" xfId="38791"/>
    <cellStyle name="標準 2 4 7 2 2 2 2 2 2 5" xfId="38792"/>
    <cellStyle name="標準 2 4 7 2 2 2 2 2 3" xfId="38793"/>
    <cellStyle name="標準 2 4 7 2 2 2 2 2 3 2" xfId="38794"/>
    <cellStyle name="標準 2 4 7 2 2 2 2 2 3 3" xfId="38795"/>
    <cellStyle name="標準 2 4 7 2 2 2 2 2 4" xfId="38796"/>
    <cellStyle name="標準 2 4 7 2 2 2 2 2 4 2" xfId="38797"/>
    <cellStyle name="標準 2 4 7 2 2 2 2 2 4 3" xfId="38798"/>
    <cellStyle name="標準 2 4 7 2 2 2 2 2 5" xfId="38799"/>
    <cellStyle name="標準 2 4 7 2 2 2 2 2 6" xfId="38800"/>
    <cellStyle name="標準 2 4 7 2 2 2 2 3" xfId="38801"/>
    <cellStyle name="標準 2 4 7 2 2 2 2 3 2" xfId="38802"/>
    <cellStyle name="標準 2 4 7 2 2 2 2 3 2 2" xfId="38803"/>
    <cellStyle name="標準 2 4 7 2 2 2 2 3 2 3" xfId="38804"/>
    <cellStyle name="標準 2 4 7 2 2 2 2 3 3" xfId="38805"/>
    <cellStyle name="標準 2 4 7 2 2 2 2 3 3 2" xfId="38806"/>
    <cellStyle name="標準 2 4 7 2 2 2 2 3 3 3" xfId="38807"/>
    <cellStyle name="標準 2 4 7 2 2 2 2 3 4" xfId="38808"/>
    <cellStyle name="標準 2 4 7 2 2 2 2 3 5" xfId="38809"/>
    <cellStyle name="標準 2 4 7 2 2 2 2 4" xfId="38810"/>
    <cellStyle name="標準 2 4 7 2 2 2 2 5" xfId="38811"/>
    <cellStyle name="標準 2 4 7 2 2 2 2 5 2" xfId="38812"/>
    <cellStyle name="標準 2 4 7 2 2 2 2 5 3" xfId="38813"/>
    <cellStyle name="標準 2 4 7 2 2 2 2 6" xfId="38814"/>
    <cellStyle name="標準 2 4 7 2 2 2 2 6 2" xfId="38815"/>
    <cellStyle name="標準 2 4 7 2 2 2 2 6 3" xfId="38816"/>
    <cellStyle name="標準 2 4 7 2 2 2 2 7" xfId="38817"/>
    <cellStyle name="標準 2 4 7 2 2 2 2 8" xfId="38818"/>
    <cellStyle name="標準 2 4 7 2 2 2 3" xfId="38819"/>
    <cellStyle name="標準 2 4 7 2 2 2 3 2" xfId="38820"/>
    <cellStyle name="標準 2 4 7 2 2 2 3 2 2" xfId="38821"/>
    <cellStyle name="標準 2 4 7 2 2 2 3 2 2 2" xfId="38822"/>
    <cellStyle name="標準 2 4 7 2 2 2 3 2 2 2 2" xfId="38823"/>
    <cellStyle name="標準 2 4 7 2 2 2 3 2 2 2 3" xfId="38824"/>
    <cellStyle name="標準 2 4 7 2 2 2 3 2 2 3" xfId="38825"/>
    <cellStyle name="標準 2 4 7 2 2 2 3 2 2 3 2" xfId="38826"/>
    <cellStyle name="標準 2 4 7 2 2 2 3 2 2 3 3" xfId="38827"/>
    <cellStyle name="標準 2 4 7 2 2 2 3 2 2 4" xfId="38828"/>
    <cellStyle name="標準 2 4 7 2 2 2 3 2 2 5" xfId="38829"/>
    <cellStyle name="標準 2 4 7 2 2 2 3 2 3" xfId="38830"/>
    <cellStyle name="標準 2 4 7 2 2 2 3 2 3 2" xfId="38831"/>
    <cellStyle name="標準 2 4 7 2 2 2 3 2 3 3" xfId="38832"/>
    <cellStyle name="標準 2 4 7 2 2 2 3 2 4" xfId="38833"/>
    <cellStyle name="標準 2 4 7 2 2 2 3 2 4 2" xfId="38834"/>
    <cellStyle name="標準 2 4 7 2 2 2 3 2 4 3" xfId="38835"/>
    <cellStyle name="標準 2 4 7 2 2 2 3 2 5" xfId="38836"/>
    <cellStyle name="標準 2 4 7 2 2 2 3 2 6" xfId="38837"/>
    <cellStyle name="標準 2 4 7 2 2 2 3 3" xfId="38838"/>
    <cellStyle name="標準 2 4 7 2 2 2 3 3 2" xfId="38839"/>
    <cellStyle name="標準 2 4 7 2 2 2 3 3 2 2" xfId="38840"/>
    <cellStyle name="標準 2 4 7 2 2 2 3 3 2 3" xfId="38841"/>
    <cellStyle name="標準 2 4 7 2 2 2 3 3 3" xfId="38842"/>
    <cellStyle name="標準 2 4 7 2 2 2 3 3 3 2" xfId="38843"/>
    <cellStyle name="標準 2 4 7 2 2 2 3 3 3 3" xfId="38844"/>
    <cellStyle name="標準 2 4 7 2 2 2 3 3 4" xfId="38845"/>
    <cellStyle name="標準 2 4 7 2 2 2 3 3 5" xfId="38846"/>
    <cellStyle name="標準 2 4 7 2 2 2 3 4" xfId="38847"/>
    <cellStyle name="標準 2 4 7 2 2 2 3 5" xfId="38848"/>
    <cellStyle name="標準 2 4 7 2 2 2 3 5 2" xfId="38849"/>
    <cellStyle name="標準 2 4 7 2 2 2 3 5 3" xfId="38850"/>
    <cellStyle name="標準 2 4 7 2 2 2 3 6" xfId="38851"/>
    <cellStyle name="標準 2 4 7 2 2 2 3 6 2" xfId="38852"/>
    <cellStyle name="標準 2 4 7 2 2 2 3 6 3" xfId="38853"/>
    <cellStyle name="標準 2 4 7 2 2 2 3 7" xfId="38854"/>
    <cellStyle name="標準 2 4 7 2 2 2 3 8" xfId="38855"/>
    <cellStyle name="標準 2 4 7 2 2 2 4" xfId="38856"/>
    <cellStyle name="標準 2 4 7 2 2 2 4 2" xfId="38857"/>
    <cellStyle name="標準 2 4 7 2 2 2 4 2 2" xfId="38858"/>
    <cellStyle name="標準 2 4 7 2 2 2 4 2 2 2" xfId="38859"/>
    <cellStyle name="標準 2 4 7 2 2 2 4 2 2 3" xfId="38860"/>
    <cellStyle name="標準 2 4 7 2 2 2 4 2 3" xfId="38861"/>
    <cellStyle name="標準 2 4 7 2 2 2 4 2 3 2" xfId="38862"/>
    <cellStyle name="標準 2 4 7 2 2 2 4 2 3 3" xfId="38863"/>
    <cellStyle name="標準 2 4 7 2 2 2 4 2 4" xfId="38864"/>
    <cellStyle name="標準 2 4 7 2 2 2 4 2 5" xfId="38865"/>
    <cellStyle name="標準 2 4 7 2 2 2 4 3" xfId="38866"/>
    <cellStyle name="標準 2 4 7 2 2 2 4 3 2" xfId="38867"/>
    <cellStyle name="標準 2 4 7 2 2 2 4 3 3" xfId="38868"/>
    <cellStyle name="標準 2 4 7 2 2 2 4 4" xfId="38869"/>
    <cellStyle name="標準 2 4 7 2 2 2 4 4 2" xfId="38870"/>
    <cellStyle name="標準 2 4 7 2 2 2 4 4 3" xfId="38871"/>
    <cellStyle name="標準 2 4 7 2 2 2 4 5" xfId="38872"/>
    <cellStyle name="標準 2 4 7 2 2 2 4 6" xfId="38873"/>
    <cellStyle name="標準 2 4 7 2 2 2 5" xfId="38874"/>
    <cellStyle name="標準 2 4 7 2 2 2 5 2" xfId="38875"/>
    <cellStyle name="標準 2 4 7 2 2 2 5 2 2" xfId="38876"/>
    <cellStyle name="標準 2 4 7 2 2 2 5 2 3" xfId="38877"/>
    <cellStyle name="標準 2 4 7 2 2 2 5 3" xfId="38878"/>
    <cellStyle name="標準 2 4 7 2 2 2 5 3 2" xfId="38879"/>
    <cellStyle name="標準 2 4 7 2 2 2 5 3 3" xfId="38880"/>
    <cellStyle name="標準 2 4 7 2 2 2 5 4" xfId="38881"/>
    <cellStyle name="標準 2 4 7 2 2 2 5 5" xfId="38882"/>
    <cellStyle name="標準 2 4 7 2 2 2 6" xfId="38883"/>
    <cellStyle name="標準 2 4 7 2 2 2 7" xfId="38884"/>
    <cellStyle name="標準 2 4 7 2 2 2 7 2" xfId="38885"/>
    <cellStyle name="標準 2 4 7 2 2 2 7 3" xfId="38886"/>
    <cellStyle name="標準 2 4 7 2 2 2 8" xfId="38887"/>
    <cellStyle name="標準 2 4 7 2 2 2 8 2" xfId="38888"/>
    <cellStyle name="標準 2 4 7 2 2 2 8 3" xfId="38889"/>
    <cellStyle name="標準 2 4 7 2 2 2 9" xfId="38890"/>
    <cellStyle name="標準 2 4 7 2 2 3" xfId="38891"/>
    <cellStyle name="標準 2 4 7 2 2 3 2" xfId="38892"/>
    <cellStyle name="標準 2 4 7 2 2 3 2 2" xfId="38893"/>
    <cellStyle name="標準 2 4 7 2 2 3 2 2 2" xfId="38894"/>
    <cellStyle name="標準 2 4 7 2 2 3 2 2 2 2" xfId="38895"/>
    <cellStyle name="標準 2 4 7 2 2 3 2 2 2 2 2" xfId="38896"/>
    <cellStyle name="標準 2 4 7 2 2 3 2 2 2 2 3" xfId="38897"/>
    <cellStyle name="標準 2 4 7 2 2 3 2 2 2 3" xfId="38898"/>
    <cellStyle name="標準 2 4 7 2 2 3 2 2 2 3 2" xfId="38899"/>
    <cellStyle name="標準 2 4 7 2 2 3 2 2 2 3 3" xfId="38900"/>
    <cellStyle name="標準 2 4 7 2 2 3 2 2 2 4" xfId="38901"/>
    <cellStyle name="標準 2 4 7 2 2 3 2 2 2 5" xfId="38902"/>
    <cellStyle name="標準 2 4 7 2 2 3 2 2 3" xfId="38903"/>
    <cellStyle name="標準 2 4 7 2 2 3 2 2 3 2" xfId="38904"/>
    <cellStyle name="標準 2 4 7 2 2 3 2 2 3 3" xfId="38905"/>
    <cellStyle name="標準 2 4 7 2 2 3 2 2 4" xfId="38906"/>
    <cellStyle name="標準 2 4 7 2 2 3 2 2 4 2" xfId="38907"/>
    <cellStyle name="標準 2 4 7 2 2 3 2 2 4 3" xfId="38908"/>
    <cellStyle name="標準 2 4 7 2 2 3 2 2 5" xfId="38909"/>
    <cellStyle name="標準 2 4 7 2 2 3 2 2 6" xfId="38910"/>
    <cellStyle name="標準 2 4 7 2 2 3 2 3" xfId="38911"/>
    <cellStyle name="標準 2 4 7 2 2 3 2 3 2" xfId="38912"/>
    <cellStyle name="標準 2 4 7 2 2 3 2 3 2 2" xfId="38913"/>
    <cellStyle name="標準 2 4 7 2 2 3 2 3 2 3" xfId="38914"/>
    <cellStyle name="標準 2 4 7 2 2 3 2 3 3" xfId="38915"/>
    <cellStyle name="標準 2 4 7 2 2 3 2 3 3 2" xfId="38916"/>
    <cellStyle name="標準 2 4 7 2 2 3 2 3 3 3" xfId="38917"/>
    <cellStyle name="標準 2 4 7 2 2 3 2 3 4" xfId="38918"/>
    <cellStyle name="標準 2 4 7 2 2 3 2 3 5" xfId="38919"/>
    <cellStyle name="標準 2 4 7 2 2 3 2 4" xfId="38920"/>
    <cellStyle name="標準 2 4 7 2 2 3 2 5" xfId="38921"/>
    <cellStyle name="標準 2 4 7 2 2 3 2 5 2" xfId="38922"/>
    <cellStyle name="標準 2 4 7 2 2 3 2 5 3" xfId="38923"/>
    <cellStyle name="標準 2 4 7 2 2 3 2 6" xfId="38924"/>
    <cellStyle name="標準 2 4 7 2 2 3 2 6 2" xfId="38925"/>
    <cellStyle name="標準 2 4 7 2 2 3 2 6 3" xfId="38926"/>
    <cellStyle name="標準 2 4 7 2 2 3 2 7" xfId="38927"/>
    <cellStyle name="標準 2 4 7 2 2 3 2 8" xfId="38928"/>
    <cellStyle name="標準 2 4 7 2 2 3 3" xfId="38929"/>
    <cellStyle name="標準 2 4 7 2 2 3 3 2" xfId="38930"/>
    <cellStyle name="標準 2 4 7 2 2 3 3 2 2" xfId="38931"/>
    <cellStyle name="標準 2 4 7 2 2 3 3 2 2 2" xfId="38932"/>
    <cellStyle name="標準 2 4 7 2 2 3 3 2 2 3" xfId="38933"/>
    <cellStyle name="標準 2 4 7 2 2 3 3 2 3" xfId="38934"/>
    <cellStyle name="標準 2 4 7 2 2 3 3 2 3 2" xfId="38935"/>
    <cellStyle name="標準 2 4 7 2 2 3 3 2 3 3" xfId="38936"/>
    <cellStyle name="標準 2 4 7 2 2 3 3 2 4" xfId="38937"/>
    <cellStyle name="標準 2 4 7 2 2 3 3 2 5" xfId="38938"/>
    <cellStyle name="標準 2 4 7 2 2 3 3 3" xfId="38939"/>
    <cellStyle name="標準 2 4 7 2 2 3 3 3 2" xfId="38940"/>
    <cellStyle name="標準 2 4 7 2 2 3 3 3 3" xfId="38941"/>
    <cellStyle name="標準 2 4 7 2 2 3 3 4" xfId="38942"/>
    <cellStyle name="標準 2 4 7 2 2 3 3 4 2" xfId="38943"/>
    <cellStyle name="標準 2 4 7 2 2 3 3 4 3" xfId="38944"/>
    <cellStyle name="標準 2 4 7 2 2 3 3 5" xfId="38945"/>
    <cellStyle name="標準 2 4 7 2 2 3 3 6" xfId="38946"/>
    <cellStyle name="標準 2 4 7 2 2 3 4" xfId="38947"/>
    <cellStyle name="標準 2 4 7 2 2 3 4 2" xfId="38948"/>
    <cellStyle name="標準 2 4 7 2 2 3 4 2 2" xfId="38949"/>
    <cellStyle name="標準 2 4 7 2 2 3 4 2 3" xfId="38950"/>
    <cellStyle name="標準 2 4 7 2 2 3 4 3" xfId="38951"/>
    <cellStyle name="標準 2 4 7 2 2 3 4 3 2" xfId="38952"/>
    <cellStyle name="標準 2 4 7 2 2 3 4 3 3" xfId="38953"/>
    <cellStyle name="標準 2 4 7 2 2 3 4 4" xfId="38954"/>
    <cellStyle name="標準 2 4 7 2 2 3 4 5" xfId="38955"/>
    <cellStyle name="標準 2 4 7 2 2 3 5" xfId="38956"/>
    <cellStyle name="標準 2 4 7 2 2 3 6" xfId="38957"/>
    <cellStyle name="標準 2 4 7 2 2 3 6 2" xfId="38958"/>
    <cellStyle name="標準 2 4 7 2 2 3 6 3" xfId="38959"/>
    <cellStyle name="標準 2 4 7 2 2 3 7" xfId="38960"/>
    <cellStyle name="標準 2 4 7 2 2 3 7 2" xfId="38961"/>
    <cellStyle name="標準 2 4 7 2 2 3 7 3" xfId="38962"/>
    <cellStyle name="標準 2 4 7 2 2 3 8" xfId="38963"/>
    <cellStyle name="標準 2 4 7 2 2 3 9" xfId="38964"/>
    <cellStyle name="標準 2 4 7 2 2 4" xfId="38965"/>
    <cellStyle name="標準 2 4 7 2 2 4 2" xfId="38966"/>
    <cellStyle name="標準 2 4 7 2 2 4 2 2" xfId="38967"/>
    <cellStyle name="標準 2 4 7 2 2 4 2 2 2" xfId="38968"/>
    <cellStyle name="標準 2 4 7 2 2 4 2 2 2 2" xfId="38969"/>
    <cellStyle name="標準 2 4 7 2 2 4 2 2 2 3" xfId="38970"/>
    <cellStyle name="標準 2 4 7 2 2 4 2 2 3" xfId="38971"/>
    <cellStyle name="標準 2 4 7 2 2 4 2 2 3 2" xfId="38972"/>
    <cellStyle name="標準 2 4 7 2 2 4 2 2 3 3" xfId="38973"/>
    <cellStyle name="標準 2 4 7 2 2 4 2 2 4" xfId="38974"/>
    <cellStyle name="標準 2 4 7 2 2 4 2 2 5" xfId="38975"/>
    <cellStyle name="標準 2 4 7 2 2 4 2 3" xfId="38976"/>
    <cellStyle name="標準 2 4 7 2 2 4 2 3 2" xfId="38977"/>
    <cellStyle name="標準 2 4 7 2 2 4 2 3 3" xfId="38978"/>
    <cellStyle name="標準 2 4 7 2 2 4 2 4" xfId="38979"/>
    <cellStyle name="標準 2 4 7 2 2 4 2 4 2" xfId="38980"/>
    <cellStyle name="標準 2 4 7 2 2 4 2 4 3" xfId="38981"/>
    <cellStyle name="標準 2 4 7 2 2 4 2 5" xfId="38982"/>
    <cellStyle name="標準 2 4 7 2 2 4 2 6" xfId="38983"/>
    <cellStyle name="標準 2 4 7 2 2 4 3" xfId="38984"/>
    <cellStyle name="標準 2 4 7 2 2 4 3 2" xfId="38985"/>
    <cellStyle name="標準 2 4 7 2 2 4 3 2 2" xfId="38986"/>
    <cellStyle name="標準 2 4 7 2 2 4 3 2 3" xfId="38987"/>
    <cellStyle name="標準 2 4 7 2 2 4 3 3" xfId="38988"/>
    <cellStyle name="標準 2 4 7 2 2 4 3 3 2" xfId="38989"/>
    <cellStyle name="標準 2 4 7 2 2 4 3 3 3" xfId="38990"/>
    <cellStyle name="標準 2 4 7 2 2 4 3 4" xfId="38991"/>
    <cellStyle name="標準 2 4 7 2 2 4 3 5" xfId="38992"/>
    <cellStyle name="標準 2 4 7 2 2 4 4" xfId="38993"/>
    <cellStyle name="標準 2 4 7 2 2 4 5" xfId="38994"/>
    <cellStyle name="標準 2 4 7 2 2 4 5 2" xfId="38995"/>
    <cellStyle name="標準 2 4 7 2 2 4 5 3" xfId="38996"/>
    <cellStyle name="標準 2 4 7 2 2 4 6" xfId="38997"/>
    <cellStyle name="標準 2 4 7 2 2 4 6 2" xfId="38998"/>
    <cellStyle name="標準 2 4 7 2 2 4 6 3" xfId="38999"/>
    <cellStyle name="標準 2 4 7 2 2 4 7" xfId="39000"/>
    <cellStyle name="標準 2 4 7 2 2 4 8" xfId="39001"/>
    <cellStyle name="標準 2 4 7 2 2 5" xfId="39002"/>
    <cellStyle name="標準 2 4 7 2 2 5 2" xfId="39003"/>
    <cellStyle name="標準 2 4 7 2 2 5 2 2" xfId="39004"/>
    <cellStyle name="標準 2 4 7 2 2 5 2 2 2" xfId="39005"/>
    <cellStyle name="標準 2 4 7 2 2 5 2 2 2 2" xfId="39006"/>
    <cellStyle name="標準 2 4 7 2 2 5 2 2 2 3" xfId="39007"/>
    <cellStyle name="標準 2 4 7 2 2 5 2 2 3" xfId="39008"/>
    <cellStyle name="標準 2 4 7 2 2 5 2 2 3 2" xfId="39009"/>
    <cellStyle name="標準 2 4 7 2 2 5 2 2 3 3" xfId="39010"/>
    <cellStyle name="標準 2 4 7 2 2 5 2 2 4" xfId="39011"/>
    <cellStyle name="標準 2 4 7 2 2 5 2 2 5" xfId="39012"/>
    <cellStyle name="標準 2 4 7 2 2 5 2 3" xfId="39013"/>
    <cellStyle name="標準 2 4 7 2 2 5 2 3 2" xfId="39014"/>
    <cellStyle name="標準 2 4 7 2 2 5 2 3 3" xfId="39015"/>
    <cellStyle name="標準 2 4 7 2 2 5 2 4" xfId="39016"/>
    <cellStyle name="標準 2 4 7 2 2 5 2 4 2" xfId="39017"/>
    <cellStyle name="標準 2 4 7 2 2 5 2 4 3" xfId="39018"/>
    <cellStyle name="標準 2 4 7 2 2 5 2 5" xfId="39019"/>
    <cellStyle name="標準 2 4 7 2 2 5 2 6" xfId="39020"/>
    <cellStyle name="標準 2 4 7 2 2 5 3" xfId="39021"/>
    <cellStyle name="標準 2 4 7 2 2 5 3 2" xfId="39022"/>
    <cellStyle name="標準 2 4 7 2 2 5 3 2 2" xfId="39023"/>
    <cellStyle name="標準 2 4 7 2 2 5 3 2 3" xfId="39024"/>
    <cellStyle name="標準 2 4 7 2 2 5 3 3" xfId="39025"/>
    <cellStyle name="標準 2 4 7 2 2 5 3 3 2" xfId="39026"/>
    <cellStyle name="標準 2 4 7 2 2 5 3 3 3" xfId="39027"/>
    <cellStyle name="標準 2 4 7 2 2 5 3 4" xfId="39028"/>
    <cellStyle name="標準 2 4 7 2 2 5 3 5" xfId="39029"/>
    <cellStyle name="標準 2 4 7 2 2 5 4" xfId="39030"/>
    <cellStyle name="標準 2 4 7 2 2 5 5" xfId="39031"/>
    <cellStyle name="標準 2 4 7 2 2 5 5 2" xfId="39032"/>
    <cellStyle name="標準 2 4 7 2 2 5 5 3" xfId="39033"/>
    <cellStyle name="標準 2 4 7 2 2 5 6" xfId="39034"/>
    <cellStyle name="標準 2 4 7 2 2 5 6 2" xfId="39035"/>
    <cellStyle name="標準 2 4 7 2 2 5 6 3" xfId="39036"/>
    <cellStyle name="標準 2 4 7 2 2 5 7" xfId="39037"/>
    <cellStyle name="標準 2 4 7 2 2 5 8" xfId="39038"/>
    <cellStyle name="標準 2 4 7 2 2 6" xfId="39039"/>
    <cellStyle name="標準 2 4 7 2 2 6 2" xfId="39040"/>
    <cellStyle name="標準 2 4 7 2 2 6 2 2" xfId="39041"/>
    <cellStyle name="標準 2 4 7 2 2 6 2 2 2" xfId="39042"/>
    <cellStyle name="標準 2 4 7 2 2 6 2 2 3" xfId="39043"/>
    <cellStyle name="標準 2 4 7 2 2 6 2 3" xfId="39044"/>
    <cellStyle name="標準 2 4 7 2 2 6 2 3 2" xfId="39045"/>
    <cellStyle name="標準 2 4 7 2 2 6 2 3 3" xfId="39046"/>
    <cellStyle name="標準 2 4 7 2 2 6 2 4" xfId="39047"/>
    <cellStyle name="標準 2 4 7 2 2 6 2 5" xfId="39048"/>
    <cellStyle name="標準 2 4 7 2 2 6 3" xfId="39049"/>
    <cellStyle name="標準 2 4 7 2 2 6 3 2" xfId="39050"/>
    <cellStyle name="標準 2 4 7 2 2 6 3 3" xfId="39051"/>
    <cellStyle name="標準 2 4 7 2 2 6 4" xfId="39052"/>
    <cellStyle name="標準 2 4 7 2 2 6 4 2" xfId="39053"/>
    <cellStyle name="標準 2 4 7 2 2 6 4 3" xfId="39054"/>
    <cellStyle name="標準 2 4 7 2 2 6 5" xfId="39055"/>
    <cellStyle name="標準 2 4 7 2 2 6 6" xfId="39056"/>
    <cellStyle name="標準 2 4 7 2 2 7" xfId="39057"/>
    <cellStyle name="標準 2 4 7 2 2 7 2" xfId="39058"/>
    <cellStyle name="標準 2 4 7 2 2 7 2 2" xfId="39059"/>
    <cellStyle name="標準 2 4 7 2 2 7 2 3" xfId="39060"/>
    <cellStyle name="標準 2 4 7 2 2 7 3" xfId="39061"/>
    <cellStyle name="標準 2 4 7 2 2 7 3 2" xfId="39062"/>
    <cellStyle name="標準 2 4 7 2 2 7 3 3" xfId="39063"/>
    <cellStyle name="標準 2 4 7 2 2 7 4" xfId="39064"/>
    <cellStyle name="標準 2 4 7 2 2 7 5" xfId="39065"/>
    <cellStyle name="標準 2 4 7 2 2 8" xfId="39066"/>
    <cellStyle name="標準 2 4 7 2 2 9" xfId="39067"/>
    <cellStyle name="標準 2 4 7 2 2 9 2" xfId="39068"/>
    <cellStyle name="標準 2 4 7 2 2 9 3" xfId="39069"/>
    <cellStyle name="標準 2 4 7 2 3" xfId="39070"/>
    <cellStyle name="標準 2 4 7 2 3 10" xfId="39071"/>
    <cellStyle name="標準 2 4 7 2 3 11" xfId="39072"/>
    <cellStyle name="標準 2 4 7 2 3 2" xfId="39073"/>
    <cellStyle name="標準 2 4 7 2 3 2 10" xfId="39074"/>
    <cellStyle name="標準 2 4 7 2 3 2 2" xfId="39075"/>
    <cellStyle name="標準 2 4 7 2 3 2 2 2" xfId="39076"/>
    <cellStyle name="標準 2 4 7 2 3 2 2 2 2" xfId="39077"/>
    <cellStyle name="標準 2 4 7 2 3 2 2 2 2 2" xfId="39078"/>
    <cellStyle name="標準 2 4 7 2 3 2 2 2 2 2 2" xfId="39079"/>
    <cellStyle name="標準 2 4 7 2 3 2 2 2 2 2 3" xfId="39080"/>
    <cellStyle name="標準 2 4 7 2 3 2 2 2 2 3" xfId="39081"/>
    <cellStyle name="標準 2 4 7 2 3 2 2 2 2 3 2" xfId="39082"/>
    <cellStyle name="標準 2 4 7 2 3 2 2 2 2 3 3" xfId="39083"/>
    <cellStyle name="標準 2 4 7 2 3 2 2 2 2 4" xfId="39084"/>
    <cellStyle name="標準 2 4 7 2 3 2 2 2 2 5" xfId="39085"/>
    <cellStyle name="標準 2 4 7 2 3 2 2 2 3" xfId="39086"/>
    <cellStyle name="標準 2 4 7 2 3 2 2 2 3 2" xfId="39087"/>
    <cellStyle name="標準 2 4 7 2 3 2 2 2 3 3" xfId="39088"/>
    <cellStyle name="標準 2 4 7 2 3 2 2 2 4" xfId="39089"/>
    <cellStyle name="標準 2 4 7 2 3 2 2 2 4 2" xfId="39090"/>
    <cellStyle name="標準 2 4 7 2 3 2 2 2 4 3" xfId="39091"/>
    <cellStyle name="標準 2 4 7 2 3 2 2 2 5" xfId="39092"/>
    <cellStyle name="標準 2 4 7 2 3 2 2 2 6" xfId="39093"/>
    <cellStyle name="標準 2 4 7 2 3 2 2 3" xfId="39094"/>
    <cellStyle name="標準 2 4 7 2 3 2 2 3 2" xfId="39095"/>
    <cellStyle name="標準 2 4 7 2 3 2 2 3 2 2" xfId="39096"/>
    <cellStyle name="標準 2 4 7 2 3 2 2 3 2 3" xfId="39097"/>
    <cellStyle name="標準 2 4 7 2 3 2 2 3 3" xfId="39098"/>
    <cellStyle name="標準 2 4 7 2 3 2 2 3 3 2" xfId="39099"/>
    <cellStyle name="標準 2 4 7 2 3 2 2 3 3 3" xfId="39100"/>
    <cellStyle name="標準 2 4 7 2 3 2 2 3 4" xfId="39101"/>
    <cellStyle name="標準 2 4 7 2 3 2 2 3 5" xfId="39102"/>
    <cellStyle name="標準 2 4 7 2 3 2 2 4" xfId="39103"/>
    <cellStyle name="標準 2 4 7 2 3 2 2 5" xfId="39104"/>
    <cellStyle name="標準 2 4 7 2 3 2 2 5 2" xfId="39105"/>
    <cellStyle name="標準 2 4 7 2 3 2 2 5 3" xfId="39106"/>
    <cellStyle name="標準 2 4 7 2 3 2 2 6" xfId="39107"/>
    <cellStyle name="標準 2 4 7 2 3 2 2 6 2" xfId="39108"/>
    <cellStyle name="標準 2 4 7 2 3 2 2 6 3" xfId="39109"/>
    <cellStyle name="標準 2 4 7 2 3 2 2 7" xfId="39110"/>
    <cellStyle name="標準 2 4 7 2 3 2 2 8" xfId="39111"/>
    <cellStyle name="標準 2 4 7 2 3 2 3" xfId="39112"/>
    <cellStyle name="標準 2 4 7 2 3 2 3 2" xfId="39113"/>
    <cellStyle name="標準 2 4 7 2 3 2 3 2 2" xfId="39114"/>
    <cellStyle name="標準 2 4 7 2 3 2 3 2 2 2" xfId="39115"/>
    <cellStyle name="標準 2 4 7 2 3 2 3 2 2 2 2" xfId="39116"/>
    <cellStyle name="標準 2 4 7 2 3 2 3 2 2 2 3" xfId="39117"/>
    <cellStyle name="標準 2 4 7 2 3 2 3 2 2 3" xfId="39118"/>
    <cellStyle name="標準 2 4 7 2 3 2 3 2 2 3 2" xfId="39119"/>
    <cellStyle name="標準 2 4 7 2 3 2 3 2 2 3 3" xfId="39120"/>
    <cellStyle name="標準 2 4 7 2 3 2 3 2 2 4" xfId="39121"/>
    <cellStyle name="標準 2 4 7 2 3 2 3 2 2 5" xfId="39122"/>
    <cellStyle name="標準 2 4 7 2 3 2 3 2 3" xfId="39123"/>
    <cellStyle name="標準 2 4 7 2 3 2 3 2 3 2" xfId="39124"/>
    <cellStyle name="標準 2 4 7 2 3 2 3 2 3 3" xfId="39125"/>
    <cellStyle name="標準 2 4 7 2 3 2 3 2 4" xfId="39126"/>
    <cellStyle name="標準 2 4 7 2 3 2 3 2 4 2" xfId="39127"/>
    <cellStyle name="標準 2 4 7 2 3 2 3 2 4 3" xfId="39128"/>
    <cellStyle name="標準 2 4 7 2 3 2 3 2 5" xfId="39129"/>
    <cellStyle name="標準 2 4 7 2 3 2 3 2 6" xfId="39130"/>
    <cellStyle name="標準 2 4 7 2 3 2 3 3" xfId="39131"/>
    <cellStyle name="標準 2 4 7 2 3 2 3 3 2" xfId="39132"/>
    <cellStyle name="標準 2 4 7 2 3 2 3 3 2 2" xfId="39133"/>
    <cellStyle name="標準 2 4 7 2 3 2 3 3 2 3" xfId="39134"/>
    <cellStyle name="標準 2 4 7 2 3 2 3 3 3" xfId="39135"/>
    <cellStyle name="標準 2 4 7 2 3 2 3 3 3 2" xfId="39136"/>
    <cellStyle name="標準 2 4 7 2 3 2 3 3 3 3" xfId="39137"/>
    <cellStyle name="標準 2 4 7 2 3 2 3 3 4" xfId="39138"/>
    <cellStyle name="標準 2 4 7 2 3 2 3 3 5" xfId="39139"/>
    <cellStyle name="標準 2 4 7 2 3 2 3 4" xfId="39140"/>
    <cellStyle name="標準 2 4 7 2 3 2 3 5" xfId="39141"/>
    <cellStyle name="標準 2 4 7 2 3 2 3 5 2" xfId="39142"/>
    <cellStyle name="標準 2 4 7 2 3 2 3 5 3" xfId="39143"/>
    <cellStyle name="標準 2 4 7 2 3 2 3 6" xfId="39144"/>
    <cellStyle name="標準 2 4 7 2 3 2 3 6 2" xfId="39145"/>
    <cellStyle name="標準 2 4 7 2 3 2 3 6 3" xfId="39146"/>
    <cellStyle name="標準 2 4 7 2 3 2 3 7" xfId="39147"/>
    <cellStyle name="標準 2 4 7 2 3 2 3 8" xfId="39148"/>
    <cellStyle name="標準 2 4 7 2 3 2 4" xfId="39149"/>
    <cellStyle name="標準 2 4 7 2 3 2 4 2" xfId="39150"/>
    <cellStyle name="標準 2 4 7 2 3 2 4 2 2" xfId="39151"/>
    <cellStyle name="標準 2 4 7 2 3 2 4 2 2 2" xfId="39152"/>
    <cellStyle name="標準 2 4 7 2 3 2 4 2 2 3" xfId="39153"/>
    <cellStyle name="標準 2 4 7 2 3 2 4 2 3" xfId="39154"/>
    <cellStyle name="標準 2 4 7 2 3 2 4 2 3 2" xfId="39155"/>
    <cellStyle name="標準 2 4 7 2 3 2 4 2 3 3" xfId="39156"/>
    <cellStyle name="標準 2 4 7 2 3 2 4 2 4" xfId="39157"/>
    <cellStyle name="標準 2 4 7 2 3 2 4 2 5" xfId="39158"/>
    <cellStyle name="標準 2 4 7 2 3 2 4 3" xfId="39159"/>
    <cellStyle name="標準 2 4 7 2 3 2 4 3 2" xfId="39160"/>
    <cellStyle name="標準 2 4 7 2 3 2 4 3 3" xfId="39161"/>
    <cellStyle name="標準 2 4 7 2 3 2 4 4" xfId="39162"/>
    <cellStyle name="標準 2 4 7 2 3 2 4 4 2" xfId="39163"/>
    <cellStyle name="標準 2 4 7 2 3 2 4 4 3" xfId="39164"/>
    <cellStyle name="標準 2 4 7 2 3 2 4 5" xfId="39165"/>
    <cellStyle name="標準 2 4 7 2 3 2 4 6" xfId="39166"/>
    <cellStyle name="標準 2 4 7 2 3 2 5" xfId="39167"/>
    <cellStyle name="標準 2 4 7 2 3 2 5 2" xfId="39168"/>
    <cellStyle name="標準 2 4 7 2 3 2 5 2 2" xfId="39169"/>
    <cellStyle name="標準 2 4 7 2 3 2 5 2 3" xfId="39170"/>
    <cellStyle name="標準 2 4 7 2 3 2 5 3" xfId="39171"/>
    <cellStyle name="標準 2 4 7 2 3 2 5 3 2" xfId="39172"/>
    <cellStyle name="標準 2 4 7 2 3 2 5 3 3" xfId="39173"/>
    <cellStyle name="標準 2 4 7 2 3 2 5 4" xfId="39174"/>
    <cellStyle name="標準 2 4 7 2 3 2 5 5" xfId="39175"/>
    <cellStyle name="標準 2 4 7 2 3 2 6" xfId="39176"/>
    <cellStyle name="標準 2 4 7 2 3 2 7" xfId="39177"/>
    <cellStyle name="標準 2 4 7 2 3 2 7 2" xfId="39178"/>
    <cellStyle name="標準 2 4 7 2 3 2 7 3" xfId="39179"/>
    <cellStyle name="標準 2 4 7 2 3 2 8" xfId="39180"/>
    <cellStyle name="標準 2 4 7 2 3 2 8 2" xfId="39181"/>
    <cellStyle name="標準 2 4 7 2 3 2 8 3" xfId="39182"/>
    <cellStyle name="標準 2 4 7 2 3 2 9" xfId="39183"/>
    <cellStyle name="標準 2 4 7 2 3 3" xfId="39184"/>
    <cellStyle name="標準 2 4 7 2 3 3 2" xfId="39185"/>
    <cellStyle name="標準 2 4 7 2 3 3 2 2" xfId="39186"/>
    <cellStyle name="標準 2 4 7 2 3 3 2 2 2" xfId="39187"/>
    <cellStyle name="標準 2 4 7 2 3 3 2 2 2 2" xfId="39188"/>
    <cellStyle name="標準 2 4 7 2 3 3 2 2 2 3" xfId="39189"/>
    <cellStyle name="標準 2 4 7 2 3 3 2 2 3" xfId="39190"/>
    <cellStyle name="標準 2 4 7 2 3 3 2 2 3 2" xfId="39191"/>
    <cellStyle name="標準 2 4 7 2 3 3 2 2 3 3" xfId="39192"/>
    <cellStyle name="標準 2 4 7 2 3 3 2 2 4" xfId="39193"/>
    <cellStyle name="標準 2 4 7 2 3 3 2 2 5" xfId="39194"/>
    <cellStyle name="標準 2 4 7 2 3 3 2 3" xfId="39195"/>
    <cellStyle name="標準 2 4 7 2 3 3 2 3 2" xfId="39196"/>
    <cellStyle name="標準 2 4 7 2 3 3 2 3 3" xfId="39197"/>
    <cellStyle name="標準 2 4 7 2 3 3 2 4" xfId="39198"/>
    <cellStyle name="標準 2 4 7 2 3 3 2 4 2" xfId="39199"/>
    <cellStyle name="標準 2 4 7 2 3 3 2 4 3" xfId="39200"/>
    <cellStyle name="標準 2 4 7 2 3 3 2 5" xfId="39201"/>
    <cellStyle name="標準 2 4 7 2 3 3 2 6" xfId="39202"/>
    <cellStyle name="標準 2 4 7 2 3 3 3" xfId="39203"/>
    <cellStyle name="標準 2 4 7 2 3 3 3 2" xfId="39204"/>
    <cellStyle name="標準 2 4 7 2 3 3 3 2 2" xfId="39205"/>
    <cellStyle name="標準 2 4 7 2 3 3 3 2 3" xfId="39206"/>
    <cellStyle name="標準 2 4 7 2 3 3 3 3" xfId="39207"/>
    <cellStyle name="標準 2 4 7 2 3 3 3 3 2" xfId="39208"/>
    <cellStyle name="標準 2 4 7 2 3 3 3 3 3" xfId="39209"/>
    <cellStyle name="標準 2 4 7 2 3 3 3 4" xfId="39210"/>
    <cellStyle name="標準 2 4 7 2 3 3 3 5" xfId="39211"/>
    <cellStyle name="標準 2 4 7 2 3 3 4" xfId="39212"/>
    <cellStyle name="標準 2 4 7 2 3 3 5" xfId="39213"/>
    <cellStyle name="標準 2 4 7 2 3 3 5 2" xfId="39214"/>
    <cellStyle name="標準 2 4 7 2 3 3 5 3" xfId="39215"/>
    <cellStyle name="標準 2 4 7 2 3 3 6" xfId="39216"/>
    <cellStyle name="標準 2 4 7 2 3 3 6 2" xfId="39217"/>
    <cellStyle name="標準 2 4 7 2 3 3 6 3" xfId="39218"/>
    <cellStyle name="標準 2 4 7 2 3 3 7" xfId="39219"/>
    <cellStyle name="標準 2 4 7 2 3 3 8" xfId="39220"/>
    <cellStyle name="標準 2 4 7 2 3 4" xfId="39221"/>
    <cellStyle name="標準 2 4 7 2 3 4 2" xfId="39222"/>
    <cellStyle name="標準 2 4 7 2 3 4 2 2" xfId="39223"/>
    <cellStyle name="標準 2 4 7 2 3 4 2 2 2" xfId="39224"/>
    <cellStyle name="標準 2 4 7 2 3 4 2 2 2 2" xfId="39225"/>
    <cellStyle name="標準 2 4 7 2 3 4 2 2 2 3" xfId="39226"/>
    <cellStyle name="標準 2 4 7 2 3 4 2 2 3" xfId="39227"/>
    <cellStyle name="標準 2 4 7 2 3 4 2 2 3 2" xfId="39228"/>
    <cellStyle name="標準 2 4 7 2 3 4 2 2 3 3" xfId="39229"/>
    <cellStyle name="標準 2 4 7 2 3 4 2 2 4" xfId="39230"/>
    <cellStyle name="標準 2 4 7 2 3 4 2 2 5" xfId="39231"/>
    <cellStyle name="標準 2 4 7 2 3 4 2 3" xfId="39232"/>
    <cellStyle name="標準 2 4 7 2 3 4 2 3 2" xfId="39233"/>
    <cellStyle name="標準 2 4 7 2 3 4 2 3 3" xfId="39234"/>
    <cellStyle name="標準 2 4 7 2 3 4 2 4" xfId="39235"/>
    <cellStyle name="標準 2 4 7 2 3 4 2 4 2" xfId="39236"/>
    <cellStyle name="標準 2 4 7 2 3 4 2 4 3" xfId="39237"/>
    <cellStyle name="標準 2 4 7 2 3 4 2 5" xfId="39238"/>
    <cellStyle name="標準 2 4 7 2 3 4 2 6" xfId="39239"/>
    <cellStyle name="標準 2 4 7 2 3 4 3" xfId="39240"/>
    <cellStyle name="標準 2 4 7 2 3 4 3 2" xfId="39241"/>
    <cellStyle name="標準 2 4 7 2 3 4 3 2 2" xfId="39242"/>
    <cellStyle name="標準 2 4 7 2 3 4 3 2 3" xfId="39243"/>
    <cellStyle name="標準 2 4 7 2 3 4 3 3" xfId="39244"/>
    <cellStyle name="標準 2 4 7 2 3 4 3 3 2" xfId="39245"/>
    <cellStyle name="標準 2 4 7 2 3 4 3 3 3" xfId="39246"/>
    <cellStyle name="標準 2 4 7 2 3 4 3 4" xfId="39247"/>
    <cellStyle name="標準 2 4 7 2 3 4 3 5" xfId="39248"/>
    <cellStyle name="標準 2 4 7 2 3 4 4" xfId="39249"/>
    <cellStyle name="標準 2 4 7 2 3 4 5" xfId="39250"/>
    <cellStyle name="標準 2 4 7 2 3 4 5 2" xfId="39251"/>
    <cellStyle name="標準 2 4 7 2 3 4 5 3" xfId="39252"/>
    <cellStyle name="標準 2 4 7 2 3 4 6" xfId="39253"/>
    <cellStyle name="標準 2 4 7 2 3 4 6 2" xfId="39254"/>
    <cellStyle name="標準 2 4 7 2 3 4 6 3" xfId="39255"/>
    <cellStyle name="標準 2 4 7 2 3 4 7" xfId="39256"/>
    <cellStyle name="標準 2 4 7 2 3 4 8" xfId="39257"/>
    <cellStyle name="標準 2 4 7 2 3 5" xfId="39258"/>
    <cellStyle name="標準 2 4 7 2 3 5 2" xfId="39259"/>
    <cellStyle name="標準 2 4 7 2 3 5 2 2" xfId="39260"/>
    <cellStyle name="標準 2 4 7 2 3 5 2 2 2" xfId="39261"/>
    <cellStyle name="標準 2 4 7 2 3 5 2 2 3" xfId="39262"/>
    <cellStyle name="標準 2 4 7 2 3 5 2 3" xfId="39263"/>
    <cellStyle name="標準 2 4 7 2 3 5 2 3 2" xfId="39264"/>
    <cellStyle name="標準 2 4 7 2 3 5 2 3 3" xfId="39265"/>
    <cellStyle name="標準 2 4 7 2 3 5 2 4" xfId="39266"/>
    <cellStyle name="標準 2 4 7 2 3 5 2 5" xfId="39267"/>
    <cellStyle name="標準 2 4 7 2 3 5 3" xfId="39268"/>
    <cellStyle name="標準 2 4 7 2 3 5 3 2" xfId="39269"/>
    <cellStyle name="標準 2 4 7 2 3 5 3 3" xfId="39270"/>
    <cellStyle name="標準 2 4 7 2 3 5 4" xfId="39271"/>
    <cellStyle name="標準 2 4 7 2 3 5 4 2" xfId="39272"/>
    <cellStyle name="標準 2 4 7 2 3 5 4 3" xfId="39273"/>
    <cellStyle name="標準 2 4 7 2 3 5 5" xfId="39274"/>
    <cellStyle name="標準 2 4 7 2 3 5 6" xfId="39275"/>
    <cellStyle name="標準 2 4 7 2 3 6" xfId="39276"/>
    <cellStyle name="標準 2 4 7 2 3 6 2" xfId="39277"/>
    <cellStyle name="標準 2 4 7 2 3 6 2 2" xfId="39278"/>
    <cellStyle name="標準 2 4 7 2 3 6 2 3" xfId="39279"/>
    <cellStyle name="標準 2 4 7 2 3 6 3" xfId="39280"/>
    <cellStyle name="標準 2 4 7 2 3 6 3 2" xfId="39281"/>
    <cellStyle name="標準 2 4 7 2 3 6 3 3" xfId="39282"/>
    <cellStyle name="標準 2 4 7 2 3 6 4" xfId="39283"/>
    <cellStyle name="標準 2 4 7 2 3 6 5" xfId="39284"/>
    <cellStyle name="標準 2 4 7 2 3 7" xfId="39285"/>
    <cellStyle name="標準 2 4 7 2 3 8" xfId="39286"/>
    <cellStyle name="標準 2 4 7 2 3 8 2" xfId="39287"/>
    <cellStyle name="標準 2 4 7 2 3 8 3" xfId="39288"/>
    <cellStyle name="標準 2 4 7 2 3 9" xfId="39289"/>
    <cellStyle name="標準 2 4 7 2 3 9 2" xfId="39290"/>
    <cellStyle name="標準 2 4 7 2 3 9 3" xfId="39291"/>
    <cellStyle name="標準 2 4 7 2 4" xfId="39292"/>
    <cellStyle name="標準 2 4 7 2 4 10" xfId="39293"/>
    <cellStyle name="標準 2 4 7 2 4 2" xfId="39294"/>
    <cellStyle name="標準 2 4 7 2 4 2 2" xfId="39295"/>
    <cellStyle name="標準 2 4 7 2 4 2 2 2" xfId="39296"/>
    <cellStyle name="標準 2 4 7 2 4 2 2 2 2" xfId="39297"/>
    <cellStyle name="標準 2 4 7 2 4 2 2 2 2 2" xfId="39298"/>
    <cellStyle name="標準 2 4 7 2 4 2 2 2 2 3" xfId="39299"/>
    <cellStyle name="標準 2 4 7 2 4 2 2 2 3" xfId="39300"/>
    <cellStyle name="標準 2 4 7 2 4 2 2 2 3 2" xfId="39301"/>
    <cellStyle name="標準 2 4 7 2 4 2 2 2 3 3" xfId="39302"/>
    <cellStyle name="標準 2 4 7 2 4 2 2 2 4" xfId="39303"/>
    <cellStyle name="標準 2 4 7 2 4 2 2 2 5" xfId="39304"/>
    <cellStyle name="標準 2 4 7 2 4 2 2 3" xfId="39305"/>
    <cellStyle name="標準 2 4 7 2 4 2 2 3 2" xfId="39306"/>
    <cellStyle name="標準 2 4 7 2 4 2 2 3 3" xfId="39307"/>
    <cellStyle name="標準 2 4 7 2 4 2 2 4" xfId="39308"/>
    <cellStyle name="標準 2 4 7 2 4 2 2 4 2" xfId="39309"/>
    <cellStyle name="標準 2 4 7 2 4 2 2 4 3" xfId="39310"/>
    <cellStyle name="標準 2 4 7 2 4 2 2 5" xfId="39311"/>
    <cellStyle name="標準 2 4 7 2 4 2 2 6" xfId="39312"/>
    <cellStyle name="標準 2 4 7 2 4 2 3" xfId="39313"/>
    <cellStyle name="標準 2 4 7 2 4 2 3 2" xfId="39314"/>
    <cellStyle name="標準 2 4 7 2 4 2 3 2 2" xfId="39315"/>
    <cellStyle name="標準 2 4 7 2 4 2 3 2 3" xfId="39316"/>
    <cellStyle name="標準 2 4 7 2 4 2 3 3" xfId="39317"/>
    <cellStyle name="標準 2 4 7 2 4 2 3 3 2" xfId="39318"/>
    <cellStyle name="標準 2 4 7 2 4 2 3 3 3" xfId="39319"/>
    <cellStyle name="標準 2 4 7 2 4 2 3 4" xfId="39320"/>
    <cellStyle name="標準 2 4 7 2 4 2 3 5" xfId="39321"/>
    <cellStyle name="標準 2 4 7 2 4 2 4" xfId="39322"/>
    <cellStyle name="標準 2 4 7 2 4 2 5" xfId="39323"/>
    <cellStyle name="標準 2 4 7 2 4 2 5 2" xfId="39324"/>
    <cellStyle name="標準 2 4 7 2 4 2 5 3" xfId="39325"/>
    <cellStyle name="標準 2 4 7 2 4 2 6" xfId="39326"/>
    <cellStyle name="標準 2 4 7 2 4 2 6 2" xfId="39327"/>
    <cellStyle name="標準 2 4 7 2 4 2 6 3" xfId="39328"/>
    <cellStyle name="標準 2 4 7 2 4 2 7" xfId="39329"/>
    <cellStyle name="標準 2 4 7 2 4 2 8" xfId="39330"/>
    <cellStyle name="標準 2 4 7 2 4 3" xfId="39331"/>
    <cellStyle name="標準 2 4 7 2 4 3 2" xfId="39332"/>
    <cellStyle name="標準 2 4 7 2 4 3 2 2" xfId="39333"/>
    <cellStyle name="標準 2 4 7 2 4 3 2 2 2" xfId="39334"/>
    <cellStyle name="標準 2 4 7 2 4 3 2 2 2 2" xfId="39335"/>
    <cellStyle name="標準 2 4 7 2 4 3 2 2 2 3" xfId="39336"/>
    <cellStyle name="標準 2 4 7 2 4 3 2 2 3" xfId="39337"/>
    <cellStyle name="標準 2 4 7 2 4 3 2 2 3 2" xfId="39338"/>
    <cellStyle name="標準 2 4 7 2 4 3 2 2 3 3" xfId="39339"/>
    <cellStyle name="標準 2 4 7 2 4 3 2 2 4" xfId="39340"/>
    <cellStyle name="標準 2 4 7 2 4 3 2 2 5" xfId="39341"/>
    <cellStyle name="標準 2 4 7 2 4 3 2 3" xfId="39342"/>
    <cellStyle name="標準 2 4 7 2 4 3 2 3 2" xfId="39343"/>
    <cellStyle name="標準 2 4 7 2 4 3 2 3 3" xfId="39344"/>
    <cellStyle name="標準 2 4 7 2 4 3 2 4" xfId="39345"/>
    <cellStyle name="標準 2 4 7 2 4 3 2 4 2" xfId="39346"/>
    <cellStyle name="標準 2 4 7 2 4 3 2 4 3" xfId="39347"/>
    <cellStyle name="標準 2 4 7 2 4 3 2 5" xfId="39348"/>
    <cellStyle name="標準 2 4 7 2 4 3 2 6" xfId="39349"/>
    <cellStyle name="標準 2 4 7 2 4 3 3" xfId="39350"/>
    <cellStyle name="標準 2 4 7 2 4 3 3 2" xfId="39351"/>
    <cellStyle name="標準 2 4 7 2 4 3 3 2 2" xfId="39352"/>
    <cellStyle name="標準 2 4 7 2 4 3 3 2 3" xfId="39353"/>
    <cellStyle name="標準 2 4 7 2 4 3 3 3" xfId="39354"/>
    <cellStyle name="標準 2 4 7 2 4 3 3 3 2" xfId="39355"/>
    <cellStyle name="標準 2 4 7 2 4 3 3 3 3" xfId="39356"/>
    <cellStyle name="標準 2 4 7 2 4 3 3 4" xfId="39357"/>
    <cellStyle name="標準 2 4 7 2 4 3 3 5" xfId="39358"/>
    <cellStyle name="標準 2 4 7 2 4 3 4" xfId="39359"/>
    <cellStyle name="標準 2 4 7 2 4 3 5" xfId="39360"/>
    <cellStyle name="標準 2 4 7 2 4 3 5 2" xfId="39361"/>
    <cellStyle name="標準 2 4 7 2 4 3 5 3" xfId="39362"/>
    <cellStyle name="標準 2 4 7 2 4 3 6" xfId="39363"/>
    <cellStyle name="標準 2 4 7 2 4 3 6 2" xfId="39364"/>
    <cellStyle name="標準 2 4 7 2 4 3 6 3" xfId="39365"/>
    <cellStyle name="標準 2 4 7 2 4 3 7" xfId="39366"/>
    <cellStyle name="標準 2 4 7 2 4 3 8" xfId="39367"/>
    <cellStyle name="標準 2 4 7 2 4 4" xfId="39368"/>
    <cellStyle name="標準 2 4 7 2 4 4 2" xfId="39369"/>
    <cellStyle name="標準 2 4 7 2 4 4 2 2" xfId="39370"/>
    <cellStyle name="標準 2 4 7 2 4 4 2 2 2" xfId="39371"/>
    <cellStyle name="標準 2 4 7 2 4 4 2 2 3" xfId="39372"/>
    <cellStyle name="標準 2 4 7 2 4 4 2 3" xfId="39373"/>
    <cellStyle name="標準 2 4 7 2 4 4 2 3 2" xfId="39374"/>
    <cellStyle name="標準 2 4 7 2 4 4 2 3 3" xfId="39375"/>
    <cellStyle name="標準 2 4 7 2 4 4 2 4" xfId="39376"/>
    <cellStyle name="標準 2 4 7 2 4 4 2 5" xfId="39377"/>
    <cellStyle name="標準 2 4 7 2 4 4 3" xfId="39378"/>
    <cellStyle name="標準 2 4 7 2 4 4 3 2" xfId="39379"/>
    <cellStyle name="標準 2 4 7 2 4 4 3 3" xfId="39380"/>
    <cellStyle name="標準 2 4 7 2 4 4 4" xfId="39381"/>
    <cellStyle name="標準 2 4 7 2 4 4 4 2" xfId="39382"/>
    <cellStyle name="標準 2 4 7 2 4 4 4 3" xfId="39383"/>
    <cellStyle name="標準 2 4 7 2 4 4 5" xfId="39384"/>
    <cellStyle name="標準 2 4 7 2 4 4 6" xfId="39385"/>
    <cellStyle name="標準 2 4 7 2 4 5" xfId="39386"/>
    <cellStyle name="標準 2 4 7 2 4 5 2" xfId="39387"/>
    <cellStyle name="標準 2 4 7 2 4 5 2 2" xfId="39388"/>
    <cellStyle name="標準 2 4 7 2 4 5 2 3" xfId="39389"/>
    <cellStyle name="標準 2 4 7 2 4 5 3" xfId="39390"/>
    <cellStyle name="標準 2 4 7 2 4 5 3 2" xfId="39391"/>
    <cellStyle name="標準 2 4 7 2 4 5 3 3" xfId="39392"/>
    <cellStyle name="標準 2 4 7 2 4 5 4" xfId="39393"/>
    <cellStyle name="標準 2 4 7 2 4 5 5" xfId="39394"/>
    <cellStyle name="標準 2 4 7 2 4 6" xfId="39395"/>
    <cellStyle name="標準 2 4 7 2 4 7" xfId="39396"/>
    <cellStyle name="標準 2 4 7 2 4 7 2" xfId="39397"/>
    <cellStyle name="標準 2 4 7 2 4 7 3" xfId="39398"/>
    <cellStyle name="標準 2 4 7 2 4 8" xfId="39399"/>
    <cellStyle name="標準 2 4 7 2 4 8 2" xfId="39400"/>
    <cellStyle name="標準 2 4 7 2 4 8 3" xfId="39401"/>
    <cellStyle name="標準 2 4 7 2 4 9" xfId="39402"/>
    <cellStyle name="標準 2 4 7 2 5" xfId="39403"/>
    <cellStyle name="標準 2 4 7 2 5 2" xfId="39404"/>
    <cellStyle name="標準 2 4 7 2 5 2 2" xfId="39405"/>
    <cellStyle name="標準 2 4 7 2 5 2 2 2" xfId="39406"/>
    <cellStyle name="標準 2 4 7 2 5 2 2 2 2" xfId="39407"/>
    <cellStyle name="標準 2 4 7 2 5 2 2 2 2 2" xfId="39408"/>
    <cellStyle name="標準 2 4 7 2 5 2 2 2 2 3" xfId="39409"/>
    <cellStyle name="標準 2 4 7 2 5 2 2 2 3" xfId="39410"/>
    <cellStyle name="標準 2 4 7 2 5 2 2 2 3 2" xfId="39411"/>
    <cellStyle name="標準 2 4 7 2 5 2 2 2 3 3" xfId="39412"/>
    <cellStyle name="標準 2 4 7 2 5 2 2 2 4" xfId="39413"/>
    <cellStyle name="標準 2 4 7 2 5 2 2 2 5" xfId="39414"/>
    <cellStyle name="標準 2 4 7 2 5 2 2 3" xfId="39415"/>
    <cellStyle name="標準 2 4 7 2 5 2 2 3 2" xfId="39416"/>
    <cellStyle name="標準 2 4 7 2 5 2 2 3 3" xfId="39417"/>
    <cellStyle name="標準 2 4 7 2 5 2 2 4" xfId="39418"/>
    <cellStyle name="標準 2 4 7 2 5 2 2 4 2" xfId="39419"/>
    <cellStyle name="標準 2 4 7 2 5 2 2 4 3" xfId="39420"/>
    <cellStyle name="標準 2 4 7 2 5 2 2 5" xfId="39421"/>
    <cellStyle name="標準 2 4 7 2 5 2 2 6" xfId="39422"/>
    <cellStyle name="標準 2 4 7 2 5 2 3" xfId="39423"/>
    <cellStyle name="標準 2 4 7 2 5 2 3 2" xfId="39424"/>
    <cellStyle name="標準 2 4 7 2 5 2 3 2 2" xfId="39425"/>
    <cellStyle name="標準 2 4 7 2 5 2 3 2 3" xfId="39426"/>
    <cellStyle name="標準 2 4 7 2 5 2 3 3" xfId="39427"/>
    <cellStyle name="標準 2 4 7 2 5 2 3 3 2" xfId="39428"/>
    <cellStyle name="標準 2 4 7 2 5 2 3 3 3" xfId="39429"/>
    <cellStyle name="標準 2 4 7 2 5 2 3 4" xfId="39430"/>
    <cellStyle name="標準 2 4 7 2 5 2 3 5" xfId="39431"/>
    <cellStyle name="標準 2 4 7 2 5 2 4" xfId="39432"/>
    <cellStyle name="標準 2 4 7 2 5 2 5" xfId="39433"/>
    <cellStyle name="標準 2 4 7 2 5 2 5 2" xfId="39434"/>
    <cellStyle name="標準 2 4 7 2 5 2 5 3" xfId="39435"/>
    <cellStyle name="標準 2 4 7 2 5 2 6" xfId="39436"/>
    <cellStyle name="標準 2 4 7 2 5 2 6 2" xfId="39437"/>
    <cellStyle name="標準 2 4 7 2 5 2 6 3" xfId="39438"/>
    <cellStyle name="標準 2 4 7 2 5 2 7" xfId="39439"/>
    <cellStyle name="標準 2 4 7 2 5 2 8" xfId="39440"/>
    <cellStyle name="標準 2 4 7 2 5 3" xfId="39441"/>
    <cellStyle name="標準 2 4 7 2 5 3 2" xfId="39442"/>
    <cellStyle name="標準 2 4 7 2 5 3 2 2" xfId="39443"/>
    <cellStyle name="標準 2 4 7 2 5 3 2 2 2" xfId="39444"/>
    <cellStyle name="標準 2 4 7 2 5 3 2 2 3" xfId="39445"/>
    <cellStyle name="標準 2 4 7 2 5 3 2 3" xfId="39446"/>
    <cellStyle name="標準 2 4 7 2 5 3 2 3 2" xfId="39447"/>
    <cellStyle name="標準 2 4 7 2 5 3 2 3 3" xfId="39448"/>
    <cellStyle name="標準 2 4 7 2 5 3 2 4" xfId="39449"/>
    <cellStyle name="標準 2 4 7 2 5 3 2 5" xfId="39450"/>
    <cellStyle name="標準 2 4 7 2 5 3 3" xfId="39451"/>
    <cellStyle name="標準 2 4 7 2 5 3 3 2" xfId="39452"/>
    <cellStyle name="標準 2 4 7 2 5 3 3 3" xfId="39453"/>
    <cellStyle name="標準 2 4 7 2 5 3 4" xfId="39454"/>
    <cellStyle name="標準 2 4 7 2 5 3 4 2" xfId="39455"/>
    <cellStyle name="標準 2 4 7 2 5 3 4 3" xfId="39456"/>
    <cellStyle name="標準 2 4 7 2 5 3 5" xfId="39457"/>
    <cellStyle name="標準 2 4 7 2 5 3 6" xfId="39458"/>
    <cellStyle name="標準 2 4 7 2 5 4" xfId="39459"/>
    <cellStyle name="標準 2 4 7 2 5 4 2" xfId="39460"/>
    <cellStyle name="標準 2 4 7 2 5 4 2 2" xfId="39461"/>
    <cellStyle name="標準 2 4 7 2 5 4 2 3" xfId="39462"/>
    <cellStyle name="標準 2 4 7 2 5 4 3" xfId="39463"/>
    <cellStyle name="標準 2 4 7 2 5 4 3 2" xfId="39464"/>
    <cellStyle name="標準 2 4 7 2 5 4 3 3" xfId="39465"/>
    <cellStyle name="標準 2 4 7 2 5 4 4" xfId="39466"/>
    <cellStyle name="標準 2 4 7 2 5 4 5" xfId="39467"/>
    <cellStyle name="標準 2 4 7 2 5 5" xfId="39468"/>
    <cellStyle name="標準 2 4 7 2 5 6" xfId="39469"/>
    <cellStyle name="標準 2 4 7 2 5 6 2" xfId="39470"/>
    <cellStyle name="標準 2 4 7 2 5 6 3" xfId="39471"/>
    <cellStyle name="標準 2 4 7 2 5 7" xfId="39472"/>
    <cellStyle name="標準 2 4 7 2 5 7 2" xfId="39473"/>
    <cellStyle name="標準 2 4 7 2 5 7 3" xfId="39474"/>
    <cellStyle name="標準 2 4 7 2 5 8" xfId="39475"/>
    <cellStyle name="標準 2 4 7 2 5 9" xfId="39476"/>
    <cellStyle name="標準 2 4 7 2 6" xfId="39477"/>
    <cellStyle name="標準 2 4 7 2 6 2" xfId="39478"/>
    <cellStyle name="標準 2 4 7 2 6 2 2" xfId="39479"/>
    <cellStyle name="標準 2 4 7 2 6 2 2 2" xfId="39480"/>
    <cellStyle name="標準 2 4 7 2 6 2 2 2 2" xfId="39481"/>
    <cellStyle name="標準 2 4 7 2 6 2 2 2 3" xfId="39482"/>
    <cellStyle name="標準 2 4 7 2 6 2 2 3" xfId="39483"/>
    <cellStyle name="標準 2 4 7 2 6 2 2 3 2" xfId="39484"/>
    <cellStyle name="標準 2 4 7 2 6 2 2 3 3" xfId="39485"/>
    <cellStyle name="標準 2 4 7 2 6 2 2 4" xfId="39486"/>
    <cellStyle name="標準 2 4 7 2 6 2 2 5" xfId="39487"/>
    <cellStyle name="標準 2 4 7 2 6 2 3" xfId="39488"/>
    <cellStyle name="標準 2 4 7 2 6 2 3 2" xfId="39489"/>
    <cellStyle name="標準 2 4 7 2 6 2 3 3" xfId="39490"/>
    <cellStyle name="標準 2 4 7 2 6 2 4" xfId="39491"/>
    <cellStyle name="標準 2 4 7 2 6 2 4 2" xfId="39492"/>
    <cellStyle name="標準 2 4 7 2 6 2 4 3" xfId="39493"/>
    <cellStyle name="標準 2 4 7 2 6 2 5" xfId="39494"/>
    <cellStyle name="標準 2 4 7 2 6 2 6" xfId="39495"/>
    <cellStyle name="標準 2 4 7 2 6 3" xfId="39496"/>
    <cellStyle name="標準 2 4 7 2 6 3 2" xfId="39497"/>
    <cellStyle name="標準 2 4 7 2 6 3 2 2" xfId="39498"/>
    <cellStyle name="標準 2 4 7 2 6 3 2 3" xfId="39499"/>
    <cellStyle name="標準 2 4 7 2 6 3 3" xfId="39500"/>
    <cellStyle name="標準 2 4 7 2 6 3 3 2" xfId="39501"/>
    <cellStyle name="標準 2 4 7 2 6 3 3 3" xfId="39502"/>
    <cellStyle name="標準 2 4 7 2 6 3 4" xfId="39503"/>
    <cellStyle name="標準 2 4 7 2 6 3 5" xfId="39504"/>
    <cellStyle name="標準 2 4 7 2 6 4" xfId="39505"/>
    <cellStyle name="標準 2 4 7 2 6 5" xfId="39506"/>
    <cellStyle name="標準 2 4 7 2 6 5 2" xfId="39507"/>
    <cellStyle name="標準 2 4 7 2 6 5 3" xfId="39508"/>
    <cellStyle name="標準 2 4 7 2 6 6" xfId="39509"/>
    <cellStyle name="標準 2 4 7 2 6 6 2" xfId="39510"/>
    <cellStyle name="標準 2 4 7 2 6 6 3" xfId="39511"/>
    <cellStyle name="標準 2 4 7 2 6 7" xfId="39512"/>
    <cellStyle name="標準 2 4 7 2 6 8" xfId="39513"/>
    <cellStyle name="標準 2 4 7 2 7" xfId="39514"/>
    <cellStyle name="標準 2 4 7 2 7 2" xfId="39515"/>
    <cellStyle name="標準 2 4 7 2 7 2 2" xfId="39516"/>
    <cellStyle name="標準 2 4 7 2 7 2 2 2" xfId="39517"/>
    <cellStyle name="標準 2 4 7 2 7 2 2 2 2" xfId="39518"/>
    <cellStyle name="標準 2 4 7 2 7 2 2 2 3" xfId="39519"/>
    <cellStyle name="標準 2 4 7 2 7 2 2 3" xfId="39520"/>
    <cellStyle name="標準 2 4 7 2 7 2 2 3 2" xfId="39521"/>
    <cellStyle name="標準 2 4 7 2 7 2 2 3 3" xfId="39522"/>
    <cellStyle name="標準 2 4 7 2 7 2 2 4" xfId="39523"/>
    <cellStyle name="標準 2 4 7 2 7 2 2 5" xfId="39524"/>
    <cellStyle name="標準 2 4 7 2 7 2 3" xfId="39525"/>
    <cellStyle name="標準 2 4 7 2 7 2 3 2" xfId="39526"/>
    <cellStyle name="標準 2 4 7 2 7 2 3 3" xfId="39527"/>
    <cellStyle name="標準 2 4 7 2 7 2 4" xfId="39528"/>
    <cellStyle name="標準 2 4 7 2 7 2 4 2" xfId="39529"/>
    <cellStyle name="標準 2 4 7 2 7 2 4 3" xfId="39530"/>
    <cellStyle name="標準 2 4 7 2 7 2 5" xfId="39531"/>
    <cellStyle name="標準 2 4 7 2 7 2 6" xfId="39532"/>
    <cellStyle name="標準 2 4 7 2 7 3" xfId="39533"/>
    <cellStyle name="標準 2 4 7 2 7 3 2" xfId="39534"/>
    <cellStyle name="標準 2 4 7 2 7 3 2 2" xfId="39535"/>
    <cellStyle name="標準 2 4 7 2 7 3 2 3" xfId="39536"/>
    <cellStyle name="標準 2 4 7 2 7 3 3" xfId="39537"/>
    <cellStyle name="標準 2 4 7 2 7 3 3 2" xfId="39538"/>
    <cellStyle name="標準 2 4 7 2 7 3 3 3" xfId="39539"/>
    <cellStyle name="標準 2 4 7 2 7 3 4" xfId="39540"/>
    <cellStyle name="標準 2 4 7 2 7 3 5" xfId="39541"/>
    <cellStyle name="標準 2 4 7 2 7 4" xfId="39542"/>
    <cellStyle name="標準 2 4 7 2 7 5" xfId="39543"/>
    <cellStyle name="標準 2 4 7 2 7 5 2" xfId="39544"/>
    <cellStyle name="標準 2 4 7 2 7 5 3" xfId="39545"/>
    <cellStyle name="標準 2 4 7 2 7 6" xfId="39546"/>
    <cellStyle name="標準 2 4 7 2 7 6 2" xfId="39547"/>
    <cellStyle name="標準 2 4 7 2 7 6 3" xfId="39548"/>
    <cellStyle name="標準 2 4 7 2 7 7" xfId="39549"/>
    <cellStyle name="標準 2 4 7 2 7 8" xfId="39550"/>
    <cellStyle name="標準 2 4 7 2 8" xfId="39551"/>
    <cellStyle name="標準 2 4 7 2 8 2" xfId="39552"/>
    <cellStyle name="標準 2 4 7 2 8 2 2" xfId="39553"/>
    <cellStyle name="標準 2 4 7 2 8 2 2 2" xfId="39554"/>
    <cellStyle name="標準 2 4 7 2 8 2 2 3" xfId="39555"/>
    <cellStyle name="標準 2 4 7 2 8 2 3" xfId="39556"/>
    <cellStyle name="標準 2 4 7 2 8 2 3 2" xfId="39557"/>
    <cellStyle name="標準 2 4 7 2 8 2 3 3" xfId="39558"/>
    <cellStyle name="標準 2 4 7 2 8 2 4" xfId="39559"/>
    <cellStyle name="標準 2 4 7 2 8 2 5" xfId="39560"/>
    <cellStyle name="標準 2 4 7 2 8 3" xfId="39561"/>
    <cellStyle name="標準 2 4 7 2 8 3 2" xfId="39562"/>
    <cellStyle name="標準 2 4 7 2 8 3 3" xfId="39563"/>
    <cellStyle name="標準 2 4 7 2 8 4" xfId="39564"/>
    <cellStyle name="標準 2 4 7 2 8 4 2" xfId="39565"/>
    <cellStyle name="標準 2 4 7 2 8 4 3" xfId="39566"/>
    <cellStyle name="標準 2 4 7 2 8 5" xfId="39567"/>
    <cellStyle name="標準 2 4 7 2 8 6" xfId="39568"/>
    <cellStyle name="標準 2 4 7 2 9" xfId="39569"/>
    <cellStyle name="標準 2 4 7 2 9 2" xfId="39570"/>
    <cellStyle name="標準 2 4 7 2 9 2 2" xfId="39571"/>
    <cellStyle name="標準 2 4 7 2 9 2 3" xfId="39572"/>
    <cellStyle name="標準 2 4 7 2 9 3" xfId="39573"/>
    <cellStyle name="標準 2 4 7 2 9 3 2" xfId="39574"/>
    <cellStyle name="標準 2 4 7 2 9 3 3" xfId="39575"/>
    <cellStyle name="標準 2 4 7 2 9 4" xfId="39576"/>
    <cellStyle name="標準 2 4 7 2 9 5" xfId="39577"/>
    <cellStyle name="標準 2 4 7 3" xfId="39578"/>
    <cellStyle name="標準 2 4 7 3 10" xfId="39579"/>
    <cellStyle name="標準 2 4 7 3 10 2" xfId="39580"/>
    <cellStyle name="標準 2 4 7 3 10 3" xfId="39581"/>
    <cellStyle name="標準 2 4 7 3 11" xfId="39582"/>
    <cellStyle name="標準 2 4 7 3 12" xfId="39583"/>
    <cellStyle name="標準 2 4 7 3 2" xfId="39584"/>
    <cellStyle name="標準 2 4 7 3 2 10" xfId="39585"/>
    <cellStyle name="標準 2 4 7 3 2 2" xfId="39586"/>
    <cellStyle name="標準 2 4 7 3 2 2 2" xfId="39587"/>
    <cellStyle name="標準 2 4 7 3 2 2 2 2" xfId="39588"/>
    <cellStyle name="標準 2 4 7 3 2 2 2 2 2" xfId="39589"/>
    <cellStyle name="標準 2 4 7 3 2 2 2 2 2 2" xfId="39590"/>
    <cellStyle name="標準 2 4 7 3 2 2 2 2 2 3" xfId="39591"/>
    <cellStyle name="標準 2 4 7 3 2 2 2 2 3" xfId="39592"/>
    <cellStyle name="標準 2 4 7 3 2 2 2 2 3 2" xfId="39593"/>
    <cellStyle name="標準 2 4 7 3 2 2 2 2 3 3" xfId="39594"/>
    <cellStyle name="標準 2 4 7 3 2 2 2 2 4" xfId="39595"/>
    <cellStyle name="標準 2 4 7 3 2 2 2 2 5" xfId="39596"/>
    <cellStyle name="標準 2 4 7 3 2 2 2 3" xfId="39597"/>
    <cellStyle name="標準 2 4 7 3 2 2 2 3 2" xfId="39598"/>
    <cellStyle name="標準 2 4 7 3 2 2 2 3 3" xfId="39599"/>
    <cellStyle name="標準 2 4 7 3 2 2 2 4" xfId="39600"/>
    <cellStyle name="標準 2 4 7 3 2 2 2 4 2" xfId="39601"/>
    <cellStyle name="標準 2 4 7 3 2 2 2 4 3" xfId="39602"/>
    <cellStyle name="標準 2 4 7 3 2 2 2 5" xfId="39603"/>
    <cellStyle name="標準 2 4 7 3 2 2 2 6" xfId="39604"/>
    <cellStyle name="標準 2 4 7 3 2 2 3" xfId="39605"/>
    <cellStyle name="標準 2 4 7 3 2 2 3 2" xfId="39606"/>
    <cellStyle name="標準 2 4 7 3 2 2 3 2 2" xfId="39607"/>
    <cellStyle name="標準 2 4 7 3 2 2 3 2 3" xfId="39608"/>
    <cellStyle name="標準 2 4 7 3 2 2 3 3" xfId="39609"/>
    <cellStyle name="標準 2 4 7 3 2 2 3 3 2" xfId="39610"/>
    <cellStyle name="標準 2 4 7 3 2 2 3 3 3" xfId="39611"/>
    <cellStyle name="標準 2 4 7 3 2 2 3 4" xfId="39612"/>
    <cellStyle name="標準 2 4 7 3 2 2 3 5" xfId="39613"/>
    <cellStyle name="標準 2 4 7 3 2 2 4" xfId="39614"/>
    <cellStyle name="標準 2 4 7 3 2 2 5" xfId="39615"/>
    <cellStyle name="標準 2 4 7 3 2 2 5 2" xfId="39616"/>
    <cellStyle name="標準 2 4 7 3 2 2 5 3" xfId="39617"/>
    <cellStyle name="標準 2 4 7 3 2 2 6" xfId="39618"/>
    <cellStyle name="標準 2 4 7 3 2 2 6 2" xfId="39619"/>
    <cellStyle name="標準 2 4 7 3 2 2 6 3" xfId="39620"/>
    <cellStyle name="標準 2 4 7 3 2 2 7" xfId="39621"/>
    <cellStyle name="標準 2 4 7 3 2 2 8" xfId="39622"/>
    <cellStyle name="標準 2 4 7 3 2 3" xfId="39623"/>
    <cellStyle name="標準 2 4 7 3 2 3 2" xfId="39624"/>
    <cellStyle name="標準 2 4 7 3 2 3 2 2" xfId="39625"/>
    <cellStyle name="標準 2 4 7 3 2 3 2 2 2" xfId="39626"/>
    <cellStyle name="標準 2 4 7 3 2 3 2 2 2 2" xfId="39627"/>
    <cellStyle name="標準 2 4 7 3 2 3 2 2 2 3" xfId="39628"/>
    <cellStyle name="標準 2 4 7 3 2 3 2 2 3" xfId="39629"/>
    <cellStyle name="標準 2 4 7 3 2 3 2 2 3 2" xfId="39630"/>
    <cellStyle name="標準 2 4 7 3 2 3 2 2 3 3" xfId="39631"/>
    <cellStyle name="標準 2 4 7 3 2 3 2 2 4" xfId="39632"/>
    <cellStyle name="標準 2 4 7 3 2 3 2 2 5" xfId="39633"/>
    <cellStyle name="標準 2 4 7 3 2 3 2 3" xfId="39634"/>
    <cellStyle name="標準 2 4 7 3 2 3 2 3 2" xfId="39635"/>
    <cellStyle name="標準 2 4 7 3 2 3 2 3 3" xfId="39636"/>
    <cellStyle name="標準 2 4 7 3 2 3 2 4" xfId="39637"/>
    <cellStyle name="標準 2 4 7 3 2 3 2 4 2" xfId="39638"/>
    <cellStyle name="標準 2 4 7 3 2 3 2 4 3" xfId="39639"/>
    <cellStyle name="標準 2 4 7 3 2 3 2 5" xfId="39640"/>
    <cellStyle name="標準 2 4 7 3 2 3 2 6" xfId="39641"/>
    <cellStyle name="標準 2 4 7 3 2 3 3" xfId="39642"/>
    <cellStyle name="標準 2 4 7 3 2 3 3 2" xfId="39643"/>
    <cellStyle name="標準 2 4 7 3 2 3 3 2 2" xfId="39644"/>
    <cellStyle name="標準 2 4 7 3 2 3 3 2 3" xfId="39645"/>
    <cellStyle name="標準 2 4 7 3 2 3 3 3" xfId="39646"/>
    <cellStyle name="標準 2 4 7 3 2 3 3 3 2" xfId="39647"/>
    <cellStyle name="標準 2 4 7 3 2 3 3 3 3" xfId="39648"/>
    <cellStyle name="標準 2 4 7 3 2 3 3 4" xfId="39649"/>
    <cellStyle name="標準 2 4 7 3 2 3 3 5" xfId="39650"/>
    <cellStyle name="標準 2 4 7 3 2 3 4" xfId="39651"/>
    <cellStyle name="標準 2 4 7 3 2 3 5" xfId="39652"/>
    <cellStyle name="標準 2 4 7 3 2 3 5 2" xfId="39653"/>
    <cellStyle name="標準 2 4 7 3 2 3 5 3" xfId="39654"/>
    <cellStyle name="標準 2 4 7 3 2 3 6" xfId="39655"/>
    <cellStyle name="標準 2 4 7 3 2 3 6 2" xfId="39656"/>
    <cellStyle name="標準 2 4 7 3 2 3 6 3" xfId="39657"/>
    <cellStyle name="標準 2 4 7 3 2 3 7" xfId="39658"/>
    <cellStyle name="標準 2 4 7 3 2 3 8" xfId="39659"/>
    <cellStyle name="標準 2 4 7 3 2 4" xfId="39660"/>
    <cellStyle name="標準 2 4 7 3 2 4 2" xfId="39661"/>
    <cellStyle name="標準 2 4 7 3 2 4 2 2" xfId="39662"/>
    <cellStyle name="標準 2 4 7 3 2 4 2 2 2" xfId="39663"/>
    <cellStyle name="標準 2 4 7 3 2 4 2 2 3" xfId="39664"/>
    <cellStyle name="標準 2 4 7 3 2 4 2 3" xfId="39665"/>
    <cellStyle name="標準 2 4 7 3 2 4 2 3 2" xfId="39666"/>
    <cellStyle name="標準 2 4 7 3 2 4 2 3 3" xfId="39667"/>
    <cellStyle name="標準 2 4 7 3 2 4 2 4" xfId="39668"/>
    <cellStyle name="標準 2 4 7 3 2 4 2 5" xfId="39669"/>
    <cellStyle name="標準 2 4 7 3 2 4 3" xfId="39670"/>
    <cellStyle name="標準 2 4 7 3 2 4 3 2" xfId="39671"/>
    <cellStyle name="標準 2 4 7 3 2 4 3 3" xfId="39672"/>
    <cellStyle name="標準 2 4 7 3 2 4 4" xfId="39673"/>
    <cellStyle name="標準 2 4 7 3 2 4 4 2" xfId="39674"/>
    <cellStyle name="標準 2 4 7 3 2 4 4 3" xfId="39675"/>
    <cellStyle name="標準 2 4 7 3 2 4 5" xfId="39676"/>
    <cellStyle name="標準 2 4 7 3 2 4 6" xfId="39677"/>
    <cellStyle name="標準 2 4 7 3 2 5" xfId="39678"/>
    <cellStyle name="標準 2 4 7 3 2 5 2" xfId="39679"/>
    <cellStyle name="標準 2 4 7 3 2 5 2 2" xfId="39680"/>
    <cellStyle name="標準 2 4 7 3 2 5 2 3" xfId="39681"/>
    <cellStyle name="標準 2 4 7 3 2 5 3" xfId="39682"/>
    <cellStyle name="標準 2 4 7 3 2 5 3 2" xfId="39683"/>
    <cellStyle name="標準 2 4 7 3 2 5 3 3" xfId="39684"/>
    <cellStyle name="標準 2 4 7 3 2 5 4" xfId="39685"/>
    <cellStyle name="標準 2 4 7 3 2 5 5" xfId="39686"/>
    <cellStyle name="標準 2 4 7 3 2 6" xfId="39687"/>
    <cellStyle name="標準 2 4 7 3 2 7" xfId="39688"/>
    <cellStyle name="標準 2 4 7 3 2 7 2" xfId="39689"/>
    <cellStyle name="標準 2 4 7 3 2 7 3" xfId="39690"/>
    <cellStyle name="標準 2 4 7 3 2 8" xfId="39691"/>
    <cellStyle name="標準 2 4 7 3 2 8 2" xfId="39692"/>
    <cellStyle name="標準 2 4 7 3 2 8 3" xfId="39693"/>
    <cellStyle name="標準 2 4 7 3 2 9" xfId="39694"/>
    <cellStyle name="標準 2 4 7 3 3" xfId="39695"/>
    <cellStyle name="標準 2 4 7 3 3 2" xfId="39696"/>
    <cellStyle name="標準 2 4 7 3 3 2 2" xfId="39697"/>
    <cellStyle name="標準 2 4 7 3 3 2 2 2" xfId="39698"/>
    <cellStyle name="標準 2 4 7 3 3 2 2 2 2" xfId="39699"/>
    <cellStyle name="標準 2 4 7 3 3 2 2 2 2 2" xfId="39700"/>
    <cellStyle name="標準 2 4 7 3 3 2 2 2 2 3" xfId="39701"/>
    <cellStyle name="標準 2 4 7 3 3 2 2 2 3" xfId="39702"/>
    <cellStyle name="標準 2 4 7 3 3 2 2 2 3 2" xfId="39703"/>
    <cellStyle name="標準 2 4 7 3 3 2 2 2 3 3" xfId="39704"/>
    <cellStyle name="標準 2 4 7 3 3 2 2 2 4" xfId="39705"/>
    <cellStyle name="標準 2 4 7 3 3 2 2 2 5" xfId="39706"/>
    <cellStyle name="標準 2 4 7 3 3 2 2 3" xfId="39707"/>
    <cellStyle name="標準 2 4 7 3 3 2 2 3 2" xfId="39708"/>
    <cellStyle name="標準 2 4 7 3 3 2 2 3 3" xfId="39709"/>
    <cellStyle name="標準 2 4 7 3 3 2 2 4" xfId="39710"/>
    <cellStyle name="標準 2 4 7 3 3 2 2 4 2" xfId="39711"/>
    <cellStyle name="標準 2 4 7 3 3 2 2 4 3" xfId="39712"/>
    <cellStyle name="標準 2 4 7 3 3 2 2 5" xfId="39713"/>
    <cellStyle name="標準 2 4 7 3 3 2 2 6" xfId="39714"/>
    <cellStyle name="標準 2 4 7 3 3 2 3" xfId="39715"/>
    <cellStyle name="標準 2 4 7 3 3 2 3 2" xfId="39716"/>
    <cellStyle name="標準 2 4 7 3 3 2 3 2 2" xfId="39717"/>
    <cellStyle name="標準 2 4 7 3 3 2 3 2 3" xfId="39718"/>
    <cellStyle name="標準 2 4 7 3 3 2 3 3" xfId="39719"/>
    <cellStyle name="標準 2 4 7 3 3 2 3 3 2" xfId="39720"/>
    <cellStyle name="標準 2 4 7 3 3 2 3 3 3" xfId="39721"/>
    <cellStyle name="標準 2 4 7 3 3 2 3 4" xfId="39722"/>
    <cellStyle name="標準 2 4 7 3 3 2 3 5" xfId="39723"/>
    <cellStyle name="標準 2 4 7 3 3 2 4" xfId="39724"/>
    <cellStyle name="標準 2 4 7 3 3 2 5" xfId="39725"/>
    <cellStyle name="標準 2 4 7 3 3 2 5 2" xfId="39726"/>
    <cellStyle name="標準 2 4 7 3 3 2 5 3" xfId="39727"/>
    <cellStyle name="標準 2 4 7 3 3 2 6" xfId="39728"/>
    <cellStyle name="標準 2 4 7 3 3 2 6 2" xfId="39729"/>
    <cellStyle name="標準 2 4 7 3 3 2 6 3" xfId="39730"/>
    <cellStyle name="標準 2 4 7 3 3 2 7" xfId="39731"/>
    <cellStyle name="標準 2 4 7 3 3 2 8" xfId="39732"/>
    <cellStyle name="標準 2 4 7 3 3 3" xfId="39733"/>
    <cellStyle name="標準 2 4 7 3 3 3 2" xfId="39734"/>
    <cellStyle name="標準 2 4 7 3 3 3 2 2" xfId="39735"/>
    <cellStyle name="標準 2 4 7 3 3 3 2 2 2" xfId="39736"/>
    <cellStyle name="標準 2 4 7 3 3 3 2 2 3" xfId="39737"/>
    <cellStyle name="標準 2 4 7 3 3 3 2 3" xfId="39738"/>
    <cellStyle name="標準 2 4 7 3 3 3 2 3 2" xfId="39739"/>
    <cellStyle name="標準 2 4 7 3 3 3 2 3 3" xfId="39740"/>
    <cellStyle name="標準 2 4 7 3 3 3 2 4" xfId="39741"/>
    <cellStyle name="標準 2 4 7 3 3 3 2 5" xfId="39742"/>
    <cellStyle name="標準 2 4 7 3 3 3 3" xfId="39743"/>
    <cellStyle name="標準 2 4 7 3 3 3 3 2" xfId="39744"/>
    <cellStyle name="標準 2 4 7 3 3 3 3 3" xfId="39745"/>
    <cellStyle name="標準 2 4 7 3 3 3 4" xfId="39746"/>
    <cellStyle name="標準 2 4 7 3 3 3 4 2" xfId="39747"/>
    <cellStyle name="標準 2 4 7 3 3 3 4 3" xfId="39748"/>
    <cellStyle name="標準 2 4 7 3 3 3 5" xfId="39749"/>
    <cellStyle name="標準 2 4 7 3 3 3 6" xfId="39750"/>
    <cellStyle name="標準 2 4 7 3 3 4" xfId="39751"/>
    <cellStyle name="標準 2 4 7 3 3 4 2" xfId="39752"/>
    <cellStyle name="標準 2 4 7 3 3 4 2 2" xfId="39753"/>
    <cellStyle name="標準 2 4 7 3 3 4 2 3" xfId="39754"/>
    <cellStyle name="標準 2 4 7 3 3 4 3" xfId="39755"/>
    <cellStyle name="標準 2 4 7 3 3 4 3 2" xfId="39756"/>
    <cellStyle name="標準 2 4 7 3 3 4 3 3" xfId="39757"/>
    <cellStyle name="標準 2 4 7 3 3 4 4" xfId="39758"/>
    <cellStyle name="標準 2 4 7 3 3 4 5" xfId="39759"/>
    <cellStyle name="標準 2 4 7 3 3 5" xfId="39760"/>
    <cellStyle name="標準 2 4 7 3 3 6" xfId="39761"/>
    <cellStyle name="標準 2 4 7 3 3 6 2" xfId="39762"/>
    <cellStyle name="標準 2 4 7 3 3 6 3" xfId="39763"/>
    <cellStyle name="標準 2 4 7 3 3 7" xfId="39764"/>
    <cellStyle name="標準 2 4 7 3 3 7 2" xfId="39765"/>
    <cellStyle name="標準 2 4 7 3 3 7 3" xfId="39766"/>
    <cellStyle name="標準 2 4 7 3 3 8" xfId="39767"/>
    <cellStyle name="標準 2 4 7 3 3 9" xfId="39768"/>
    <cellStyle name="標準 2 4 7 3 4" xfId="39769"/>
    <cellStyle name="標準 2 4 7 3 4 2" xfId="39770"/>
    <cellStyle name="標準 2 4 7 3 4 2 2" xfId="39771"/>
    <cellStyle name="標準 2 4 7 3 4 2 2 2" xfId="39772"/>
    <cellStyle name="標準 2 4 7 3 4 2 2 2 2" xfId="39773"/>
    <cellStyle name="標準 2 4 7 3 4 2 2 2 3" xfId="39774"/>
    <cellStyle name="標準 2 4 7 3 4 2 2 3" xfId="39775"/>
    <cellStyle name="標準 2 4 7 3 4 2 2 3 2" xfId="39776"/>
    <cellStyle name="標準 2 4 7 3 4 2 2 3 3" xfId="39777"/>
    <cellStyle name="標準 2 4 7 3 4 2 2 4" xfId="39778"/>
    <cellStyle name="標準 2 4 7 3 4 2 2 5" xfId="39779"/>
    <cellStyle name="標準 2 4 7 3 4 2 3" xfId="39780"/>
    <cellStyle name="標準 2 4 7 3 4 2 3 2" xfId="39781"/>
    <cellStyle name="標準 2 4 7 3 4 2 3 3" xfId="39782"/>
    <cellStyle name="標準 2 4 7 3 4 2 4" xfId="39783"/>
    <cellStyle name="標準 2 4 7 3 4 2 4 2" xfId="39784"/>
    <cellStyle name="標準 2 4 7 3 4 2 4 3" xfId="39785"/>
    <cellStyle name="標準 2 4 7 3 4 2 5" xfId="39786"/>
    <cellStyle name="標準 2 4 7 3 4 2 6" xfId="39787"/>
    <cellStyle name="標準 2 4 7 3 4 3" xfId="39788"/>
    <cellStyle name="標準 2 4 7 3 4 3 2" xfId="39789"/>
    <cellStyle name="標準 2 4 7 3 4 3 2 2" xfId="39790"/>
    <cellStyle name="標準 2 4 7 3 4 3 2 3" xfId="39791"/>
    <cellStyle name="標準 2 4 7 3 4 3 3" xfId="39792"/>
    <cellStyle name="標準 2 4 7 3 4 3 3 2" xfId="39793"/>
    <cellStyle name="標準 2 4 7 3 4 3 3 3" xfId="39794"/>
    <cellStyle name="標準 2 4 7 3 4 3 4" xfId="39795"/>
    <cellStyle name="標準 2 4 7 3 4 3 5" xfId="39796"/>
    <cellStyle name="標準 2 4 7 3 4 4" xfId="39797"/>
    <cellStyle name="標準 2 4 7 3 4 5" xfId="39798"/>
    <cellStyle name="標準 2 4 7 3 4 5 2" xfId="39799"/>
    <cellStyle name="標準 2 4 7 3 4 5 3" xfId="39800"/>
    <cellStyle name="標準 2 4 7 3 4 6" xfId="39801"/>
    <cellStyle name="標準 2 4 7 3 4 6 2" xfId="39802"/>
    <cellStyle name="標準 2 4 7 3 4 6 3" xfId="39803"/>
    <cellStyle name="標準 2 4 7 3 4 7" xfId="39804"/>
    <cellStyle name="標準 2 4 7 3 4 8" xfId="39805"/>
    <cellStyle name="標準 2 4 7 3 5" xfId="39806"/>
    <cellStyle name="標準 2 4 7 3 5 2" xfId="39807"/>
    <cellStyle name="標準 2 4 7 3 5 2 2" xfId="39808"/>
    <cellStyle name="標準 2 4 7 3 5 2 2 2" xfId="39809"/>
    <cellStyle name="標準 2 4 7 3 5 2 2 2 2" xfId="39810"/>
    <cellStyle name="標準 2 4 7 3 5 2 2 2 3" xfId="39811"/>
    <cellStyle name="標準 2 4 7 3 5 2 2 3" xfId="39812"/>
    <cellStyle name="標準 2 4 7 3 5 2 2 3 2" xfId="39813"/>
    <cellStyle name="標準 2 4 7 3 5 2 2 3 3" xfId="39814"/>
    <cellStyle name="標準 2 4 7 3 5 2 2 4" xfId="39815"/>
    <cellStyle name="標準 2 4 7 3 5 2 2 5" xfId="39816"/>
    <cellStyle name="標準 2 4 7 3 5 2 3" xfId="39817"/>
    <cellStyle name="標準 2 4 7 3 5 2 3 2" xfId="39818"/>
    <cellStyle name="標準 2 4 7 3 5 2 3 3" xfId="39819"/>
    <cellStyle name="標準 2 4 7 3 5 2 4" xfId="39820"/>
    <cellStyle name="標準 2 4 7 3 5 2 4 2" xfId="39821"/>
    <cellStyle name="標準 2 4 7 3 5 2 4 3" xfId="39822"/>
    <cellStyle name="標準 2 4 7 3 5 2 5" xfId="39823"/>
    <cellStyle name="標準 2 4 7 3 5 2 6" xfId="39824"/>
    <cellStyle name="標準 2 4 7 3 5 3" xfId="39825"/>
    <cellStyle name="標準 2 4 7 3 5 3 2" xfId="39826"/>
    <cellStyle name="標準 2 4 7 3 5 3 2 2" xfId="39827"/>
    <cellStyle name="標準 2 4 7 3 5 3 2 3" xfId="39828"/>
    <cellStyle name="標準 2 4 7 3 5 3 3" xfId="39829"/>
    <cellStyle name="標準 2 4 7 3 5 3 3 2" xfId="39830"/>
    <cellStyle name="標準 2 4 7 3 5 3 3 3" xfId="39831"/>
    <cellStyle name="標準 2 4 7 3 5 3 4" xfId="39832"/>
    <cellStyle name="標準 2 4 7 3 5 3 5" xfId="39833"/>
    <cellStyle name="標準 2 4 7 3 5 4" xfId="39834"/>
    <cellStyle name="標準 2 4 7 3 5 5" xfId="39835"/>
    <cellStyle name="標準 2 4 7 3 5 5 2" xfId="39836"/>
    <cellStyle name="標準 2 4 7 3 5 5 3" xfId="39837"/>
    <cellStyle name="標準 2 4 7 3 5 6" xfId="39838"/>
    <cellStyle name="標準 2 4 7 3 5 6 2" xfId="39839"/>
    <cellStyle name="標準 2 4 7 3 5 6 3" xfId="39840"/>
    <cellStyle name="標準 2 4 7 3 5 7" xfId="39841"/>
    <cellStyle name="標準 2 4 7 3 5 8" xfId="39842"/>
    <cellStyle name="標準 2 4 7 3 6" xfId="39843"/>
    <cellStyle name="標準 2 4 7 3 6 2" xfId="39844"/>
    <cellStyle name="標準 2 4 7 3 6 2 2" xfId="39845"/>
    <cellStyle name="標準 2 4 7 3 6 2 2 2" xfId="39846"/>
    <cellStyle name="標準 2 4 7 3 6 2 2 3" xfId="39847"/>
    <cellStyle name="標準 2 4 7 3 6 2 3" xfId="39848"/>
    <cellStyle name="標準 2 4 7 3 6 2 3 2" xfId="39849"/>
    <cellStyle name="標準 2 4 7 3 6 2 3 3" xfId="39850"/>
    <cellStyle name="標準 2 4 7 3 6 2 4" xfId="39851"/>
    <cellStyle name="標準 2 4 7 3 6 2 5" xfId="39852"/>
    <cellStyle name="標準 2 4 7 3 6 3" xfId="39853"/>
    <cellStyle name="標準 2 4 7 3 6 3 2" xfId="39854"/>
    <cellStyle name="標準 2 4 7 3 6 3 3" xfId="39855"/>
    <cellStyle name="標準 2 4 7 3 6 4" xfId="39856"/>
    <cellStyle name="標準 2 4 7 3 6 4 2" xfId="39857"/>
    <cellStyle name="標準 2 4 7 3 6 4 3" xfId="39858"/>
    <cellStyle name="標準 2 4 7 3 6 5" xfId="39859"/>
    <cellStyle name="標準 2 4 7 3 6 6" xfId="39860"/>
    <cellStyle name="標準 2 4 7 3 7" xfId="39861"/>
    <cellStyle name="標準 2 4 7 3 7 2" xfId="39862"/>
    <cellStyle name="標準 2 4 7 3 7 2 2" xfId="39863"/>
    <cellStyle name="標準 2 4 7 3 7 2 3" xfId="39864"/>
    <cellStyle name="標準 2 4 7 3 7 3" xfId="39865"/>
    <cellStyle name="標準 2 4 7 3 7 3 2" xfId="39866"/>
    <cellStyle name="標準 2 4 7 3 7 3 3" xfId="39867"/>
    <cellStyle name="標準 2 4 7 3 7 4" xfId="39868"/>
    <cellStyle name="標準 2 4 7 3 7 5" xfId="39869"/>
    <cellStyle name="標準 2 4 7 3 8" xfId="39870"/>
    <cellStyle name="標準 2 4 7 3 9" xfId="39871"/>
    <cellStyle name="標準 2 4 7 3 9 2" xfId="39872"/>
    <cellStyle name="標準 2 4 7 3 9 3" xfId="39873"/>
    <cellStyle name="標準 2 4 7 4" xfId="39874"/>
    <cellStyle name="標準 2 4 7 4 10" xfId="39875"/>
    <cellStyle name="標準 2 4 7 4 11" xfId="39876"/>
    <cellStyle name="標準 2 4 7 4 2" xfId="39877"/>
    <cellStyle name="標準 2 4 7 4 2 10" xfId="39878"/>
    <cellStyle name="標準 2 4 7 4 2 2" xfId="39879"/>
    <cellStyle name="標準 2 4 7 4 2 2 2" xfId="39880"/>
    <cellStyle name="標準 2 4 7 4 2 2 2 2" xfId="39881"/>
    <cellStyle name="標準 2 4 7 4 2 2 2 2 2" xfId="39882"/>
    <cellStyle name="標準 2 4 7 4 2 2 2 2 2 2" xfId="39883"/>
    <cellStyle name="標準 2 4 7 4 2 2 2 2 2 3" xfId="39884"/>
    <cellStyle name="標準 2 4 7 4 2 2 2 2 3" xfId="39885"/>
    <cellStyle name="標準 2 4 7 4 2 2 2 2 3 2" xfId="39886"/>
    <cellStyle name="標準 2 4 7 4 2 2 2 2 3 3" xfId="39887"/>
    <cellStyle name="標準 2 4 7 4 2 2 2 2 4" xfId="39888"/>
    <cellStyle name="標準 2 4 7 4 2 2 2 2 5" xfId="39889"/>
    <cellStyle name="標準 2 4 7 4 2 2 2 3" xfId="39890"/>
    <cellStyle name="標準 2 4 7 4 2 2 2 3 2" xfId="39891"/>
    <cellStyle name="標準 2 4 7 4 2 2 2 3 3" xfId="39892"/>
    <cellStyle name="標準 2 4 7 4 2 2 2 4" xfId="39893"/>
    <cellStyle name="標準 2 4 7 4 2 2 2 4 2" xfId="39894"/>
    <cellStyle name="標準 2 4 7 4 2 2 2 4 3" xfId="39895"/>
    <cellStyle name="標準 2 4 7 4 2 2 2 5" xfId="39896"/>
    <cellStyle name="標準 2 4 7 4 2 2 2 6" xfId="39897"/>
    <cellStyle name="標準 2 4 7 4 2 2 3" xfId="39898"/>
    <cellStyle name="標準 2 4 7 4 2 2 3 2" xfId="39899"/>
    <cellStyle name="標準 2 4 7 4 2 2 3 2 2" xfId="39900"/>
    <cellStyle name="標準 2 4 7 4 2 2 3 2 3" xfId="39901"/>
    <cellStyle name="標準 2 4 7 4 2 2 3 3" xfId="39902"/>
    <cellStyle name="標準 2 4 7 4 2 2 3 3 2" xfId="39903"/>
    <cellStyle name="標準 2 4 7 4 2 2 3 3 3" xfId="39904"/>
    <cellStyle name="標準 2 4 7 4 2 2 3 4" xfId="39905"/>
    <cellStyle name="標準 2 4 7 4 2 2 3 5" xfId="39906"/>
    <cellStyle name="標準 2 4 7 4 2 2 4" xfId="39907"/>
    <cellStyle name="標準 2 4 7 4 2 2 5" xfId="39908"/>
    <cellStyle name="標準 2 4 7 4 2 2 5 2" xfId="39909"/>
    <cellStyle name="標準 2 4 7 4 2 2 5 3" xfId="39910"/>
    <cellStyle name="標準 2 4 7 4 2 2 6" xfId="39911"/>
    <cellStyle name="標準 2 4 7 4 2 2 6 2" xfId="39912"/>
    <cellStyle name="標準 2 4 7 4 2 2 6 3" xfId="39913"/>
    <cellStyle name="標準 2 4 7 4 2 2 7" xfId="39914"/>
    <cellStyle name="標準 2 4 7 4 2 2 8" xfId="39915"/>
    <cellStyle name="標準 2 4 7 4 2 3" xfId="39916"/>
    <cellStyle name="標準 2 4 7 4 2 3 2" xfId="39917"/>
    <cellStyle name="標準 2 4 7 4 2 3 2 2" xfId="39918"/>
    <cellStyle name="標準 2 4 7 4 2 3 2 2 2" xfId="39919"/>
    <cellStyle name="標準 2 4 7 4 2 3 2 2 2 2" xfId="39920"/>
    <cellStyle name="標準 2 4 7 4 2 3 2 2 2 3" xfId="39921"/>
    <cellStyle name="標準 2 4 7 4 2 3 2 2 3" xfId="39922"/>
    <cellStyle name="標準 2 4 7 4 2 3 2 2 3 2" xfId="39923"/>
    <cellStyle name="標準 2 4 7 4 2 3 2 2 3 3" xfId="39924"/>
    <cellStyle name="標準 2 4 7 4 2 3 2 2 4" xfId="39925"/>
    <cellStyle name="標準 2 4 7 4 2 3 2 2 5" xfId="39926"/>
    <cellStyle name="標準 2 4 7 4 2 3 2 3" xfId="39927"/>
    <cellStyle name="標準 2 4 7 4 2 3 2 3 2" xfId="39928"/>
    <cellStyle name="標準 2 4 7 4 2 3 2 3 3" xfId="39929"/>
    <cellStyle name="標準 2 4 7 4 2 3 2 4" xfId="39930"/>
    <cellStyle name="標準 2 4 7 4 2 3 2 4 2" xfId="39931"/>
    <cellStyle name="標準 2 4 7 4 2 3 2 4 3" xfId="39932"/>
    <cellStyle name="標準 2 4 7 4 2 3 2 5" xfId="39933"/>
    <cellStyle name="標準 2 4 7 4 2 3 2 6" xfId="39934"/>
    <cellStyle name="標準 2 4 7 4 2 3 3" xfId="39935"/>
    <cellStyle name="標準 2 4 7 4 2 3 3 2" xfId="39936"/>
    <cellStyle name="標準 2 4 7 4 2 3 3 2 2" xfId="39937"/>
    <cellStyle name="標準 2 4 7 4 2 3 3 2 3" xfId="39938"/>
    <cellStyle name="標準 2 4 7 4 2 3 3 3" xfId="39939"/>
    <cellStyle name="標準 2 4 7 4 2 3 3 3 2" xfId="39940"/>
    <cellStyle name="標準 2 4 7 4 2 3 3 3 3" xfId="39941"/>
    <cellStyle name="標準 2 4 7 4 2 3 3 4" xfId="39942"/>
    <cellStyle name="標準 2 4 7 4 2 3 3 5" xfId="39943"/>
    <cellStyle name="標準 2 4 7 4 2 3 4" xfId="39944"/>
    <cellStyle name="標準 2 4 7 4 2 3 5" xfId="39945"/>
    <cellStyle name="標準 2 4 7 4 2 3 5 2" xfId="39946"/>
    <cellStyle name="標準 2 4 7 4 2 3 5 3" xfId="39947"/>
    <cellStyle name="標準 2 4 7 4 2 3 6" xfId="39948"/>
    <cellStyle name="標準 2 4 7 4 2 3 6 2" xfId="39949"/>
    <cellStyle name="標準 2 4 7 4 2 3 6 3" xfId="39950"/>
    <cellStyle name="標準 2 4 7 4 2 3 7" xfId="39951"/>
    <cellStyle name="標準 2 4 7 4 2 3 8" xfId="39952"/>
    <cellStyle name="標準 2 4 7 4 2 4" xfId="39953"/>
    <cellStyle name="標準 2 4 7 4 2 4 2" xfId="39954"/>
    <cellStyle name="標準 2 4 7 4 2 4 2 2" xfId="39955"/>
    <cellStyle name="標準 2 4 7 4 2 4 2 2 2" xfId="39956"/>
    <cellStyle name="標準 2 4 7 4 2 4 2 2 3" xfId="39957"/>
    <cellStyle name="標準 2 4 7 4 2 4 2 3" xfId="39958"/>
    <cellStyle name="標準 2 4 7 4 2 4 2 3 2" xfId="39959"/>
    <cellStyle name="標準 2 4 7 4 2 4 2 3 3" xfId="39960"/>
    <cellStyle name="標準 2 4 7 4 2 4 2 4" xfId="39961"/>
    <cellStyle name="標準 2 4 7 4 2 4 2 5" xfId="39962"/>
    <cellStyle name="標準 2 4 7 4 2 4 3" xfId="39963"/>
    <cellStyle name="標準 2 4 7 4 2 4 3 2" xfId="39964"/>
    <cellStyle name="標準 2 4 7 4 2 4 3 3" xfId="39965"/>
    <cellStyle name="標準 2 4 7 4 2 4 4" xfId="39966"/>
    <cellStyle name="標準 2 4 7 4 2 4 4 2" xfId="39967"/>
    <cellStyle name="標準 2 4 7 4 2 4 4 3" xfId="39968"/>
    <cellStyle name="標準 2 4 7 4 2 4 5" xfId="39969"/>
    <cellStyle name="標準 2 4 7 4 2 4 6" xfId="39970"/>
    <cellStyle name="標準 2 4 7 4 2 5" xfId="39971"/>
    <cellStyle name="標準 2 4 7 4 2 5 2" xfId="39972"/>
    <cellStyle name="標準 2 4 7 4 2 5 2 2" xfId="39973"/>
    <cellStyle name="標準 2 4 7 4 2 5 2 3" xfId="39974"/>
    <cellStyle name="標準 2 4 7 4 2 5 3" xfId="39975"/>
    <cellStyle name="標準 2 4 7 4 2 5 3 2" xfId="39976"/>
    <cellStyle name="標準 2 4 7 4 2 5 3 3" xfId="39977"/>
    <cellStyle name="標準 2 4 7 4 2 5 4" xfId="39978"/>
    <cellStyle name="標準 2 4 7 4 2 5 5" xfId="39979"/>
    <cellStyle name="標準 2 4 7 4 2 6" xfId="39980"/>
    <cellStyle name="標準 2 4 7 4 2 7" xfId="39981"/>
    <cellStyle name="標準 2 4 7 4 2 7 2" xfId="39982"/>
    <cellStyle name="標準 2 4 7 4 2 7 3" xfId="39983"/>
    <cellStyle name="標準 2 4 7 4 2 8" xfId="39984"/>
    <cellStyle name="標準 2 4 7 4 2 8 2" xfId="39985"/>
    <cellStyle name="標準 2 4 7 4 2 8 3" xfId="39986"/>
    <cellStyle name="標準 2 4 7 4 2 9" xfId="39987"/>
    <cellStyle name="標準 2 4 7 4 3" xfId="39988"/>
    <cellStyle name="標準 2 4 7 4 3 2" xfId="39989"/>
    <cellStyle name="標準 2 4 7 4 3 2 2" xfId="39990"/>
    <cellStyle name="標準 2 4 7 4 3 2 2 2" xfId="39991"/>
    <cellStyle name="標準 2 4 7 4 3 2 2 2 2" xfId="39992"/>
    <cellStyle name="標準 2 4 7 4 3 2 2 2 3" xfId="39993"/>
    <cellStyle name="標準 2 4 7 4 3 2 2 3" xfId="39994"/>
    <cellStyle name="標準 2 4 7 4 3 2 2 3 2" xfId="39995"/>
    <cellStyle name="標準 2 4 7 4 3 2 2 3 3" xfId="39996"/>
    <cellStyle name="標準 2 4 7 4 3 2 2 4" xfId="39997"/>
    <cellStyle name="標準 2 4 7 4 3 2 2 5" xfId="39998"/>
    <cellStyle name="標準 2 4 7 4 3 2 3" xfId="39999"/>
    <cellStyle name="標準 2 4 7 4 3 2 3 2" xfId="40000"/>
    <cellStyle name="標準 2 4 7 4 3 2 3 3" xfId="40001"/>
    <cellStyle name="標準 2 4 7 4 3 2 4" xfId="40002"/>
    <cellStyle name="標準 2 4 7 4 3 2 4 2" xfId="40003"/>
    <cellStyle name="標準 2 4 7 4 3 2 4 3" xfId="40004"/>
    <cellStyle name="標準 2 4 7 4 3 2 5" xfId="40005"/>
    <cellStyle name="標準 2 4 7 4 3 2 6" xfId="40006"/>
    <cellStyle name="標準 2 4 7 4 3 3" xfId="40007"/>
    <cellStyle name="標準 2 4 7 4 3 3 2" xfId="40008"/>
    <cellStyle name="標準 2 4 7 4 3 3 2 2" xfId="40009"/>
    <cellStyle name="標準 2 4 7 4 3 3 2 3" xfId="40010"/>
    <cellStyle name="標準 2 4 7 4 3 3 3" xfId="40011"/>
    <cellStyle name="標準 2 4 7 4 3 3 3 2" xfId="40012"/>
    <cellStyle name="標準 2 4 7 4 3 3 3 3" xfId="40013"/>
    <cellStyle name="標準 2 4 7 4 3 3 4" xfId="40014"/>
    <cellStyle name="標準 2 4 7 4 3 3 5" xfId="40015"/>
    <cellStyle name="標準 2 4 7 4 3 4" xfId="40016"/>
    <cellStyle name="標準 2 4 7 4 3 5" xfId="40017"/>
    <cellStyle name="標準 2 4 7 4 3 5 2" xfId="40018"/>
    <cellStyle name="標準 2 4 7 4 3 5 3" xfId="40019"/>
    <cellStyle name="標準 2 4 7 4 3 6" xfId="40020"/>
    <cellStyle name="標準 2 4 7 4 3 6 2" xfId="40021"/>
    <cellStyle name="標準 2 4 7 4 3 6 3" xfId="40022"/>
    <cellStyle name="標準 2 4 7 4 3 7" xfId="40023"/>
    <cellStyle name="標準 2 4 7 4 3 8" xfId="40024"/>
    <cellStyle name="標準 2 4 7 4 4" xfId="40025"/>
    <cellStyle name="標準 2 4 7 4 4 2" xfId="40026"/>
    <cellStyle name="標準 2 4 7 4 4 2 2" xfId="40027"/>
    <cellStyle name="標準 2 4 7 4 4 2 2 2" xfId="40028"/>
    <cellStyle name="標準 2 4 7 4 4 2 2 2 2" xfId="40029"/>
    <cellStyle name="標準 2 4 7 4 4 2 2 2 3" xfId="40030"/>
    <cellStyle name="標準 2 4 7 4 4 2 2 3" xfId="40031"/>
    <cellStyle name="標準 2 4 7 4 4 2 2 3 2" xfId="40032"/>
    <cellStyle name="標準 2 4 7 4 4 2 2 3 3" xfId="40033"/>
    <cellStyle name="標準 2 4 7 4 4 2 2 4" xfId="40034"/>
    <cellStyle name="標準 2 4 7 4 4 2 2 5" xfId="40035"/>
    <cellStyle name="標準 2 4 7 4 4 2 3" xfId="40036"/>
    <cellStyle name="標準 2 4 7 4 4 2 3 2" xfId="40037"/>
    <cellStyle name="標準 2 4 7 4 4 2 3 3" xfId="40038"/>
    <cellStyle name="標準 2 4 7 4 4 2 4" xfId="40039"/>
    <cellStyle name="標準 2 4 7 4 4 2 4 2" xfId="40040"/>
    <cellStyle name="標準 2 4 7 4 4 2 4 3" xfId="40041"/>
    <cellStyle name="標準 2 4 7 4 4 2 5" xfId="40042"/>
    <cellStyle name="標準 2 4 7 4 4 2 6" xfId="40043"/>
    <cellStyle name="標準 2 4 7 4 4 3" xfId="40044"/>
    <cellStyle name="標準 2 4 7 4 4 3 2" xfId="40045"/>
    <cellStyle name="標準 2 4 7 4 4 3 2 2" xfId="40046"/>
    <cellStyle name="標準 2 4 7 4 4 3 2 3" xfId="40047"/>
    <cellStyle name="標準 2 4 7 4 4 3 3" xfId="40048"/>
    <cellStyle name="標準 2 4 7 4 4 3 3 2" xfId="40049"/>
    <cellStyle name="標準 2 4 7 4 4 3 3 3" xfId="40050"/>
    <cellStyle name="標準 2 4 7 4 4 3 4" xfId="40051"/>
    <cellStyle name="標準 2 4 7 4 4 3 5" xfId="40052"/>
    <cellStyle name="標準 2 4 7 4 4 4" xfId="40053"/>
    <cellStyle name="標準 2 4 7 4 4 5" xfId="40054"/>
    <cellStyle name="標準 2 4 7 4 4 5 2" xfId="40055"/>
    <cellStyle name="標準 2 4 7 4 4 5 3" xfId="40056"/>
    <cellStyle name="標準 2 4 7 4 4 6" xfId="40057"/>
    <cellStyle name="標準 2 4 7 4 4 6 2" xfId="40058"/>
    <cellStyle name="標準 2 4 7 4 4 6 3" xfId="40059"/>
    <cellStyle name="標準 2 4 7 4 4 7" xfId="40060"/>
    <cellStyle name="標準 2 4 7 4 4 8" xfId="40061"/>
    <cellStyle name="標準 2 4 7 4 5" xfId="40062"/>
    <cellStyle name="標準 2 4 7 4 5 2" xfId="40063"/>
    <cellStyle name="標準 2 4 7 4 5 2 2" xfId="40064"/>
    <cellStyle name="標準 2 4 7 4 5 2 2 2" xfId="40065"/>
    <cellStyle name="標準 2 4 7 4 5 2 2 3" xfId="40066"/>
    <cellStyle name="標準 2 4 7 4 5 2 3" xfId="40067"/>
    <cellStyle name="標準 2 4 7 4 5 2 3 2" xfId="40068"/>
    <cellStyle name="標準 2 4 7 4 5 2 3 3" xfId="40069"/>
    <cellStyle name="標準 2 4 7 4 5 2 4" xfId="40070"/>
    <cellStyle name="標準 2 4 7 4 5 2 5" xfId="40071"/>
    <cellStyle name="標準 2 4 7 4 5 3" xfId="40072"/>
    <cellStyle name="標準 2 4 7 4 5 3 2" xfId="40073"/>
    <cellStyle name="標準 2 4 7 4 5 3 3" xfId="40074"/>
    <cellStyle name="標準 2 4 7 4 5 4" xfId="40075"/>
    <cellStyle name="標準 2 4 7 4 5 4 2" xfId="40076"/>
    <cellStyle name="標準 2 4 7 4 5 4 3" xfId="40077"/>
    <cellStyle name="標準 2 4 7 4 5 5" xfId="40078"/>
    <cellStyle name="標準 2 4 7 4 5 6" xfId="40079"/>
    <cellStyle name="標準 2 4 7 4 6" xfId="40080"/>
    <cellStyle name="標準 2 4 7 4 6 2" xfId="40081"/>
    <cellStyle name="標準 2 4 7 4 6 2 2" xfId="40082"/>
    <cellStyle name="標準 2 4 7 4 6 2 3" xfId="40083"/>
    <cellStyle name="標準 2 4 7 4 6 3" xfId="40084"/>
    <cellStyle name="標準 2 4 7 4 6 3 2" xfId="40085"/>
    <cellStyle name="標準 2 4 7 4 6 3 3" xfId="40086"/>
    <cellStyle name="標準 2 4 7 4 6 4" xfId="40087"/>
    <cellStyle name="標準 2 4 7 4 6 5" xfId="40088"/>
    <cellStyle name="標準 2 4 7 4 7" xfId="40089"/>
    <cellStyle name="標準 2 4 7 4 8" xfId="40090"/>
    <cellStyle name="標準 2 4 7 4 8 2" xfId="40091"/>
    <cellStyle name="標準 2 4 7 4 8 3" xfId="40092"/>
    <cellStyle name="標準 2 4 7 4 9" xfId="40093"/>
    <cellStyle name="標準 2 4 7 4 9 2" xfId="40094"/>
    <cellStyle name="標準 2 4 7 4 9 3" xfId="40095"/>
    <cellStyle name="標準 2 4 7 5" xfId="40096"/>
    <cellStyle name="標準 2 4 7 5 10" xfId="40097"/>
    <cellStyle name="標準 2 4 7 5 2" xfId="40098"/>
    <cellStyle name="標準 2 4 7 5 2 2" xfId="40099"/>
    <cellStyle name="標準 2 4 7 5 2 2 2" xfId="40100"/>
    <cellStyle name="標準 2 4 7 5 2 2 2 2" xfId="40101"/>
    <cellStyle name="標準 2 4 7 5 2 2 2 2 2" xfId="40102"/>
    <cellStyle name="標準 2 4 7 5 2 2 2 2 3" xfId="40103"/>
    <cellStyle name="標準 2 4 7 5 2 2 2 3" xfId="40104"/>
    <cellStyle name="標準 2 4 7 5 2 2 2 3 2" xfId="40105"/>
    <cellStyle name="標準 2 4 7 5 2 2 2 3 3" xfId="40106"/>
    <cellStyle name="標準 2 4 7 5 2 2 2 4" xfId="40107"/>
    <cellStyle name="標準 2 4 7 5 2 2 2 5" xfId="40108"/>
    <cellStyle name="標準 2 4 7 5 2 2 3" xfId="40109"/>
    <cellStyle name="標準 2 4 7 5 2 2 3 2" xfId="40110"/>
    <cellStyle name="標準 2 4 7 5 2 2 3 3" xfId="40111"/>
    <cellStyle name="標準 2 4 7 5 2 2 4" xfId="40112"/>
    <cellStyle name="標準 2 4 7 5 2 2 4 2" xfId="40113"/>
    <cellStyle name="標準 2 4 7 5 2 2 4 3" xfId="40114"/>
    <cellStyle name="標準 2 4 7 5 2 2 5" xfId="40115"/>
    <cellStyle name="標準 2 4 7 5 2 2 6" xfId="40116"/>
    <cellStyle name="標準 2 4 7 5 2 3" xfId="40117"/>
    <cellStyle name="標準 2 4 7 5 2 3 2" xfId="40118"/>
    <cellStyle name="標準 2 4 7 5 2 3 2 2" xfId="40119"/>
    <cellStyle name="標準 2 4 7 5 2 3 2 3" xfId="40120"/>
    <cellStyle name="標準 2 4 7 5 2 3 3" xfId="40121"/>
    <cellStyle name="標準 2 4 7 5 2 3 3 2" xfId="40122"/>
    <cellStyle name="標準 2 4 7 5 2 3 3 3" xfId="40123"/>
    <cellStyle name="標準 2 4 7 5 2 3 4" xfId="40124"/>
    <cellStyle name="標準 2 4 7 5 2 3 5" xfId="40125"/>
    <cellStyle name="標準 2 4 7 5 2 4" xfId="40126"/>
    <cellStyle name="標準 2 4 7 5 2 5" xfId="40127"/>
    <cellStyle name="標準 2 4 7 5 2 5 2" xfId="40128"/>
    <cellStyle name="標準 2 4 7 5 2 5 3" xfId="40129"/>
    <cellStyle name="標準 2 4 7 5 2 6" xfId="40130"/>
    <cellStyle name="標準 2 4 7 5 2 6 2" xfId="40131"/>
    <cellStyle name="標準 2 4 7 5 2 6 3" xfId="40132"/>
    <cellStyle name="標準 2 4 7 5 2 7" xfId="40133"/>
    <cellStyle name="標準 2 4 7 5 2 8" xfId="40134"/>
    <cellStyle name="標準 2 4 7 5 3" xfId="40135"/>
    <cellStyle name="標準 2 4 7 5 3 2" xfId="40136"/>
    <cellStyle name="標準 2 4 7 5 3 2 2" xfId="40137"/>
    <cellStyle name="標準 2 4 7 5 3 2 2 2" xfId="40138"/>
    <cellStyle name="標準 2 4 7 5 3 2 2 2 2" xfId="40139"/>
    <cellStyle name="標準 2 4 7 5 3 2 2 2 3" xfId="40140"/>
    <cellStyle name="標準 2 4 7 5 3 2 2 3" xfId="40141"/>
    <cellStyle name="標準 2 4 7 5 3 2 2 3 2" xfId="40142"/>
    <cellStyle name="標準 2 4 7 5 3 2 2 3 3" xfId="40143"/>
    <cellStyle name="標準 2 4 7 5 3 2 2 4" xfId="40144"/>
    <cellStyle name="標準 2 4 7 5 3 2 2 5" xfId="40145"/>
    <cellStyle name="標準 2 4 7 5 3 2 3" xfId="40146"/>
    <cellStyle name="標準 2 4 7 5 3 2 3 2" xfId="40147"/>
    <cellStyle name="標準 2 4 7 5 3 2 3 3" xfId="40148"/>
    <cellStyle name="標準 2 4 7 5 3 2 4" xfId="40149"/>
    <cellStyle name="標準 2 4 7 5 3 2 4 2" xfId="40150"/>
    <cellStyle name="標準 2 4 7 5 3 2 4 3" xfId="40151"/>
    <cellStyle name="標準 2 4 7 5 3 2 5" xfId="40152"/>
    <cellStyle name="標準 2 4 7 5 3 2 6" xfId="40153"/>
    <cellStyle name="標準 2 4 7 5 3 3" xfId="40154"/>
    <cellStyle name="標準 2 4 7 5 3 3 2" xfId="40155"/>
    <cellStyle name="標準 2 4 7 5 3 3 2 2" xfId="40156"/>
    <cellStyle name="標準 2 4 7 5 3 3 2 3" xfId="40157"/>
    <cellStyle name="標準 2 4 7 5 3 3 3" xfId="40158"/>
    <cellStyle name="標準 2 4 7 5 3 3 3 2" xfId="40159"/>
    <cellStyle name="標準 2 4 7 5 3 3 3 3" xfId="40160"/>
    <cellStyle name="標準 2 4 7 5 3 3 4" xfId="40161"/>
    <cellStyle name="標準 2 4 7 5 3 3 5" xfId="40162"/>
    <cellStyle name="標準 2 4 7 5 3 4" xfId="40163"/>
    <cellStyle name="標準 2 4 7 5 3 5" xfId="40164"/>
    <cellStyle name="標準 2 4 7 5 3 5 2" xfId="40165"/>
    <cellStyle name="標準 2 4 7 5 3 5 3" xfId="40166"/>
    <cellStyle name="標準 2 4 7 5 3 6" xfId="40167"/>
    <cellStyle name="標準 2 4 7 5 3 6 2" xfId="40168"/>
    <cellStyle name="標準 2 4 7 5 3 6 3" xfId="40169"/>
    <cellStyle name="標準 2 4 7 5 3 7" xfId="40170"/>
    <cellStyle name="標準 2 4 7 5 3 8" xfId="40171"/>
    <cellStyle name="標準 2 4 7 5 4" xfId="40172"/>
    <cellStyle name="標準 2 4 7 5 4 2" xfId="40173"/>
    <cellStyle name="標準 2 4 7 5 4 2 2" xfId="40174"/>
    <cellStyle name="標準 2 4 7 5 4 2 2 2" xfId="40175"/>
    <cellStyle name="標準 2 4 7 5 4 2 2 3" xfId="40176"/>
    <cellStyle name="標準 2 4 7 5 4 2 3" xfId="40177"/>
    <cellStyle name="標準 2 4 7 5 4 2 3 2" xfId="40178"/>
    <cellStyle name="標準 2 4 7 5 4 2 3 3" xfId="40179"/>
    <cellStyle name="標準 2 4 7 5 4 2 4" xfId="40180"/>
    <cellStyle name="標準 2 4 7 5 4 2 5" xfId="40181"/>
    <cellStyle name="標準 2 4 7 5 4 3" xfId="40182"/>
    <cellStyle name="標準 2 4 7 5 4 3 2" xfId="40183"/>
    <cellStyle name="標準 2 4 7 5 4 3 3" xfId="40184"/>
    <cellStyle name="標準 2 4 7 5 4 4" xfId="40185"/>
    <cellStyle name="標準 2 4 7 5 4 4 2" xfId="40186"/>
    <cellStyle name="標準 2 4 7 5 4 4 3" xfId="40187"/>
    <cellStyle name="標準 2 4 7 5 4 5" xfId="40188"/>
    <cellStyle name="標準 2 4 7 5 4 6" xfId="40189"/>
    <cellStyle name="標準 2 4 7 5 5" xfId="40190"/>
    <cellStyle name="標準 2 4 7 5 5 2" xfId="40191"/>
    <cellStyle name="標準 2 4 7 5 5 2 2" xfId="40192"/>
    <cellStyle name="標準 2 4 7 5 5 2 3" xfId="40193"/>
    <cellStyle name="標準 2 4 7 5 5 3" xfId="40194"/>
    <cellStyle name="標準 2 4 7 5 5 3 2" xfId="40195"/>
    <cellStyle name="標準 2 4 7 5 5 3 3" xfId="40196"/>
    <cellStyle name="標準 2 4 7 5 5 4" xfId="40197"/>
    <cellStyle name="標準 2 4 7 5 5 5" xfId="40198"/>
    <cellStyle name="標準 2 4 7 5 6" xfId="40199"/>
    <cellStyle name="標準 2 4 7 5 7" xfId="40200"/>
    <cellStyle name="標準 2 4 7 5 7 2" xfId="40201"/>
    <cellStyle name="標準 2 4 7 5 7 3" xfId="40202"/>
    <cellStyle name="標準 2 4 7 5 8" xfId="40203"/>
    <cellStyle name="標準 2 4 7 5 8 2" xfId="40204"/>
    <cellStyle name="標準 2 4 7 5 8 3" xfId="40205"/>
    <cellStyle name="標準 2 4 7 5 9" xfId="40206"/>
    <cellStyle name="標準 2 4 7 6" xfId="40207"/>
    <cellStyle name="標準 2 4 7 6 2" xfId="40208"/>
    <cellStyle name="標準 2 4 7 6 2 2" xfId="40209"/>
    <cellStyle name="標準 2 4 7 6 2 2 2" xfId="40210"/>
    <cellStyle name="標準 2 4 7 6 2 2 2 2" xfId="40211"/>
    <cellStyle name="標準 2 4 7 6 2 2 2 2 2" xfId="40212"/>
    <cellStyle name="標準 2 4 7 6 2 2 2 2 3" xfId="40213"/>
    <cellStyle name="標準 2 4 7 6 2 2 2 3" xfId="40214"/>
    <cellStyle name="標準 2 4 7 6 2 2 2 3 2" xfId="40215"/>
    <cellStyle name="標準 2 4 7 6 2 2 2 3 3" xfId="40216"/>
    <cellStyle name="標準 2 4 7 6 2 2 2 4" xfId="40217"/>
    <cellStyle name="標準 2 4 7 6 2 2 2 5" xfId="40218"/>
    <cellStyle name="標準 2 4 7 6 2 2 3" xfId="40219"/>
    <cellStyle name="標準 2 4 7 6 2 2 3 2" xfId="40220"/>
    <cellStyle name="標準 2 4 7 6 2 2 3 3" xfId="40221"/>
    <cellStyle name="標準 2 4 7 6 2 2 4" xfId="40222"/>
    <cellStyle name="標準 2 4 7 6 2 2 4 2" xfId="40223"/>
    <cellStyle name="標準 2 4 7 6 2 2 4 3" xfId="40224"/>
    <cellStyle name="標準 2 4 7 6 2 2 5" xfId="40225"/>
    <cellStyle name="標準 2 4 7 6 2 2 6" xfId="40226"/>
    <cellStyle name="標準 2 4 7 6 2 3" xfId="40227"/>
    <cellStyle name="標準 2 4 7 6 2 3 2" xfId="40228"/>
    <cellStyle name="標準 2 4 7 6 2 3 2 2" xfId="40229"/>
    <cellStyle name="標準 2 4 7 6 2 3 2 3" xfId="40230"/>
    <cellStyle name="標準 2 4 7 6 2 3 3" xfId="40231"/>
    <cellStyle name="標準 2 4 7 6 2 3 3 2" xfId="40232"/>
    <cellStyle name="標準 2 4 7 6 2 3 3 3" xfId="40233"/>
    <cellStyle name="標準 2 4 7 6 2 3 4" xfId="40234"/>
    <cellStyle name="標準 2 4 7 6 2 3 5" xfId="40235"/>
    <cellStyle name="標準 2 4 7 6 2 4" xfId="40236"/>
    <cellStyle name="標準 2 4 7 6 2 5" xfId="40237"/>
    <cellStyle name="標準 2 4 7 6 2 5 2" xfId="40238"/>
    <cellStyle name="標準 2 4 7 6 2 5 3" xfId="40239"/>
    <cellStyle name="標準 2 4 7 6 2 6" xfId="40240"/>
    <cellStyle name="標準 2 4 7 6 2 6 2" xfId="40241"/>
    <cellStyle name="標準 2 4 7 6 2 6 3" xfId="40242"/>
    <cellStyle name="標準 2 4 7 6 2 7" xfId="40243"/>
    <cellStyle name="標準 2 4 7 6 2 8" xfId="40244"/>
    <cellStyle name="標準 2 4 7 6 3" xfId="40245"/>
    <cellStyle name="標準 2 4 7 6 3 2" xfId="40246"/>
    <cellStyle name="標準 2 4 7 6 3 2 2" xfId="40247"/>
    <cellStyle name="標準 2 4 7 6 3 2 2 2" xfId="40248"/>
    <cellStyle name="標準 2 4 7 6 3 2 2 3" xfId="40249"/>
    <cellStyle name="標準 2 4 7 6 3 2 3" xfId="40250"/>
    <cellStyle name="標準 2 4 7 6 3 2 3 2" xfId="40251"/>
    <cellStyle name="標準 2 4 7 6 3 2 3 3" xfId="40252"/>
    <cellStyle name="標準 2 4 7 6 3 2 4" xfId="40253"/>
    <cellStyle name="標準 2 4 7 6 3 2 5" xfId="40254"/>
    <cellStyle name="標準 2 4 7 6 3 3" xfId="40255"/>
    <cellStyle name="標準 2 4 7 6 3 3 2" xfId="40256"/>
    <cellStyle name="標準 2 4 7 6 3 3 3" xfId="40257"/>
    <cellStyle name="標準 2 4 7 6 3 4" xfId="40258"/>
    <cellStyle name="標準 2 4 7 6 3 4 2" xfId="40259"/>
    <cellStyle name="標準 2 4 7 6 3 4 3" xfId="40260"/>
    <cellStyle name="標準 2 4 7 6 3 5" xfId="40261"/>
    <cellStyle name="標準 2 4 7 6 3 6" xfId="40262"/>
    <cellStyle name="標準 2 4 7 6 4" xfId="40263"/>
    <cellStyle name="標準 2 4 7 6 4 2" xfId="40264"/>
    <cellStyle name="標準 2 4 7 6 4 2 2" xfId="40265"/>
    <cellStyle name="標準 2 4 7 6 4 2 3" xfId="40266"/>
    <cellStyle name="標準 2 4 7 6 4 3" xfId="40267"/>
    <cellStyle name="標準 2 4 7 6 4 3 2" xfId="40268"/>
    <cellStyle name="標準 2 4 7 6 4 3 3" xfId="40269"/>
    <cellStyle name="標準 2 4 7 6 4 4" xfId="40270"/>
    <cellStyle name="標準 2 4 7 6 4 5" xfId="40271"/>
    <cellStyle name="標準 2 4 7 6 5" xfId="40272"/>
    <cellStyle name="標準 2 4 7 6 6" xfId="40273"/>
    <cellStyle name="標準 2 4 7 6 6 2" xfId="40274"/>
    <cellStyle name="標準 2 4 7 6 6 3" xfId="40275"/>
    <cellStyle name="標準 2 4 7 6 7" xfId="40276"/>
    <cellStyle name="標準 2 4 7 6 7 2" xfId="40277"/>
    <cellStyle name="標準 2 4 7 6 7 3" xfId="40278"/>
    <cellStyle name="標準 2 4 7 6 8" xfId="40279"/>
    <cellStyle name="標準 2 4 7 6 9" xfId="40280"/>
    <cellStyle name="標準 2 4 7 7" xfId="40281"/>
    <cellStyle name="標準 2 4 7 7 2" xfId="40282"/>
    <cellStyle name="標準 2 4 7 7 2 2" xfId="40283"/>
    <cellStyle name="標準 2 4 7 7 2 2 2" xfId="40284"/>
    <cellStyle name="標準 2 4 7 7 2 2 2 2" xfId="40285"/>
    <cellStyle name="標準 2 4 7 7 2 2 2 3" xfId="40286"/>
    <cellStyle name="標準 2 4 7 7 2 2 3" xfId="40287"/>
    <cellStyle name="標準 2 4 7 7 2 2 3 2" xfId="40288"/>
    <cellStyle name="標準 2 4 7 7 2 2 3 3" xfId="40289"/>
    <cellStyle name="標準 2 4 7 7 2 2 4" xfId="40290"/>
    <cellStyle name="標準 2 4 7 7 2 2 5" xfId="40291"/>
    <cellStyle name="標準 2 4 7 7 2 3" xfId="40292"/>
    <cellStyle name="標準 2 4 7 7 2 3 2" xfId="40293"/>
    <cellStyle name="標準 2 4 7 7 2 3 3" xfId="40294"/>
    <cellStyle name="標準 2 4 7 7 2 4" xfId="40295"/>
    <cellStyle name="標準 2 4 7 7 2 4 2" xfId="40296"/>
    <cellStyle name="標準 2 4 7 7 2 4 3" xfId="40297"/>
    <cellStyle name="標準 2 4 7 7 2 5" xfId="40298"/>
    <cellStyle name="標準 2 4 7 7 2 6" xfId="40299"/>
    <cellStyle name="標準 2 4 7 7 3" xfId="40300"/>
    <cellStyle name="標準 2 4 7 7 3 2" xfId="40301"/>
    <cellStyle name="標準 2 4 7 7 3 2 2" xfId="40302"/>
    <cellStyle name="標準 2 4 7 7 3 2 3" xfId="40303"/>
    <cellStyle name="標準 2 4 7 7 3 3" xfId="40304"/>
    <cellStyle name="標準 2 4 7 7 3 3 2" xfId="40305"/>
    <cellStyle name="標準 2 4 7 7 3 3 3" xfId="40306"/>
    <cellStyle name="標準 2 4 7 7 3 4" xfId="40307"/>
    <cellStyle name="標準 2 4 7 7 3 5" xfId="40308"/>
    <cellStyle name="標準 2 4 7 7 4" xfId="40309"/>
    <cellStyle name="標準 2 4 7 7 5" xfId="40310"/>
    <cellStyle name="標準 2 4 7 7 5 2" xfId="40311"/>
    <cellStyle name="標準 2 4 7 7 5 3" xfId="40312"/>
    <cellStyle name="標準 2 4 7 7 6" xfId="40313"/>
    <cellStyle name="標準 2 4 7 7 6 2" xfId="40314"/>
    <cellStyle name="標準 2 4 7 7 6 3" xfId="40315"/>
    <cellStyle name="標準 2 4 7 7 7" xfId="40316"/>
    <cellStyle name="標準 2 4 7 7 8" xfId="40317"/>
    <cellStyle name="標準 2 4 7 8" xfId="40318"/>
    <cellStyle name="標準 2 4 7 8 2" xfId="40319"/>
    <cellStyle name="標準 2 4 7 8 2 2" xfId="40320"/>
    <cellStyle name="標準 2 4 7 8 2 2 2" xfId="40321"/>
    <cellStyle name="標準 2 4 7 8 2 2 2 2" xfId="40322"/>
    <cellStyle name="標準 2 4 7 8 2 2 2 3" xfId="40323"/>
    <cellStyle name="標準 2 4 7 8 2 2 3" xfId="40324"/>
    <cellStyle name="標準 2 4 7 8 2 2 3 2" xfId="40325"/>
    <cellStyle name="標準 2 4 7 8 2 2 3 3" xfId="40326"/>
    <cellStyle name="標準 2 4 7 8 2 2 4" xfId="40327"/>
    <cellStyle name="標準 2 4 7 8 2 2 5" xfId="40328"/>
    <cellStyle name="標準 2 4 7 8 2 3" xfId="40329"/>
    <cellStyle name="標準 2 4 7 8 2 3 2" xfId="40330"/>
    <cellStyle name="標準 2 4 7 8 2 3 3" xfId="40331"/>
    <cellStyle name="標準 2 4 7 8 2 4" xfId="40332"/>
    <cellStyle name="標準 2 4 7 8 2 4 2" xfId="40333"/>
    <cellStyle name="標準 2 4 7 8 2 4 3" xfId="40334"/>
    <cellStyle name="標準 2 4 7 8 2 5" xfId="40335"/>
    <cellStyle name="標準 2 4 7 8 2 6" xfId="40336"/>
    <cellStyle name="標準 2 4 7 8 3" xfId="40337"/>
    <cellStyle name="標準 2 4 7 8 3 2" xfId="40338"/>
    <cellStyle name="標準 2 4 7 8 3 2 2" xfId="40339"/>
    <cellStyle name="標準 2 4 7 8 3 2 3" xfId="40340"/>
    <cellStyle name="標準 2 4 7 8 3 3" xfId="40341"/>
    <cellStyle name="標準 2 4 7 8 3 3 2" xfId="40342"/>
    <cellStyle name="標準 2 4 7 8 3 3 3" xfId="40343"/>
    <cellStyle name="標準 2 4 7 8 3 4" xfId="40344"/>
    <cellStyle name="標準 2 4 7 8 3 5" xfId="40345"/>
    <cellStyle name="標準 2 4 7 8 4" xfId="40346"/>
    <cellStyle name="標準 2 4 7 8 5" xfId="40347"/>
    <cellStyle name="標準 2 4 7 8 5 2" xfId="40348"/>
    <cellStyle name="標準 2 4 7 8 5 3" xfId="40349"/>
    <cellStyle name="標準 2 4 7 8 6" xfId="40350"/>
    <cellStyle name="標準 2 4 7 8 6 2" xfId="40351"/>
    <cellStyle name="標準 2 4 7 8 6 3" xfId="40352"/>
    <cellStyle name="標準 2 4 7 8 7" xfId="40353"/>
    <cellStyle name="標準 2 4 7 8 8" xfId="40354"/>
    <cellStyle name="標準 2 4 7 9" xfId="40355"/>
    <cellStyle name="標準 2 4 7 9 2" xfId="40356"/>
    <cellStyle name="標準 2 4 7 9 2 2" xfId="40357"/>
    <cellStyle name="標準 2 4 7 9 2 2 2" xfId="40358"/>
    <cellStyle name="標準 2 4 7 9 2 2 3" xfId="40359"/>
    <cellStyle name="標準 2 4 7 9 2 3" xfId="40360"/>
    <cellStyle name="標準 2 4 7 9 2 3 2" xfId="40361"/>
    <cellStyle name="標準 2 4 7 9 2 3 3" xfId="40362"/>
    <cellStyle name="標準 2 4 7 9 2 4" xfId="40363"/>
    <cellStyle name="標準 2 4 7 9 2 5" xfId="40364"/>
    <cellStyle name="標準 2 4 7 9 3" xfId="40365"/>
    <cellStyle name="標準 2 4 7 9 3 2" xfId="40366"/>
    <cellStyle name="標準 2 4 7 9 3 3" xfId="40367"/>
    <cellStyle name="標準 2 4 7 9 4" xfId="40368"/>
    <cellStyle name="標準 2 4 7 9 4 2" xfId="40369"/>
    <cellStyle name="標準 2 4 7 9 4 3" xfId="40370"/>
    <cellStyle name="標準 2 4 7 9 5" xfId="40371"/>
    <cellStyle name="標準 2 4 7 9 6" xfId="40372"/>
    <cellStyle name="標準 2 4 8" xfId="40373"/>
    <cellStyle name="標準 2 4 8 10" xfId="40374"/>
    <cellStyle name="標準 2 4 8 11" xfId="40375"/>
    <cellStyle name="標準 2 4 8 11 2" xfId="40376"/>
    <cellStyle name="標準 2 4 8 11 3" xfId="40377"/>
    <cellStyle name="標準 2 4 8 12" xfId="40378"/>
    <cellStyle name="標準 2 4 8 12 2" xfId="40379"/>
    <cellStyle name="標準 2 4 8 12 3" xfId="40380"/>
    <cellStyle name="標準 2 4 8 13" xfId="40381"/>
    <cellStyle name="標準 2 4 8 14" xfId="40382"/>
    <cellStyle name="標準 2 4 8 2" xfId="40383"/>
    <cellStyle name="標準 2 4 8 2 10" xfId="40384"/>
    <cellStyle name="標準 2 4 8 2 10 2" xfId="40385"/>
    <cellStyle name="標準 2 4 8 2 10 3" xfId="40386"/>
    <cellStyle name="標準 2 4 8 2 11" xfId="40387"/>
    <cellStyle name="標準 2 4 8 2 12" xfId="40388"/>
    <cellStyle name="標準 2 4 8 2 2" xfId="40389"/>
    <cellStyle name="標準 2 4 8 2 2 10" xfId="40390"/>
    <cellStyle name="標準 2 4 8 2 2 2" xfId="40391"/>
    <cellStyle name="標準 2 4 8 2 2 2 2" xfId="40392"/>
    <cellStyle name="標準 2 4 8 2 2 2 2 2" xfId="40393"/>
    <cellStyle name="標準 2 4 8 2 2 2 2 2 2" xfId="40394"/>
    <cellStyle name="標準 2 4 8 2 2 2 2 2 2 2" xfId="40395"/>
    <cellStyle name="標準 2 4 8 2 2 2 2 2 2 3" xfId="40396"/>
    <cellStyle name="標準 2 4 8 2 2 2 2 2 3" xfId="40397"/>
    <cellStyle name="標準 2 4 8 2 2 2 2 2 3 2" xfId="40398"/>
    <cellStyle name="標準 2 4 8 2 2 2 2 2 3 3" xfId="40399"/>
    <cellStyle name="標準 2 4 8 2 2 2 2 2 4" xfId="40400"/>
    <cellStyle name="標準 2 4 8 2 2 2 2 2 5" xfId="40401"/>
    <cellStyle name="標準 2 4 8 2 2 2 2 3" xfId="40402"/>
    <cellStyle name="標準 2 4 8 2 2 2 2 3 2" xfId="40403"/>
    <cellStyle name="標準 2 4 8 2 2 2 2 3 3" xfId="40404"/>
    <cellStyle name="標準 2 4 8 2 2 2 2 4" xfId="40405"/>
    <cellStyle name="標準 2 4 8 2 2 2 2 4 2" xfId="40406"/>
    <cellStyle name="標準 2 4 8 2 2 2 2 4 3" xfId="40407"/>
    <cellStyle name="標準 2 4 8 2 2 2 2 5" xfId="40408"/>
    <cellStyle name="標準 2 4 8 2 2 2 2 6" xfId="40409"/>
    <cellStyle name="標準 2 4 8 2 2 2 3" xfId="40410"/>
    <cellStyle name="標準 2 4 8 2 2 2 3 2" xfId="40411"/>
    <cellStyle name="標準 2 4 8 2 2 2 3 2 2" xfId="40412"/>
    <cellStyle name="標準 2 4 8 2 2 2 3 2 3" xfId="40413"/>
    <cellStyle name="標準 2 4 8 2 2 2 3 3" xfId="40414"/>
    <cellStyle name="標準 2 4 8 2 2 2 3 3 2" xfId="40415"/>
    <cellStyle name="標準 2 4 8 2 2 2 3 3 3" xfId="40416"/>
    <cellStyle name="標準 2 4 8 2 2 2 3 4" xfId="40417"/>
    <cellStyle name="標準 2 4 8 2 2 2 3 5" xfId="40418"/>
    <cellStyle name="標準 2 4 8 2 2 2 4" xfId="40419"/>
    <cellStyle name="標準 2 4 8 2 2 2 5" xfId="40420"/>
    <cellStyle name="標準 2 4 8 2 2 2 5 2" xfId="40421"/>
    <cellStyle name="標準 2 4 8 2 2 2 5 3" xfId="40422"/>
    <cellStyle name="標準 2 4 8 2 2 2 6" xfId="40423"/>
    <cellStyle name="標準 2 4 8 2 2 2 6 2" xfId="40424"/>
    <cellStyle name="標準 2 4 8 2 2 2 6 3" xfId="40425"/>
    <cellStyle name="標準 2 4 8 2 2 2 7" xfId="40426"/>
    <cellStyle name="標準 2 4 8 2 2 2 8" xfId="40427"/>
    <cellStyle name="標準 2 4 8 2 2 3" xfId="40428"/>
    <cellStyle name="標準 2 4 8 2 2 3 2" xfId="40429"/>
    <cellStyle name="標準 2 4 8 2 2 3 2 2" xfId="40430"/>
    <cellStyle name="標準 2 4 8 2 2 3 2 2 2" xfId="40431"/>
    <cellStyle name="標準 2 4 8 2 2 3 2 2 2 2" xfId="40432"/>
    <cellStyle name="標準 2 4 8 2 2 3 2 2 2 3" xfId="40433"/>
    <cellStyle name="標準 2 4 8 2 2 3 2 2 3" xfId="40434"/>
    <cellStyle name="標準 2 4 8 2 2 3 2 2 3 2" xfId="40435"/>
    <cellStyle name="標準 2 4 8 2 2 3 2 2 3 3" xfId="40436"/>
    <cellStyle name="標準 2 4 8 2 2 3 2 2 4" xfId="40437"/>
    <cellStyle name="標準 2 4 8 2 2 3 2 2 5" xfId="40438"/>
    <cellStyle name="標準 2 4 8 2 2 3 2 3" xfId="40439"/>
    <cellStyle name="標準 2 4 8 2 2 3 2 3 2" xfId="40440"/>
    <cellStyle name="標準 2 4 8 2 2 3 2 3 3" xfId="40441"/>
    <cellStyle name="標準 2 4 8 2 2 3 2 4" xfId="40442"/>
    <cellStyle name="標準 2 4 8 2 2 3 2 4 2" xfId="40443"/>
    <cellStyle name="標準 2 4 8 2 2 3 2 4 3" xfId="40444"/>
    <cellStyle name="標準 2 4 8 2 2 3 2 5" xfId="40445"/>
    <cellStyle name="標準 2 4 8 2 2 3 2 6" xfId="40446"/>
    <cellStyle name="標準 2 4 8 2 2 3 3" xfId="40447"/>
    <cellStyle name="標準 2 4 8 2 2 3 3 2" xfId="40448"/>
    <cellStyle name="標準 2 4 8 2 2 3 3 2 2" xfId="40449"/>
    <cellStyle name="標準 2 4 8 2 2 3 3 2 3" xfId="40450"/>
    <cellStyle name="標準 2 4 8 2 2 3 3 3" xfId="40451"/>
    <cellStyle name="標準 2 4 8 2 2 3 3 3 2" xfId="40452"/>
    <cellStyle name="標準 2 4 8 2 2 3 3 3 3" xfId="40453"/>
    <cellStyle name="標準 2 4 8 2 2 3 3 4" xfId="40454"/>
    <cellStyle name="標準 2 4 8 2 2 3 3 5" xfId="40455"/>
    <cellStyle name="標準 2 4 8 2 2 3 4" xfId="40456"/>
    <cellStyle name="標準 2 4 8 2 2 3 5" xfId="40457"/>
    <cellStyle name="標準 2 4 8 2 2 3 5 2" xfId="40458"/>
    <cellStyle name="標準 2 4 8 2 2 3 5 3" xfId="40459"/>
    <cellStyle name="標準 2 4 8 2 2 3 6" xfId="40460"/>
    <cellStyle name="標準 2 4 8 2 2 3 6 2" xfId="40461"/>
    <cellStyle name="標準 2 4 8 2 2 3 6 3" xfId="40462"/>
    <cellStyle name="標準 2 4 8 2 2 3 7" xfId="40463"/>
    <cellStyle name="標準 2 4 8 2 2 3 8" xfId="40464"/>
    <cellStyle name="標準 2 4 8 2 2 4" xfId="40465"/>
    <cellStyle name="標準 2 4 8 2 2 4 2" xfId="40466"/>
    <cellStyle name="標準 2 4 8 2 2 4 2 2" xfId="40467"/>
    <cellStyle name="標準 2 4 8 2 2 4 2 2 2" xfId="40468"/>
    <cellStyle name="標準 2 4 8 2 2 4 2 2 3" xfId="40469"/>
    <cellStyle name="標準 2 4 8 2 2 4 2 3" xfId="40470"/>
    <cellStyle name="標準 2 4 8 2 2 4 2 3 2" xfId="40471"/>
    <cellStyle name="標準 2 4 8 2 2 4 2 3 3" xfId="40472"/>
    <cellStyle name="標準 2 4 8 2 2 4 2 4" xfId="40473"/>
    <cellStyle name="標準 2 4 8 2 2 4 2 5" xfId="40474"/>
    <cellStyle name="標準 2 4 8 2 2 4 3" xfId="40475"/>
    <cellStyle name="標準 2 4 8 2 2 4 3 2" xfId="40476"/>
    <cellStyle name="標準 2 4 8 2 2 4 3 3" xfId="40477"/>
    <cellStyle name="標準 2 4 8 2 2 4 4" xfId="40478"/>
    <cellStyle name="標準 2 4 8 2 2 4 4 2" xfId="40479"/>
    <cellStyle name="標準 2 4 8 2 2 4 4 3" xfId="40480"/>
    <cellStyle name="標準 2 4 8 2 2 4 5" xfId="40481"/>
    <cellStyle name="標準 2 4 8 2 2 4 6" xfId="40482"/>
    <cellStyle name="標準 2 4 8 2 2 5" xfId="40483"/>
    <cellStyle name="標準 2 4 8 2 2 5 2" xfId="40484"/>
    <cellStyle name="標準 2 4 8 2 2 5 2 2" xfId="40485"/>
    <cellStyle name="標準 2 4 8 2 2 5 2 3" xfId="40486"/>
    <cellStyle name="標準 2 4 8 2 2 5 3" xfId="40487"/>
    <cellStyle name="標準 2 4 8 2 2 5 3 2" xfId="40488"/>
    <cellStyle name="標準 2 4 8 2 2 5 3 3" xfId="40489"/>
    <cellStyle name="標準 2 4 8 2 2 5 4" xfId="40490"/>
    <cellStyle name="標準 2 4 8 2 2 5 5" xfId="40491"/>
    <cellStyle name="標準 2 4 8 2 2 6" xfId="40492"/>
    <cellStyle name="標準 2 4 8 2 2 7" xfId="40493"/>
    <cellStyle name="標準 2 4 8 2 2 7 2" xfId="40494"/>
    <cellStyle name="標準 2 4 8 2 2 7 3" xfId="40495"/>
    <cellStyle name="標準 2 4 8 2 2 8" xfId="40496"/>
    <cellStyle name="標準 2 4 8 2 2 8 2" xfId="40497"/>
    <cellStyle name="標準 2 4 8 2 2 8 3" xfId="40498"/>
    <cellStyle name="標準 2 4 8 2 2 9" xfId="40499"/>
    <cellStyle name="標準 2 4 8 2 3" xfId="40500"/>
    <cellStyle name="標準 2 4 8 2 3 2" xfId="40501"/>
    <cellStyle name="標準 2 4 8 2 3 2 2" xfId="40502"/>
    <cellStyle name="標準 2 4 8 2 3 2 2 2" xfId="40503"/>
    <cellStyle name="標準 2 4 8 2 3 2 2 2 2" xfId="40504"/>
    <cellStyle name="標準 2 4 8 2 3 2 2 2 2 2" xfId="40505"/>
    <cellStyle name="標準 2 4 8 2 3 2 2 2 2 3" xfId="40506"/>
    <cellStyle name="標準 2 4 8 2 3 2 2 2 3" xfId="40507"/>
    <cellStyle name="標準 2 4 8 2 3 2 2 2 3 2" xfId="40508"/>
    <cellStyle name="標準 2 4 8 2 3 2 2 2 3 3" xfId="40509"/>
    <cellStyle name="標準 2 4 8 2 3 2 2 2 4" xfId="40510"/>
    <cellStyle name="標準 2 4 8 2 3 2 2 2 5" xfId="40511"/>
    <cellStyle name="標準 2 4 8 2 3 2 2 3" xfId="40512"/>
    <cellStyle name="標準 2 4 8 2 3 2 2 3 2" xfId="40513"/>
    <cellStyle name="標準 2 4 8 2 3 2 2 3 3" xfId="40514"/>
    <cellStyle name="標準 2 4 8 2 3 2 2 4" xfId="40515"/>
    <cellStyle name="標準 2 4 8 2 3 2 2 4 2" xfId="40516"/>
    <cellStyle name="標準 2 4 8 2 3 2 2 4 3" xfId="40517"/>
    <cellStyle name="標準 2 4 8 2 3 2 2 5" xfId="40518"/>
    <cellStyle name="標準 2 4 8 2 3 2 2 6" xfId="40519"/>
    <cellStyle name="標準 2 4 8 2 3 2 3" xfId="40520"/>
    <cellStyle name="標準 2 4 8 2 3 2 3 2" xfId="40521"/>
    <cellStyle name="標準 2 4 8 2 3 2 3 2 2" xfId="40522"/>
    <cellStyle name="標準 2 4 8 2 3 2 3 2 3" xfId="40523"/>
    <cellStyle name="標準 2 4 8 2 3 2 3 3" xfId="40524"/>
    <cellStyle name="標準 2 4 8 2 3 2 3 3 2" xfId="40525"/>
    <cellStyle name="標準 2 4 8 2 3 2 3 3 3" xfId="40526"/>
    <cellStyle name="標準 2 4 8 2 3 2 3 4" xfId="40527"/>
    <cellStyle name="標準 2 4 8 2 3 2 3 5" xfId="40528"/>
    <cellStyle name="標準 2 4 8 2 3 2 4" xfId="40529"/>
    <cellStyle name="標準 2 4 8 2 3 2 5" xfId="40530"/>
    <cellStyle name="標準 2 4 8 2 3 2 5 2" xfId="40531"/>
    <cellStyle name="標準 2 4 8 2 3 2 5 3" xfId="40532"/>
    <cellStyle name="標準 2 4 8 2 3 2 6" xfId="40533"/>
    <cellStyle name="標準 2 4 8 2 3 2 6 2" xfId="40534"/>
    <cellStyle name="標準 2 4 8 2 3 2 6 3" xfId="40535"/>
    <cellStyle name="標準 2 4 8 2 3 2 7" xfId="40536"/>
    <cellStyle name="標準 2 4 8 2 3 2 8" xfId="40537"/>
    <cellStyle name="標準 2 4 8 2 3 3" xfId="40538"/>
    <cellStyle name="標準 2 4 8 2 3 3 2" xfId="40539"/>
    <cellStyle name="標準 2 4 8 2 3 3 2 2" xfId="40540"/>
    <cellStyle name="標準 2 4 8 2 3 3 2 2 2" xfId="40541"/>
    <cellStyle name="標準 2 4 8 2 3 3 2 2 3" xfId="40542"/>
    <cellStyle name="標準 2 4 8 2 3 3 2 3" xfId="40543"/>
    <cellStyle name="標準 2 4 8 2 3 3 2 3 2" xfId="40544"/>
    <cellStyle name="標準 2 4 8 2 3 3 2 3 3" xfId="40545"/>
    <cellStyle name="標準 2 4 8 2 3 3 2 4" xfId="40546"/>
    <cellStyle name="標準 2 4 8 2 3 3 2 5" xfId="40547"/>
    <cellStyle name="標準 2 4 8 2 3 3 3" xfId="40548"/>
    <cellStyle name="標準 2 4 8 2 3 3 3 2" xfId="40549"/>
    <cellStyle name="標準 2 4 8 2 3 3 3 3" xfId="40550"/>
    <cellStyle name="標準 2 4 8 2 3 3 4" xfId="40551"/>
    <cellStyle name="標準 2 4 8 2 3 3 4 2" xfId="40552"/>
    <cellStyle name="標準 2 4 8 2 3 3 4 3" xfId="40553"/>
    <cellStyle name="標準 2 4 8 2 3 3 5" xfId="40554"/>
    <cellStyle name="標準 2 4 8 2 3 3 6" xfId="40555"/>
    <cellStyle name="標準 2 4 8 2 3 4" xfId="40556"/>
    <cellStyle name="標準 2 4 8 2 3 4 2" xfId="40557"/>
    <cellStyle name="標準 2 4 8 2 3 4 2 2" xfId="40558"/>
    <cellStyle name="標準 2 4 8 2 3 4 2 3" xfId="40559"/>
    <cellStyle name="標準 2 4 8 2 3 4 3" xfId="40560"/>
    <cellStyle name="標準 2 4 8 2 3 4 3 2" xfId="40561"/>
    <cellStyle name="標準 2 4 8 2 3 4 3 3" xfId="40562"/>
    <cellStyle name="標準 2 4 8 2 3 4 4" xfId="40563"/>
    <cellStyle name="標準 2 4 8 2 3 4 5" xfId="40564"/>
    <cellStyle name="標準 2 4 8 2 3 5" xfId="40565"/>
    <cellStyle name="標準 2 4 8 2 3 6" xfId="40566"/>
    <cellStyle name="標準 2 4 8 2 3 6 2" xfId="40567"/>
    <cellStyle name="標準 2 4 8 2 3 6 3" xfId="40568"/>
    <cellStyle name="標準 2 4 8 2 3 7" xfId="40569"/>
    <cellStyle name="標準 2 4 8 2 3 7 2" xfId="40570"/>
    <cellStyle name="標準 2 4 8 2 3 7 3" xfId="40571"/>
    <cellStyle name="標準 2 4 8 2 3 8" xfId="40572"/>
    <cellStyle name="標準 2 4 8 2 3 9" xfId="40573"/>
    <cellStyle name="標準 2 4 8 2 4" xfId="40574"/>
    <cellStyle name="標準 2 4 8 2 4 2" xfId="40575"/>
    <cellStyle name="標準 2 4 8 2 4 2 2" xfId="40576"/>
    <cellStyle name="標準 2 4 8 2 4 2 2 2" xfId="40577"/>
    <cellStyle name="標準 2 4 8 2 4 2 2 2 2" xfId="40578"/>
    <cellStyle name="標準 2 4 8 2 4 2 2 2 3" xfId="40579"/>
    <cellStyle name="標準 2 4 8 2 4 2 2 3" xfId="40580"/>
    <cellStyle name="標準 2 4 8 2 4 2 2 3 2" xfId="40581"/>
    <cellStyle name="標準 2 4 8 2 4 2 2 3 3" xfId="40582"/>
    <cellStyle name="標準 2 4 8 2 4 2 2 4" xfId="40583"/>
    <cellStyle name="標準 2 4 8 2 4 2 2 5" xfId="40584"/>
    <cellStyle name="標準 2 4 8 2 4 2 3" xfId="40585"/>
    <cellStyle name="標準 2 4 8 2 4 2 3 2" xfId="40586"/>
    <cellStyle name="標準 2 4 8 2 4 2 3 3" xfId="40587"/>
    <cellStyle name="標準 2 4 8 2 4 2 4" xfId="40588"/>
    <cellStyle name="標準 2 4 8 2 4 2 4 2" xfId="40589"/>
    <cellStyle name="標準 2 4 8 2 4 2 4 3" xfId="40590"/>
    <cellStyle name="標準 2 4 8 2 4 2 5" xfId="40591"/>
    <cellStyle name="標準 2 4 8 2 4 2 6" xfId="40592"/>
    <cellStyle name="標準 2 4 8 2 4 3" xfId="40593"/>
    <cellStyle name="標準 2 4 8 2 4 3 2" xfId="40594"/>
    <cellStyle name="標準 2 4 8 2 4 3 2 2" xfId="40595"/>
    <cellStyle name="標準 2 4 8 2 4 3 2 3" xfId="40596"/>
    <cellStyle name="標準 2 4 8 2 4 3 3" xfId="40597"/>
    <cellStyle name="標準 2 4 8 2 4 3 3 2" xfId="40598"/>
    <cellStyle name="標準 2 4 8 2 4 3 3 3" xfId="40599"/>
    <cellStyle name="標準 2 4 8 2 4 3 4" xfId="40600"/>
    <cellStyle name="標準 2 4 8 2 4 3 5" xfId="40601"/>
    <cellStyle name="標準 2 4 8 2 4 4" xfId="40602"/>
    <cellStyle name="標準 2 4 8 2 4 5" xfId="40603"/>
    <cellStyle name="標準 2 4 8 2 4 5 2" xfId="40604"/>
    <cellStyle name="標準 2 4 8 2 4 5 3" xfId="40605"/>
    <cellStyle name="標準 2 4 8 2 4 6" xfId="40606"/>
    <cellStyle name="標準 2 4 8 2 4 6 2" xfId="40607"/>
    <cellStyle name="標準 2 4 8 2 4 6 3" xfId="40608"/>
    <cellStyle name="標準 2 4 8 2 4 7" xfId="40609"/>
    <cellStyle name="標準 2 4 8 2 4 8" xfId="40610"/>
    <cellStyle name="標準 2 4 8 2 5" xfId="40611"/>
    <cellStyle name="標準 2 4 8 2 5 2" xfId="40612"/>
    <cellStyle name="標準 2 4 8 2 5 2 2" xfId="40613"/>
    <cellStyle name="標準 2 4 8 2 5 2 2 2" xfId="40614"/>
    <cellStyle name="標準 2 4 8 2 5 2 2 2 2" xfId="40615"/>
    <cellStyle name="標準 2 4 8 2 5 2 2 2 3" xfId="40616"/>
    <cellStyle name="標準 2 4 8 2 5 2 2 3" xfId="40617"/>
    <cellStyle name="標準 2 4 8 2 5 2 2 3 2" xfId="40618"/>
    <cellStyle name="標準 2 4 8 2 5 2 2 3 3" xfId="40619"/>
    <cellStyle name="標準 2 4 8 2 5 2 2 4" xfId="40620"/>
    <cellStyle name="標準 2 4 8 2 5 2 2 5" xfId="40621"/>
    <cellStyle name="標準 2 4 8 2 5 2 3" xfId="40622"/>
    <cellStyle name="標準 2 4 8 2 5 2 3 2" xfId="40623"/>
    <cellStyle name="標準 2 4 8 2 5 2 3 3" xfId="40624"/>
    <cellStyle name="標準 2 4 8 2 5 2 4" xfId="40625"/>
    <cellStyle name="標準 2 4 8 2 5 2 4 2" xfId="40626"/>
    <cellStyle name="標準 2 4 8 2 5 2 4 3" xfId="40627"/>
    <cellStyle name="標準 2 4 8 2 5 2 5" xfId="40628"/>
    <cellStyle name="標準 2 4 8 2 5 2 6" xfId="40629"/>
    <cellStyle name="標準 2 4 8 2 5 3" xfId="40630"/>
    <cellStyle name="標準 2 4 8 2 5 3 2" xfId="40631"/>
    <cellStyle name="標準 2 4 8 2 5 3 2 2" xfId="40632"/>
    <cellStyle name="標準 2 4 8 2 5 3 2 3" xfId="40633"/>
    <cellStyle name="標準 2 4 8 2 5 3 3" xfId="40634"/>
    <cellStyle name="標準 2 4 8 2 5 3 3 2" xfId="40635"/>
    <cellStyle name="標準 2 4 8 2 5 3 3 3" xfId="40636"/>
    <cellStyle name="標準 2 4 8 2 5 3 4" xfId="40637"/>
    <cellStyle name="標準 2 4 8 2 5 3 5" xfId="40638"/>
    <cellStyle name="標準 2 4 8 2 5 4" xfId="40639"/>
    <cellStyle name="標準 2 4 8 2 5 5" xfId="40640"/>
    <cellStyle name="標準 2 4 8 2 5 5 2" xfId="40641"/>
    <cellStyle name="標準 2 4 8 2 5 5 3" xfId="40642"/>
    <cellStyle name="標準 2 4 8 2 5 6" xfId="40643"/>
    <cellStyle name="標準 2 4 8 2 5 6 2" xfId="40644"/>
    <cellStyle name="標準 2 4 8 2 5 6 3" xfId="40645"/>
    <cellStyle name="標準 2 4 8 2 5 7" xfId="40646"/>
    <cellStyle name="標準 2 4 8 2 5 8" xfId="40647"/>
    <cellStyle name="標準 2 4 8 2 6" xfId="40648"/>
    <cellStyle name="標準 2 4 8 2 6 2" xfId="40649"/>
    <cellStyle name="標準 2 4 8 2 6 2 2" xfId="40650"/>
    <cellStyle name="標準 2 4 8 2 6 2 2 2" xfId="40651"/>
    <cellStyle name="標準 2 4 8 2 6 2 2 3" xfId="40652"/>
    <cellStyle name="標準 2 4 8 2 6 2 3" xfId="40653"/>
    <cellStyle name="標準 2 4 8 2 6 2 3 2" xfId="40654"/>
    <cellStyle name="標準 2 4 8 2 6 2 3 3" xfId="40655"/>
    <cellStyle name="標準 2 4 8 2 6 2 4" xfId="40656"/>
    <cellStyle name="標準 2 4 8 2 6 2 5" xfId="40657"/>
    <cellStyle name="標準 2 4 8 2 6 3" xfId="40658"/>
    <cellStyle name="標準 2 4 8 2 6 3 2" xfId="40659"/>
    <cellStyle name="標準 2 4 8 2 6 3 3" xfId="40660"/>
    <cellStyle name="標準 2 4 8 2 6 4" xfId="40661"/>
    <cellStyle name="標準 2 4 8 2 6 4 2" xfId="40662"/>
    <cellStyle name="標準 2 4 8 2 6 4 3" xfId="40663"/>
    <cellStyle name="標準 2 4 8 2 6 5" xfId="40664"/>
    <cellStyle name="標準 2 4 8 2 6 6" xfId="40665"/>
    <cellStyle name="標準 2 4 8 2 7" xfId="40666"/>
    <cellStyle name="標準 2 4 8 2 7 2" xfId="40667"/>
    <cellStyle name="標準 2 4 8 2 7 2 2" xfId="40668"/>
    <cellStyle name="標準 2 4 8 2 7 2 3" xfId="40669"/>
    <cellStyle name="標準 2 4 8 2 7 3" xfId="40670"/>
    <cellStyle name="標準 2 4 8 2 7 3 2" xfId="40671"/>
    <cellStyle name="標準 2 4 8 2 7 3 3" xfId="40672"/>
    <cellStyle name="標準 2 4 8 2 7 4" xfId="40673"/>
    <cellStyle name="標準 2 4 8 2 7 5" xfId="40674"/>
    <cellStyle name="標準 2 4 8 2 8" xfId="40675"/>
    <cellStyle name="標準 2 4 8 2 9" xfId="40676"/>
    <cellStyle name="標準 2 4 8 2 9 2" xfId="40677"/>
    <cellStyle name="標準 2 4 8 2 9 3" xfId="40678"/>
    <cellStyle name="標準 2 4 8 3" xfId="40679"/>
    <cellStyle name="標準 2 4 8 3 10" xfId="40680"/>
    <cellStyle name="標準 2 4 8 3 11" xfId="40681"/>
    <cellStyle name="標準 2 4 8 3 2" xfId="40682"/>
    <cellStyle name="標準 2 4 8 3 2 10" xfId="40683"/>
    <cellStyle name="標準 2 4 8 3 2 2" xfId="40684"/>
    <cellStyle name="標準 2 4 8 3 2 2 2" xfId="40685"/>
    <cellStyle name="標準 2 4 8 3 2 2 2 2" xfId="40686"/>
    <cellStyle name="標準 2 4 8 3 2 2 2 2 2" xfId="40687"/>
    <cellStyle name="標準 2 4 8 3 2 2 2 2 2 2" xfId="40688"/>
    <cellStyle name="標準 2 4 8 3 2 2 2 2 2 3" xfId="40689"/>
    <cellStyle name="標準 2 4 8 3 2 2 2 2 3" xfId="40690"/>
    <cellStyle name="標準 2 4 8 3 2 2 2 2 3 2" xfId="40691"/>
    <cellStyle name="標準 2 4 8 3 2 2 2 2 3 3" xfId="40692"/>
    <cellStyle name="標準 2 4 8 3 2 2 2 2 4" xfId="40693"/>
    <cellStyle name="標準 2 4 8 3 2 2 2 2 5" xfId="40694"/>
    <cellStyle name="標準 2 4 8 3 2 2 2 3" xfId="40695"/>
    <cellStyle name="標準 2 4 8 3 2 2 2 3 2" xfId="40696"/>
    <cellStyle name="標準 2 4 8 3 2 2 2 3 3" xfId="40697"/>
    <cellStyle name="標準 2 4 8 3 2 2 2 4" xfId="40698"/>
    <cellStyle name="標準 2 4 8 3 2 2 2 4 2" xfId="40699"/>
    <cellStyle name="標準 2 4 8 3 2 2 2 4 3" xfId="40700"/>
    <cellStyle name="標準 2 4 8 3 2 2 2 5" xfId="40701"/>
    <cellStyle name="標準 2 4 8 3 2 2 2 6" xfId="40702"/>
    <cellStyle name="標準 2 4 8 3 2 2 3" xfId="40703"/>
    <cellStyle name="標準 2 4 8 3 2 2 3 2" xfId="40704"/>
    <cellStyle name="標準 2 4 8 3 2 2 3 2 2" xfId="40705"/>
    <cellStyle name="標準 2 4 8 3 2 2 3 2 3" xfId="40706"/>
    <cellStyle name="標準 2 4 8 3 2 2 3 3" xfId="40707"/>
    <cellStyle name="標準 2 4 8 3 2 2 3 3 2" xfId="40708"/>
    <cellStyle name="標準 2 4 8 3 2 2 3 3 3" xfId="40709"/>
    <cellStyle name="標準 2 4 8 3 2 2 3 4" xfId="40710"/>
    <cellStyle name="標準 2 4 8 3 2 2 3 5" xfId="40711"/>
    <cellStyle name="標準 2 4 8 3 2 2 4" xfId="40712"/>
    <cellStyle name="標準 2 4 8 3 2 2 5" xfId="40713"/>
    <cellStyle name="標準 2 4 8 3 2 2 5 2" xfId="40714"/>
    <cellStyle name="標準 2 4 8 3 2 2 5 3" xfId="40715"/>
    <cellStyle name="標準 2 4 8 3 2 2 6" xfId="40716"/>
    <cellStyle name="標準 2 4 8 3 2 2 6 2" xfId="40717"/>
    <cellStyle name="標準 2 4 8 3 2 2 6 3" xfId="40718"/>
    <cellStyle name="標準 2 4 8 3 2 2 7" xfId="40719"/>
    <cellStyle name="標準 2 4 8 3 2 2 8" xfId="40720"/>
    <cellStyle name="標準 2 4 8 3 2 3" xfId="40721"/>
    <cellStyle name="標準 2 4 8 3 2 3 2" xfId="40722"/>
    <cellStyle name="標準 2 4 8 3 2 3 2 2" xfId="40723"/>
    <cellStyle name="標準 2 4 8 3 2 3 2 2 2" xfId="40724"/>
    <cellStyle name="標準 2 4 8 3 2 3 2 2 2 2" xfId="40725"/>
    <cellStyle name="標準 2 4 8 3 2 3 2 2 2 3" xfId="40726"/>
    <cellStyle name="標準 2 4 8 3 2 3 2 2 3" xfId="40727"/>
    <cellStyle name="標準 2 4 8 3 2 3 2 2 3 2" xfId="40728"/>
    <cellStyle name="標準 2 4 8 3 2 3 2 2 3 3" xfId="40729"/>
    <cellStyle name="標準 2 4 8 3 2 3 2 2 4" xfId="40730"/>
    <cellStyle name="標準 2 4 8 3 2 3 2 2 5" xfId="40731"/>
    <cellStyle name="標準 2 4 8 3 2 3 2 3" xfId="40732"/>
    <cellStyle name="標準 2 4 8 3 2 3 2 3 2" xfId="40733"/>
    <cellStyle name="標準 2 4 8 3 2 3 2 3 3" xfId="40734"/>
    <cellStyle name="標準 2 4 8 3 2 3 2 4" xfId="40735"/>
    <cellStyle name="標準 2 4 8 3 2 3 2 4 2" xfId="40736"/>
    <cellStyle name="標準 2 4 8 3 2 3 2 4 3" xfId="40737"/>
    <cellStyle name="標準 2 4 8 3 2 3 2 5" xfId="40738"/>
    <cellStyle name="標準 2 4 8 3 2 3 2 6" xfId="40739"/>
    <cellStyle name="標準 2 4 8 3 2 3 3" xfId="40740"/>
    <cellStyle name="標準 2 4 8 3 2 3 3 2" xfId="40741"/>
    <cellStyle name="標準 2 4 8 3 2 3 3 2 2" xfId="40742"/>
    <cellStyle name="標準 2 4 8 3 2 3 3 2 3" xfId="40743"/>
    <cellStyle name="標準 2 4 8 3 2 3 3 3" xfId="40744"/>
    <cellStyle name="標準 2 4 8 3 2 3 3 3 2" xfId="40745"/>
    <cellStyle name="標準 2 4 8 3 2 3 3 3 3" xfId="40746"/>
    <cellStyle name="標準 2 4 8 3 2 3 3 4" xfId="40747"/>
    <cellStyle name="標準 2 4 8 3 2 3 3 5" xfId="40748"/>
    <cellStyle name="標準 2 4 8 3 2 3 4" xfId="40749"/>
    <cellStyle name="標準 2 4 8 3 2 3 5" xfId="40750"/>
    <cellStyle name="標準 2 4 8 3 2 3 5 2" xfId="40751"/>
    <cellStyle name="標準 2 4 8 3 2 3 5 3" xfId="40752"/>
    <cellStyle name="標準 2 4 8 3 2 3 6" xfId="40753"/>
    <cellStyle name="標準 2 4 8 3 2 3 6 2" xfId="40754"/>
    <cellStyle name="標準 2 4 8 3 2 3 6 3" xfId="40755"/>
    <cellStyle name="標準 2 4 8 3 2 3 7" xfId="40756"/>
    <cellStyle name="標準 2 4 8 3 2 3 8" xfId="40757"/>
    <cellStyle name="標準 2 4 8 3 2 4" xfId="40758"/>
    <cellStyle name="標準 2 4 8 3 2 4 2" xfId="40759"/>
    <cellStyle name="標準 2 4 8 3 2 4 2 2" xfId="40760"/>
    <cellStyle name="標準 2 4 8 3 2 4 2 2 2" xfId="40761"/>
    <cellStyle name="標準 2 4 8 3 2 4 2 2 3" xfId="40762"/>
    <cellStyle name="標準 2 4 8 3 2 4 2 3" xfId="40763"/>
    <cellStyle name="標準 2 4 8 3 2 4 2 3 2" xfId="40764"/>
    <cellStyle name="標準 2 4 8 3 2 4 2 3 3" xfId="40765"/>
    <cellStyle name="標準 2 4 8 3 2 4 2 4" xfId="40766"/>
    <cellStyle name="標準 2 4 8 3 2 4 2 5" xfId="40767"/>
    <cellStyle name="標準 2 4 8 3 2 4 3" xfId="40768"/>
    <cellStyle name="標準 2 4 8 3 2 4 3 2" xfId="40769"/>
    <cellStyle name="標準 2 4 8 3 2 4 3 3" xfId="40770"/>
    <cellStyle name="標準 2 4 8 3 2 4 4" xfId="40771"/>
    <cellStyle name="標準 2 4 8 3 2 4 4 2" xfId="40772"/>
    <cellStyle name="標準 2 4 8 3 2 4 4 3" xfId="40773"/>
    <cellStyle name="標準 2 4 8 3 2 4 5" xfId="40774"/>
    <cellStyle name="標準 2 4 8 3 2 4 6" xfId="40775"/>
    <cellStyle name="標準 2 4 8 3 2 5" xfId="40776"/>
    <cellStyle name="標準 2 4 8 3 2 5 2" xfId="40777"/>
    <cellStyle name="標準 2 4 8 3 2 5 2 2" xfId="40778"/>
    <cellStyle name="標準 2 4 8 3 2 5 2 3" xfId="40779"/>
    <cellStyle name="標準 2 4 8 3 2 5 3" xfId="40780"/>
    <cellStyle name="標準 2 4 8 3 2 5 3 2" xfId="40781"/>
    <cellStyle name="標準 2 4 8 3 2 5 3 3" xfId="40782"/>
    <cellStyle name="標準 2 4 8 3 2 5 4" xfId="40783"/>
    <cellStyle name="標準 2 4 8 3 2 5 5" xfId="40784"/>
    <cellStyle name="標準 2 4 8 3 2 6" xfId="40785"/>
    <cellStyle name="標準 2 4 8 3 2 7" xfId="40786"/>
    <cellStyle name="標準 2 4 8 3 2 7 2" xfId="40787"/>
    <cellStyle name="標準 2 4 8 3 2 7 3" xfId="40788"/>
    <cellStyle name="標準 2 4 8 3 2 8" xfId="40789"/>
    <cellStyle name="標準 2 4 8 3 2 8 2" xfId="40790"/>
    <cellStyle name="標準 2 4 8 3 2 8 3" xfId="40791"/>
    <cellStyle name="標準 2 4 8 3 2 9" xfId="40792"/>
    <cellStyle name="標準 2 4 8 3 3" xfId="40793"/>
    <cellStyle name="標準 2 4 8 3 3 2" xfId="40794"/>
    <cellStyle name="標準 2 4 8 3 3 2 2" xfId="40795"/>
    <cellStyle name="標準 2 4 8 3 3 2 2 2" xfId="40796"/>
    <cellStyle name="標準 2 4 8 3 3 2 2 2 2" xfId="40797"/>
    <cellStyle name="標準 2 4 8 3 3 2 2 2 3" xfId="40798"/>
    <cellStyle name="標準 2 4 8 3 3 2 2 3" xfId="40799"/>
    <cellStyle name="標準 2 4 8 3 3 2 2 3 2" xfId="40800"/>
    <cellStyle name="標準 2 4 8 3 3 2 2 3 3" xfId="40801"/>
    <cellStyle name="標準 2 4 8 3 3 2 2 4" xfId="40802"/>
    <cellStyle name="標準 2 4 8 3 3 2 2 5" xfId="40803"/>
    <cellStyle name="標準 2 4 8 3 3 2 3" xfId="40804"/>
    <cellStyle name="標準 2 4 8 3 3 2 3 2" xfId="40805"/>
    <cellStyle name="標準 2 4 8 3 3 2 3 3" xfId="40806"/>
    <cellStyle name="標準 2 4 8 3 3 2 4" xfId="40807"/>
    <cellStyle name="標準 2 4 8 3 3 2 4 2" xfId="40808"/>
    <cellStyle name="標準 2 4 8 3 3 2 4 3" xfId="40809"/>
    <cellStyle name="標準 2 4 8 3 3 2 5" xfId="40810"/>
    <cellStyle name="標準 2 4 8 3 3 2 6" xfId="40811"/>
    <cellStyle name="標準 2 4 8 3 3 3" xfId="40812"/>
    <cellStyle name="標準 2 4 8 3 3 3 2" xfId="40813"/>
    <cellStyle name="標準 2 4 8 3 3 3 2 2" xfId="40814"/>
    <cellStyle name="標準 2 4 8 3 3 3 2 3" xfId="40815"/>
    <cellStyle name="標準 2 4 8 3 3 3 3" xfId="40816"/>
    <cellStyle name="標準 2 4 8 3 3 3 3 2" xfId="40817"/>
    <cellStyle name="標準 2 4 8 3 3 3 3 3" xfId="40818"/>
    <cellStyle name="標準 2 4 8 3 3 3 4" xfId="40819"/>
    <cellStyle name="標準 2 4 8 3 3 3 5" xfId="40820"/>
    <cellStyle name="標準 2 4 8 3 3 4" xfId="40821"/>
    <cellStyle name="標準 2 4 8 3 3 5" xfId="40822"/>
    <cellStyle name="標準 2 4 8 3 3 5 2" xfId="40823"/>
    <cellStyle name="標準 2 4 8 3 3 5 3" xfId="40824"/>
    <cellStyle name="標準 2 4 8 3 3 6" xfId="40825"/>
    <cellStyle name="標準 2 4 8 3 3 6 2" xfId="40826"/>
    <cellStyle name="標準 2 4 8 3 3 6 3" xfId="40827"/>
    <cellStyle name="標準 2 4 8 3 3 7" xfId="40828"/>
    <cellStyle name="標準 2 4 8 3 3 8" xfId="40829"/>
    <cellStyle name="標準 2 4 8 3 4" xfId="40830"/>
    <cellStyle name="標準 2 4 8 3 4 2" xfId="40831"/>
    <cellStyle name="標準 2 4 8 3 4 2 2" xfId="40832"/>
    <cellStyle name="標準 2 4 8 3 4 2 2 2" xfId="40833"/>
    <cellStyle name="標準 2 4 8 3 4 2 2 2 2" xfId="40834"/>
    <cellStyle name="標準 2 4 8 3 4 2 2 2 3" xfId="40835"/>
    <cellStyle name="標準 2 4 8 3 4 2 2 3" xfId="40836"/>
    <cellStyle name="標準 2 4 8 3 4 2 2 3 2" xfId="40837"/>
    <cellStyle name="標準 2 4 8 3 4 2 2 3 3" xfId="40838"/>
    <cellStyle name="標準 2 4 8 3 4 2 2 4" xfId="40839"/>
    <cellStyle name="標準 2 4 8 3 4 2 2 5" xfId="40840"/>
    <cellStyle name="標準 2 4 8 3 4 2 3" xfId="40841"/>
    <cellStyle name="標準 2 4 8 3 4 2 3 2" xfId="40842"/>
    <cellStyle name="標準 2 4 8 3 4 2 3 3" xfId="40843"/>
    <cellStyle name="標準 2 4 8 3 4 2 4" xfId="40844"/>
    <cellStyle name="標準 2 4 8 3 4 2 4 2" xfId="40845"/>
    <cellStyle name="標準 2 4 8 3 4 2 4 3" xfId="40846"/>
    <cellStyle name="標準 2 4 8 3 4 2 5" xfId="40847"/>
    <cellStyle name="標準 2 4 8 3 4 2 6" xfId="40848"/>
    <cellStyle name="標準 2 4 8 3 4 3" xfId="40849"/>
    <cellStyle name="標準 2 4 8 3 4 3 2" xfId="40850"/>
    <cellStyle name="標準 2 4 8 3 4 3 2 2" xfId="40851"/>
    <cellStyle name="標準 2 4 8 3 4 3 2 3" xfId="40852"/>
    <cellStyle name="標準 2 4 8 3 4 3 3" xfId="40853"/>
    <cellStyle name="標準 2 4 8 3 4 3 3 2" xfId="40854"/>
    <cellStyle name="標準 2 4 8 3 4 3 3 3" xfId="40855"/>
    <cellStyle name="標準 2 4 8 3 4 3 4" xfId="40856"/>
    <cellStyle name="標準 2 4 8 3 4 3 5" xfId="40857"/>
    <cellStyle name="標準 2 4 8 3 4 4" xfId="40858"/>
    <cellStyle name="標準 2 4 8 3 4 5" xfId="40859"/>
    <cellStyle name="標準 2 4 8 3 4 5 2" xfId="40860"/>
    <cellStyle name="標準 2 4 8 3 4 5 3" xfId="40861"/>
    <cellStyle name="標準 2 4 8 3 4 6" xfId="40862"/>
    <cellStyle name="標準 2 4 8 3 4 6 2" xfId="40863"/>
    <cellStyle name="標準 2 4 8 3 4 6 3" xfId="40864"/>
    <cellStyle name="標準 2 4 8 3 4 7" xfId="40865"/>
    <cellStyle name="標準 2 4 8 3 4 8" xfId="40866"/>
    <cellStyle name="標準 2 4 8 3 5" xfId="40867"/>
    <cellStyle name="標準 2 4 8 3 5 2" xfId="40868"/>
    <cellStyle name="標準 2 4 8 3 5 2 2" xfId="40869"/>
    <cellStyle name="標準 2 4 8 3 5 2 2 2" xfId="40870"/>
    <cellStyle name="標準 2 4 8 3 5 2 2 3" xfId="40871"/>
    <cellStyle name="標準 2 4 8 3 5 2 3" xfId="40872"/>
    <cellStyle name="標準 2 4 8 3 5 2 3 2" xfId="40873"/>
    <cellStyle name="標準 2 4 8 3 5 2 3 3" xfId="40874"/>
    <cellStyle name="標準 2 4 8 3 5 2 4" xfId="40875"/>
    <cellStyle name="標準 2 4 8 3 5 2 5" xfId="40876"/>
    <cellStyle name="標準 2 4 8 3 5 3" xfId="40877"/>
    <cellStyle name="標準 2 4 8 3 5 3 2" xfId="40878"/>
    <cellStyle name="標準 2 4 8 3 5 3 3" xfId="40879"/>
    <cellStyle name="標準 2 4 8 3 5 4" xfId="40880"/>
    <cellStyle name="標準 2 4 8 3 5 4 2" xfId="40881"/>
    <cellStyle name="標準 2 4 8 3 5 4 3" xfId="40882"/>
    <cellStyle name="標準 2 4 8 3 5 5" xfId="40883"/>
    <cellStyle name="標準 2 4 8 3 5 6" xfId="40884"/>
    <cellStyle name="標準 2 4 8 3 6" xfId="40885"/>
    <cellStyle name="標準 2 4 8 3 6 2" xfId="40886"/>
    <cellStyle name="標準 2 4 8 3 6 2 2" xfId="40887"/>
    <cellStyle name="標準 2 4 8 3 6 2 3" xfId="40888"/>
    <cellStyle name="標準 2 4 8 3 6 3" xfId="40889"/>
    <cellStyle name="標準 2 4 8 3 6 3 2" xfId="40890"/>
    <cellStyle name="標準 2 4 8 3 6 3 3" xfId="40891"/>
    <cellStyle name="標準 2 4 8 3 6 4" xfId="40892"/>
    <cellStyle name="標準 2 4 8 3 6 5" xfId="40893"/>
    <cellStyle name="標準 2 4 8 3 7" xfId="40894"/>
    <cellStyle name="標準 2 4 8 3 8" xfId="40895"/>
    <cellStyle name="標準 2 4 8 3 8 2" xfId="40896"/>
    <cellStyle name="標準 2 4 8 3 8 3" xfId="40897"/>
    <cellStyle name="標準 2 4 8 3 9" xfId="40898"/>
    <cellStyle name="標準 2 4 8 3 9 2" xfId="40899"/>
    <cellStyle name="標準 2 4 8 3 9 3" xfId="40900"/>
    <cellStyle name="標準 2 4 8 4" xfId="40901"/>
    <cellStyle name="標準 2 4 8 4 10" xfId="40902"/>
    <cellStyle name="標準 2 4 8 4 2" xfId="40903"/>
    <cellStyle name="標準 2 4 8 4 2 2" xfId="40904"/>
    <cellStyle name="標準 2 4 8 4 2 2 2" xfId="40905"/>
    <cellStyle name="標準 2 4 8 4 2 2 2 2" xfId="40906"/>
    <cellStyle name="標準 2 4 8 4 2 2 2 2 2" xfId="40907"/>
    <cellStyle name="標準 2 4 8 4 2 2 2 2 3" xfId="40908"/>
    <cellStyle name="標準 2 4 8 4 2 2 2 3" xfId="40909"/>
    <cellStyle name="標準 2 4 8 4 2 2 2 3 2" xfId="40910"/>
    <cellStyle name="標準 2 4 8 4 2 2 2 3 3" xfId="40911"/>
    <cellStyle name="標準 2 4 8 4 2 2 2 4" xfId="40912"/>
    <cellStyle name="標準 2 4 8 4 2 2 2 5" xfId="40913"/>
    <cellStyle name="標準 2 4 8 4 2 2 3" xfId="40914"/>
    <cellStyle name="標準 2 4 8 4 2 2 3 2" xfId="40915"/>
    <cellStyle name="標準 2 4 8 4 2 2 3 3" xfId="40916"/>
    <cellStyle name="標準 2 4 8 4 2 2 4" xfId="40917"/>
    <cellStyle name="標準 2 4 8 4 2 2 4 2" xfId="40918"/>
    <cellStyle name="標準 2 4 8 4 2 2 4 3" xfId="40919"/>
    <cellStyle name="標準 2 4 8 4 2 2 5" xfId="40920"/>
    <cellStyle name="標準 2 4 8 4 2 2 6" xfId="40921"/>
    <cellStyle name="標準 2 4 8 4 2 3" xfId="40922"/>
    <cellStyle name="標準 2 4 8 4 2 3 2" xfId="40923"/>
    <cellStyle name="標準 2 4 8 4 2 3 2 2" xfId="40924"/>
    <cellStyle name="標準 2 4 8 4 2 3 2 3" xfId="40925"/>
    <cellStyle name="標準 2 4 8 4 2 3 3" xfId="40926"/>
    <cellStyle name="標準 2 4 8 4 2 3 3 2" xfId="40927"/>
    <cellStyle name="標準 2 4 8 4 2 3 3 3" xfId="40928"/>
    <cellStyle name="標準 2 4 8 4 2 3 4" xfId="40929"/>
    <cellStyle name="標準 2 4 8 4 2 3 5" xfId="40930"/>
    <cellStyle name="標準 2 4 8 4 2 4" xfId="40931"/>
    <cellStyle name="標準 2 4 8 4 2 5" xfId="40932"/>
    <cellStyle name="標準 2 4 8 4 2 5 2" xfId="40933"/>
    <cellStyle name="標準 2 4 8 4 2 5 3" xfId="40934"/>
    <cellStyle name="標準 2 4 8 4 2 6" xfId="40935"/>
    <cellStyle name="標準 2 4 8 4 2 6 2" xfId="40936"/>
    <cellStyle name="標準 2 4 8 4 2 6 3" xfId="40937"/>
    <cellStyle name="標準 2 4 8 4 2 7" xfId="40938"/>
    <cellStyle name="標準 2 4 8 4 2 8" xfId="40939"/>
    <cellStyle name="標準 2 4 8 4 3" xfId="40940"/>
    <cellStyle name="標準 2 4 8 4 3 2" xfId="40941"/>
    <cellStyle name="標準 2 4 8 4 3 2 2" xfId="40942"/>
    <cellStyle name="標準 2 4 8 4 3 2 2 2" xfId="40943"/>
    <cellStyle name="標準 2 4 8 4 3 2 2 2 2" xfId="40944"/>
    <cellStyle name="標準 2 4 8 4 3 2 2 2 3" xfId="40945"/>
    <cellStyle name="標準 2 4 8 4 3 2 2 3" xfId="40946"/>
    <cellStyle name="標準 2 4 8 4 3 2 2 3 2" xfId="40947"/>
    <cellStyle name="標準 2 4 8 4 3 2 2 3 3" xfId="40948"/>
    <cellStyle name="標準 2 4 8 4 3 2 2 4" xfId="40949"/>
    <cellStyle name="標準 2 4 8 4 3 2 2 5" xfId="40950"/>
    <cellStyle name="標準 2 4 8 4 3 2 3" xfId="40951"/>
    <cellStyle name="標準 2 4 8 4 3 2 3 2" xfId="40952"/>
    <cellStyle name="標準 2 4 8 4 3 2 3 3" xfId="40953"/>
    <cellStyle name="標準 2 4 8 4 3 2 4" xfId="40954"/>
    <cellStyle name="標準 2 4 8 4 3 2 4 2" xfId="40955"/>
    <cellStyle name="標準 2 4 8 4 3 2 4 3" xfId="40956"/>
    <cellStyle name="標準 2 4 8 4 3 2 5" xfId="40957"/>
    <cellStyle name="標準 2 4 8 4 3 2 6" xfId="40958"/>
    <cellStyle name="標準 2 4 8 4 3 3" xfId="40959"/>
    <cellStyle name="標準 2 4 8 4 3 3 2" xfId="40960"/>
    <cellStyle name="標準 2 4 8 4 3 3 2 2" xfId="40961"/>
    <cellStyle name="標準 2 4 8 4 3 3 2 3" xfId="40962"/>
    <cellStyle name="標準 2 4 8 4 3 3 3" xfId="40963"/>
    <cellStyle name="標準 2 4 8 4 3 3 3 2" xfId="40964"/>
    <cellStyle name="標準 2 4 8 4 3 3 3 3" xfId="40965"/>
    <cellStyle name="標準 2 4 8 4 3 3 4" xfId="40966"/>
    <cellStyle name="標準 2 4 8 4 3 3 5" xfId="40967"/>
    <cellStyle name="標準 2 4 8 4 3 4" xfId="40968"/>
    <cellStyle name="標準 2 4 8 4 3 5" xfId="40969"/>
    <cellStyle name="標準 2 4 8 4 3 5 2" xfId="40970"/>
    <cellStyle name="標準 2 4 8 4 3 5 3" xfId="40971"/>
    <cellStyle name="標準 2 4 8 4 3 6" xfId="40972"/>
    <cellStyle name="標準 2 4 8 4 3 6 2" xfId="40973"/>
    <cellStyle name="標準 2 4 8 4 3 6 3" xfId="40974"/>
    <cellStyle name="標準 2 4 8 4 3 7" xfId="40975"/>
    <cellStyle name="標準 2 4 8 4 3 8" xfId="40976"/>
    <cellStyle name="標準 2 4 8 4 4" xfId="40977"/>
    <cellStyle name="標準 2 4 8 4 4 2" xfId="40978"/>
    <cellStyle name="標準 2 4 8 4 4 2 2" xfId="40979"/>
    <cellStyle name="標準 2 4 8 4 4 2 2 2" xfId="40980"/>
    <cellStyle name="標準 2 4 8 4 4 2 2 3" xfId="40981"/>
    <cellStyle name="標準 2 4 8 4 4 2 3" xfId="40982"/>
    <cellStyle name="標準 2 4 8 4 4 2 3 2" xfId="40983"/>
    <cellStyle name="標準 2 4 8 4 4 2 3 3" xfId="40984"/>
    <cellStyle name="標準 2 4 8 4 4 2 4" xfId="40985"/>
    <cellStyle name="標準 2 4 8 4 4 2 5" xfId="40986"/>
    <cellStyle name="標準 2 4 8 4 4 3" xfId="40987"/>
    <cellStyle name="標準 2 4 8 4 4 3 2" xfId="40988"/>
    <cellStyle name="標準 2 4 8 4 4 3 3" xfId="40989"/>
    <cellStyle name="標準 2 4 8 4 4 4" xfId="40990"/>
    <cellStyle name="標準 2 4 8 4 4 4 2" xfId="40991"/>
    <cellStyle name="標準 2 4 8 4 4 4 3" xfId="40992"/>
    <cellStyle name="標準 2 4 8 4 4 5" xfId="40993"/>
    <cellStyle name="標準 2 4 8 4 4 6" xfId="40994"/>
    <cellStyle name="標準 2 4 8 4 5" xfId="40995"/>
    <cellStyle name="標準 2 4 8 4 5 2" xfId="40996"/>
    <cellStyle name="標準 2 4 8 4 5 2 2" xfId="40997"/>
    <cellStyle name="標準 2 4 8 4 5 2 3" xfId="40998"/>
    <cellStyle name="標準 2 4 8 4 5 3" xfId="40999"/>
    <cellStyle name="標準 2 4 8 4 5 3 2" xfId="41000"/>
    <cellStyle name="標準 2 4 8 4 5 3 3" xfId="41001"/>
    <cellStyle name="標準 2 4 8 4 5 4" xfId="41002"/>
    <cellStyle name="標準 2 4 8 4 5 5" xfId="41003"/>
    <cellStyle name="標準 2 4 8 4 6" xfId="41004"/>
    <cellStyle name="標準 2 4 8 4 7" xfId="41005"/>
    <cellStyle name="標準 2 4 8 4 7 2" xfId="41006"/>
    <cellStyle name="標準 2 4 8 4 7 3" xfId="41007"/>
    <cellStyle name="標準 2 4 8 4 8" xfId="41008"/>
    <cellStyle name="標準 2 4 8 4 8 2" xfId="41009"/>
    <cellStyle name="標準 2 4 8 4 8 3" xfId="41010"/>
    <cellStyle name="標準 2 4 8 4 9" xfId="41011"/>
    <cellStyle name="標準 2 4 8 5" xfId="41012"/>
    <cellStyle name="標準 2 4 8 5 2" xfId="41013"/>
    <cellStyle name="標準 2 4 8 5 2 2" xfId="41014"/>
    <cellStyle name="標準 2 4 8 5 2 2 2" xfId="41015"/>
    <cellStyle name="標準 2 4 8 5 2 2 2 2" xfId="41016"/>
    <cellStyle name="標準 2 4 8 5 2 2 2 2 2" xfId="41017"/>
    <cellStyle name="標準 2 4 8 5 2 2 2 2 3" xfId="41018"/>
    <cellStyle name="標準 2 4 8 5 2 2 2 3" xfId="41019"/>
    <cellStyle name="標準 2 4 8 5 2 2 2 3 2" xfId="41020"/>
    <cellStyle name="標準 2 4 8 5 2 2 2 3 3" xfId="41021"/>
    <cellStyle name="標準 2 4 8 5 2 2 2 4" xfId="41022"/>
    <cellStyle name="標準 2 4 8 5 2 2 2 5" xfId="41023"/>
    <cellStyle name="標準 2 4 8 5 2 2 3" xfId="41024"/>
    <cellStyle name="標準 2 4 8 5 2 2 3 2" xfId="41025"/>
    <cellStyle name="標準 2 4 8 5 2 2 3 3" xfId="41026"/>
    <cellStyle name="標準 2 4 8 5 2 2 4" xfId="41027"/>
    <cellStyle name="標準 2 4 8 5 2 2 4 2" xfId="41028"/>
    <cellStyle name="標準 2 4 8 5 2 2 4 3" xfId="41029"/>
    <cellStyle name="標準 2 4 8 5 2 2 5" xfId="41030"/>
    <cellStyle name="標準 2 4 8 5 2 2 6" xfId="41031"/>
    <cellStyle name="標準 2 4 8 5 2 3" xfId="41032"/>
    <cellStyle name="標準 2 4 8 5 2 3 2" xfId="41033"/>
    <cellStyle name="標準 2 4 8 5 2 3 2 2" xfId="41034"/>
    <cellStyle name="標準 2 4 8 5 2 3 2 3" xfId="41035"/>
    <cellStyle name="標準 2 4 8 5 2 3 3" xfId="41036"/>
    <cellStyle name="標準 2 4 8 5 2 3 3 2" xfId="41037"/>
    <cellStyle name="標準 2 4 8 5 2 3 3 3" xfId="41038"/>
    <cellStyle name="標準 2 4 8 5 2 3 4" xfId="41039"/>
    <cellStyle name="標準 2 4 8 5 2 3 5" xfId="41040"/>
    <cellStyle name="標準 2 4 8 5 2 4" xfId="41041"/>
    <cellStyle name="標準 2 4 8 5 2 5" xfId="41042"/>
    <cellStyle name="標準 2 4 8 5 2 5 2" xfId="41043"/>
    <cellStyle name="標準 2 4 8 5 2 5 3" xfId="41044"/>
    <cellStyle name="標準 2 4 8 5 2 6" xfId="41045"/>
    <cellStyle name="標準 2 4 8 5 2 6 2" xfId="41046"/>
    <cellStyle name="標準 2 4 8 5 2 6 3" xfId="41047"/>
    <cellStyle name="標準 2 4 8 5 2 7" xfId="41048"/>
    <cellStyle name="標準 2 4 8 5 2 8" xfId="41049"/>
    <cellStyle name="標準 2 4 8 5 3" xfId="41050"/>
    <cellStyle name="標準 2 4 8 5 3 2" xfId="41051"/>
    <cellStyle name="標準 2 4 8 5 3 2 2" xfId="41052"/>
    <cellStyle name="標準 2 4 8 5 3 2 2 2" xfId="41053"/>
    <cellStyle name="標準 2 4 8 5 3 2 2 3" xfId="41054"/>
    <cellStyle name="標準 2 4 8 5 3 2 3" xfId="41055"/>
    <cellStyle name="標準 2 4 8 5 3 2 3 2" xfId="41056"/>
    <cellStyle name="標準 2 4 8 5 3 2 3 3" xfId="41057"/>
    <cellStyle name="標準 2 4 8 5 3 2 4" xfId="41058"/>
    <cellStyle name="標準 2 4 8 5 3 2 5" xfId="41059"/>
    <cellStyle name="標準 2 4 8 5 3 3" xfId="41060"/>
    <cellStyle name="標準 2 4 8 5 3 3 2" xfId="41061"/>
    <cellStyle name="標準 2 4 8 5 3 3 3" xfId="41062"/>
    <cellStyle name="標準 2 4 8 5 3 4" xfId="41063"/>
    <cellStyle name="標準 2 4 8 5 3 4 2" xfId="41064"/>
    <cellStyle name="標準 2 4 8 5 3 4 3" xfId="41065"/>
    <cellStyle name="標準 2 4 8 5 3 5" xfId="41066"/>
    <cellStyle name="標準 2 4 8 5 3 6" xfId="41067"/>
    <cellStyle name="標準 2 4 8 5 4" xfId="41068"/>
    <cellStyle name="標準 2 4 8 5 4 2" xfId="41069"/>
    <cellStyle name="標準 2 4 8 5 4 2 2" xfId="41070"/>
    <cellStyle name="標準 2 4 8 5 4 2 3" xfId="41071"/>
    <cellStyle name="標準 2 4 8 5 4 3" xfId="41072"/>
    <cellStyle name="標準 2 4 8 5 4 3 2" xfId="41073"/>
    <cellStyle name="標準 2 4 8 5 4 3 3" xfId="41074"/>
    <cellStyle name="標準 2 4 8 5 4 4" xfId="41075"/>
    <cellStyle name="標準 2 4 8 5 4 5" xfId="41076"/>
    <cellStyle name="標準 2 4 8 5 5" xfId="41077"/>
    <cellStyle name="標準 2 4 8 5 6" xfId="41078"/>
    <cellStyle name="標準 2 4 8 5 6 2" xfId="41079"/>
    <cellStyle name="標準 2 4 8 5 6 3" xfId="41080"/>
    <cellStyle name="標準 2 4 8 5 7" xfId="41081"/>
    <cellStyle name="標準 2 4 8 5 7 2" xfId="41082"/>
    <cellStyle name="標準 2 4 8 5 7 3" xfId="41083"/>
    <cellStyle name="標準 2 4 8 5 8" xfId="41084"/>
    <cellStyle name="標準 2 4 8 5 9" xfId="41085"/>
    <cellStyle name="標準 2 4 8 6" xfId="41086"/>
    <cellStyle name="標準 2 4 8 6 2" xfId="41087"/>
    <cellStyle name="標準 2 4 8 6 2 2" xfId="41088"/>
    <cellStyle name="標準 2 4 8 6 2 2 2" xfId="41089"/>
    <cellStyle name="標準 2 4 8 6 2 2 2 2" xfId="41090"/>
    <cellStyle name="標準 2 4 8 6 2 2 2 3" xfId="41091"/>
    <cellStyle name="標準 2 4 8 6 2 2 3" xfId="41092"/>
    <cellStyle name="標準 2 4 8 6 2 2 3 2" xfId="41093"/>
    <cellStyle name="標準 2 4 8 6 2 2 3 3" xfId="41094"/>
    <cellStyle name="標準 2 4 8 6 2 2 4" xfId="41095"/>
    <cellStyle name="標準 2 4 8 6 2 2 5" xfId="41096"/>
    <cellStyle name="標準 2 4 8 6 2 3" xfId="41097"/>
    <cellStyle name="標準 2 4 8 6 2 3 2" xfId="41098"/>
    <cellStyle name="標準 2 4 8 6 2 3 3" xfId="41099"/>
    <cellStyle name="標準 2 4 8 6 2 4" xfId="41100"/>
    <cellStyle name="標準 2 4 8 6 2 4 2" xfId="41101"/>
    <cellStyle name="標準 2 4 8 6 2 4 3" xfId="41102"/>
    <cellStyle name="標準 2 4 8 6 2 5" xfId="41103"/>
    <cellStyle name="標準 2 4 8 6 2 6" xfId="41104"/>
    <cellStyle name="標準 2 4 8 6 3" xfId="41105"/>
    <cellStyle name="標準 2 4 8 6 3 2" xfId="41106"/>
    <cellStyle name="標準 2 4 8 6 3 2 2" xfId="41107"/>
    <cellStyle name="標準 2 4 8 6 3 2 3" xfId="41108"/>
    <cellStyle name="標準 2 4 8 6 3 3" xfId="41109"/>
    <cellStyle name="標準 2 4 8 6 3 3 2" xfId="41110"/>
    <cellStyle name="標準 2 4 8 6 3 3 3" xfId="41111"/>
    <cellStyle name="標準 2 4 8 6 3 4" xfId="41112"/>
    <cellStyle name="標準 2 4 8 6 3 5" xfId="41113"/>
    <cellStyle name="標準 2 4 8 6 4" xfId="41114"/>
    <cellStyle name="標準 2 4 8 6 5" xfId="41115"/>
    <cellStyle name="標準 2 4 8 6 5 2" xfId="41116"/>
    <cellStyle name="標準 2 4 8 6 5 3" xfId="41117"/>
    <cellStyle name="標準 2 4 8 6 6" xfId="41118"/>
    <cellStyle name="標準 2 4 8 6 6 2" xfId="41119"/>
    <cellStyle name="標準 2 4 8 6 6 3" xfId="41120"/>
    <cellStyle name="標準 2 4 8 6 7" xfId="41121"/>
    <cellStyle name="標準 2 4 8 6 8" xfId="41122"/>
    <cellStyle name="標準 2 4 8 7" xfId="41123"/>
    <cellStyle name="標準 2 4 8 7 2" xfId="41124"/>
    <cellStyle name="標準 2 4 8 7 2 2" xfId="41125"/>
    <cellStyle name="標準 2 4 8 7 2 2 2" xfId="41126"/>
    <cellStyle name="標準 2 4 8 7 2 2 2 2" xfId="41127"/>
    <cellStyle name="標準 2 4 8 7 2 2 2 3" xfId="41128"/>
    <cellStyle name="標準 2 4 8 7 2 2 3" xfId="41129"/>
    <cellStyle name="標準 2 4 8 7 2 2 3 2" xfId="41130"/>
    <cellStyle name="標準 2 4 8 7 2 2 3 3" xfId="41131"/>
    <cellStyle name="標準 2 4 8 7 2 2 4" xfId="41132"/>
    <cellStyle name="標準 2 4 8 7 2 2 5" xfId="41133"/>
    <cellStyle name="標準 2 4 8 7 2 3" xfId="41134"/>
    <cellStyle name="標準 2 4 8 7 2 3 2" xfId="41135"/>
    <cellStyle name="標準 2 4 8 7 2 3 3" xfId="41136"/>
    <cellStyle name="標準 2 4 8 7 2 4" xfId="41137"/>
    <cellStyle name="標準 2 4 8 7 2 4 2" xfId="41138"/>
    <cellStyle name="標準 2 4 8 7 2 4 3" xfId="41139"/>
    <cellStyle name="標準 2 4 8 7 2 5" xfId="41140"/>
    <cellStyle name="標準 2 4 8 7 2 6" xfId="41141"/>
    <cellStyle name="標準 2 4 8 7 3" xfId="41142"/>
    <cellStyle name="標準 2 4 8 7 3 2" xfId="41143"/>
    <cellStyle name="標準 2 4 8 7 3 2 2" xfId="41144"/>
    <cellStyle name="標準 2 4 8 7 3 2 3" xfId="41145"/>
    <cellStyle name="標準 2 4 8 7 3 3" xfId="41146"/>
    <cellStyle name="標準 2 4 8 7 3 3 2" xfId="41147"/>
    <cellStyle name="標準 2 4 8 7 3 3 3" xfId="41148"/>
    <cellStyle name="標準 2 4 8 7 3 4" xfId="41149"/>
    <cellStyle name="標準 2 4 8 7 3 5" xfId="41150"/>
    <cellStyle name="標準 2 4 8 7 4" xfId="41151"/>
    <cellStyle name="標準 2 4 8 7 5" xfId="41152"/>
    <cellStyle name="標準 2 4 8 7 5 2" xfId="41153"/>
    <cellStyle name="標準 2 4 8 7 5 3" xfId="41154"/>
    <cellStyle name="標準 2 4 8 7 6" xfId="41155"/>
    <cellStyle name="標準 2 4 8 7 6 2" xfId="41156"/>
    <cellStyle name="標準 2 4 8 7 6 3" xfId="41157"/>
    <cellStyle name="標準 2 4 8 7 7" xfId="41158"/>
    <cellStyle name="標準 2 4 8 7 8" xfId="41159"/>
    <cellStyle name="標準 2 4 8 8" xfId="41160"/>
    <cellStyle name="標準 2 4 8 8 2" xfId="41161"/>
    <cellStyle name="標準 2 4 8 8 2 2" xfId="41162"/>
    <cellStyle name="標準 2 4 8 8 2 2 2" xfId="41163"/>
    <cellStyle name="標準 2 4 8 8 2 2 3" xfId="41164"/>
    <cellStyle name="標準 2 4 8 8 2 3" xfId="41165"/>
    <cellStyle name="標準 2 4 8 8 2 3 2" xfId="41166"/>
    <cellStyle name="標準 2 4 8 8 2 3 3" xfId="41167"/>
    <cellStyle name="標準 2 4 8 8 2 4" xfId="41168"/>
    <cellStyle name="標準 2 4 8 8 2 5" xfId="41169"/>
    <cellStyle name="標準 2 4 8 8 3" xfId="41170"/>
    <cellStyle name="標準 2 4 8 8 3 2" xfId="41171"/>
    <cellStyle name="標準 2 4 8 8 3 3" xfId="41172"/>
    <cellStyle name="標準 2 4 8 8 4" xfId="41173"/>
    <cellStyle name="標準 2 4 8 8 4 2" xfId="41174"/>
    <cellStyle name="標準 2 4 8 8 4 3" xfId="41175"/>
    <cellStyle name="標準 2 4 8 8 5" xfId="41176"/>
    <cellStyle name="標準 2 4 8 8 6" xfId="41177"/>
    <cellStyle name="標準 2 4 8 9" xfId="41178"/>
    <cellStyle name="標準 2 4 8 9 2" xfId="41179"/>
    <cellStyle name="標準 2 4 8 9 2 2" xfId="41180"/>
    <cellStyle name="標準 2 4 8 9 2 3" xfId="41181"/>
    <cellStyle name="標準 2 4 8 9 3" xfId="41182"/>
    <cellStyle name="標準 2 4 8 9 3 2" xfId="41183"/>
    <cellStyle name="標準 2 4 8 9 3 3" xfId="41184"/>
    <cellStyle name="標準 2 4 8 9 4" xfId="41185"/>
    <cellStyle name="標準 2 4 8 9 5" xfId="41186"/>
    <cellStyle name="標準 2 4 9" xfId="41187"/>
    <cellStyle name="標準 2 4 9 10" xfId="41188"/>
    <cellStyle name="標準 2 4 9 11" xfId="41189"/>
    <cellStyle name="標準 2 4 9 11 2" xfId="41190"/>
    <cellStyle name="標準 2 4 9 11 3" xfId="41191"/>
    <cellStyle name="標準 2 4 9 12" xfId="41192"/>
    <cellStyle name="標準 2 4 9 12 2" xfId="41193"/>
    <cellStyle name="標準 2 4 9 12 3" xfId="41194"/>
    <cellStyle name="標準 2 4 9 13" xfId="41195"/>
    <cellStyle name="標準 2 4 9 14" xfId="41196"/>
    <cellStyle name="標準 2 4 9 2" xfId="41197"/>
    <cellStyle name="標準 2 4 9 2 10" xfId="41198"/>
    <cellStyle name="標準 2 4 9 2 10 2" xfId="41199"/>
    <cellStyle name="標準 2 4 9 2 10 3" xfId="41200"/>
    <cellStyle name="標準 2 4 9 2 11" xfId="41201"/>
    <cellStyle name="標準 2 4 9 2 12" xfId="41202"/>
    <cellStyle name="標準 2 4 9 2 2" xfId="41203"/>
    <cellStyle name="標準 2 4 9 2 2 10" xfId="41204"/>
    <cellStyle name="標準 2 4 9 2 2 2" xfId="41205"/>
    <cellStyle name="標準 2 4 9 2 2 2 2" xfId="41206"/>
    <cellStyle name="標準 2 4 9 2 2 2 2 2" xfId="41207"/>
    <cellStyle name="標準 2 4 9 2 2 2 2 2 2" xfId="41208"/>
    <cellStyle name="標準 2 4 9 2 2 2 2 2 2 2" xfId="41209"/>
    <cellStyle name="標準 2 4 9 2 2 2 2 2 2 3" xfId="41210"/>
    <cellStyle name="標準 2 4 9 2 2 2 2 2 3" xfId="41211"/>
    <cellStyle name="標準 2 4 9 2 2 2 2 2 3 2" xfId="41212"/>
    <cellStyle name="標準 2 4 9 2 2 2 2 2 3 3" xfId="41213"/>
    <cellStyle name="標準 2 4 9 2 2 2 2 2 4" xfId="41214"/>
    <cellStyle name="標準 2 4 9 2 2 2 2 2 5" xfId="41215"/>
    <cellStyle name="標準 2 4 9 2 2 2 2 3" xfId="41216"/>
    <cellStyle name="標準 2 4 9 2 2 2 2 3 2" xfId="41217"/>
    <cellStyle name="標準 2 4 9 2 2 2 2 3 3" xfId="41218"/>
    <cellStyle name="標準 2 4 9 2 2 2 2 4" xfId="41219"/>
    <cellStyle name="標準 2 4 9 2 2 2 2 4 2" xfId="41220"/>
    <cellStyle name="標準 2 4 9 2 2 2 2 4 3" xfId="41221"/>
    <cellStyle name="標準 2 4 9 2 2 2 2 5" xfId="41222"/>
    <cellStyle name="標準 2 4 9 2 2 2 2 6" xfId="41223"/>
    <cellStyle name="標準 2 4 9 2 2 2 3" xfId="41224"/>
    <cellStyle name="標準 2 4 9 2 2 2 3 2" xfId="41225"/>
    <cellStyle name="標準 2 4 9 2 2 2 3 2 2" xfId="41226"/>
    <cellStyle name="標準 2 4 9 2 2 2 3 2 3" xfId="41227"/>
    <cellStyle name="標準 2 4 9 2 2 2 3 3" xfId="41228"/>
    <cellStyle name="標準 2 4 9 2 2 2 3 3 2" xfId="41229"/>
    <cellStyle name="標準 2 4 9 2 2 2 3 3 3" xfId="41230"/>
    <cellStyle name="標準 2 4 9 2 2 2 3 4" xfId="41231"/>
    <cellStyle name="標準 2 4 9 2 2 2 3 5" xfId="41232"/>
    <cellStyle name="標準 2 4 9 2 2 2 4" xfId="41233"/>
    <cellStyle name="標準 2 4 9 2 2 2 5" xfId="41234"/>
    <cellStyle name="標準 2 4 9 2 2 2 5 2" xfId="41235"/>
    <cellStyle name="標準 2 4 9 2 2 2 5 3" xfId="41236"/>
    <cellStyle name="標準 2 4 9 2 2 2 6" xfId="41237"/>
    <cellStyle name="標準 2 4 9 2 2 2 6 2" xfId="41238"/>
    <cellStyle name="標準 2 4 9 2 2 2 6 3" xfId="41239"/>
    <cellStyle name="標準 2 4 9 2 2 2 7" xfId="41240"/>
    <cellStyle name="標準 2 4 9 2 2 2 8" xfId="41241"/>
    <cellStyle name="標準 2 4 9 2 2 3" xfId="41242"/>
    <cellStyle name="標準 2 4 9 2 2 3 2" xfId="41243"/>
    <cellStyle name="標準 2 4 9 2 2 3 2 2" xfId="41244"/>
    <cellStyle name="標準 2 4 9 2 2 3 2 2 2" xfId="41245"/>
    <cellStyle name="標準 2 4 9 2 2 3 2 2 2 2" xfId="41246"/>
    <cellStyle name="標準 2 4 9 2 2 3 2 2 2 3" xfId="41247"/>
    <cellStyle name="標準 2 4 9 2 2 3 2 2 3" xfId="41248"/>
    <cellStyle name="標準 2 4 9 2 2 3 2 2 3 2" xfId="41249"/>
    <cellStyle name="標準 2 4 9 2 2 3 2 2 3 3" xfId="41250"/>
    <cellStyle name="標準 2 4 9 2 2 3 2 2 4" xfId="41251"/>
    <cellStyle name="標準 2 4 9 2 2 3 2 2 5" xfId="41252"/>
    <cellStyle name="標準 2 4 9 2 2 3 2 3" xfId="41253"/>
    <cellStyle name="標準 2 4 9 2 2 3 2 3 2" xfId="41254"/>
    <cellStyle name="標準 2 4 9 2 2 3 2 3 3" xfId="41255"/>
    <cellStyle name="標準 2 4 9 2 2 3 2 4" xfId="41256"/>
    <cellStyle name="標準 2 4 9 2 2 3 2 4 2" xfId="41257"/>
    <cellStyle name="標準 2 4 9 2 2 3 2 4 3" xfId="41258"/>
    <cellStyle name="標準 2 4 9 2 2 3 2 5" xfId="41259"/>
    <cellStyle name="標準 2 4 9 2 2 3 2 6" xfId="41260"/>
    <cellStyle name="標準 2 4 9 2 2 3 3" xfId="41261"/>
    <cellStyle name="標準 2 4 9 2 2 3 3 2" xfId="41262"/>
    <cellStyle name="標準 2 4 9 2 2 3 3 2 2" xfId="41263"/>
    <cellStyle name="標準 2 4 9 2 2 3 3 2 3" xfId="41264"/>
    <cellStyle name="標準 2 4 9 2 2 3 3 3" xfId="41265"/>
    <cellStyle name="標準 2 4 9 2 2 3 3 3 2" xfId="41266"/>
    <cellStyle name="標準 2 4 9 2 2 3 3 3 3" xfId="41267"/>
    <cellStyle name="標準 2 4 9 2 2 3 3 4" xfId="41268"/>
    <cellStyle name="標準 2 4 9 2 2 3 3 5" xfId="41269"/>
    <cellStyle name="標準 2 4 9 2 2 3 4" xfId="41270"/>
    <cellStyle name="標準 2 4 9 2 2 3 5" xfId="41271"/>
    <cellStyle name="標準 2 4 9 2 2 3 5 2" xfId="41272"/>
    <cellStyle name="標準 2 4 9 2 2 3 5 3" xfId="41273"/>
    <cellStyle name="標準 2 4 9 2 2 3 6" xfId="41274"/>
    <cellStyle name="標準 2 4 9 2 2 3 6 2" xfId="41275"/>
    <cellStyle name="標準 2 4 9 2 2 3 6 3" xfId="41276"/>
    <cellStyle name="標準 2 4 9 2 2 3 7" xfId="41277"/>
    <cellStyle name="標準 2 4 9 2 2 3 8" xfId="41278"/>
    <cellStyle name="標準 2 4 9 2 2 4" xfId="41279"/>
    <cellStyle name="標準 2 4 9 2 2 4 2" xfId="41280"/>
    <cellStyle name="標準 2 4 9 2 2 4 2 2" xfId="41281"/>
    <cellStyle name="標準 2 4 9 2 2 4 2 2 2" xfId="41282"/>
    <cellStyle name="標準 2 4 9 2 2 4 2 2 3" xfId="41283"/>
    <cellStyle name="標準 2 4 9 2 2 4 2 3" xfId="41284"/>
    <cellStyle name="標準 2 4 9 2 2 4 2 3 2" xfId="41285"/>
    <cellStyle name="標準 2 4 9 2 2 4 2 3 3" xfId="41286"/>
    <cellStyle name="標準 2 4 9 2 2 4 2 4" xfId="41287"/>
    <cellStyle name="標準 2 4 9 2 2 4 2 5" xfId="41288"/>
    <cellStyle name="標準 2 4 9 2 2 4 3" xfId="41289"/>
    <cellStyle name="標準 2 4 9 2 2 4 3 2" xfId="41290"/>
    <cellStyle name="標準 2 4 9 2 2 4 3 3" xfId="41291"/>
    <cellStyle name="標準 2 4 9 2 2 4 4" xfId="41292"/>
    <cellStyle name="標準 2 4 9 2 2 4 4 2" xfId="41293"/>
    <cellStyle name="標準 2 4 9 2 2 4 4 3" xfId="41294"/>
    <cellStyle name="標準 2 4 9 2 2 4 5" xfId="41295"/>
    <cellStyle name="標準 2 4 9 2 2 4 6" xfId="41296"/>
    <cellStyle name="標準 2 4 9 2 2 5" xfId="41297"/>
    <cellStyle name="標準 2 4 9 2 2 5 2" xfId="41298"/>
    <cellStyle name="標準 2 4 9 2 2 5 2 2" xfId="41299"/>
    <cellStyle name="標準 2 4 9 2 2 5 2 3" xfId="41300"/>
    <cellStyle name="標準 2 4 9 2 2 5 3" xfId="41301"/>
    <cellStyle name="標準 2 4 9 2 2 5 3 2" xfId="41302"/>
    <cellStyle name="標準 2 4 9 2 2 5 3 3" xfId="41303"/>
    <cellStyle name="標準 2 4 9 2 2 5 4" xfId="41304"/>
    <cellStyle name="標準 2 4 9 2 2 5 5" xfId="41305"/>
    <cellStyle name="標準 2 4 9 2 2 6" xfId="41306"/>
    <cellStyle name="標準 2 4 9 2 2 7" xfId="41307"/>
    <cellStyle name="標準 2 4 9 2 2 7 2" xfId="41308"/>
    <cellStyle name="標準 2 4 9 2 2 7 3" xfId="41309"/>
    <cellStyle name="標準 2 4 9 2 2 8" xfId="41310"/>
    <cellStyle name="標準 2 4 9 2 2 8 2" xfId="41311"/>
    <cellStyle name="標準 2 4 9 2 2 8 3" xfId="41312"/>
    <cellStyle name="標準 2 4 9 2 2 9" xfId="41313"/>
    <cellStyle name="標準 2 4 9 2 3" xfId="41314"/>
    <cellStyle name="標準 2 4 9 2 3 2" xfId="41315"/>
    <cellStyle name="標準 2 4 9 2 3 2 2" xfId="41316"/>
    <cellStyle name="標準 2 4 9 2 3 2 2 2" xfId="41317"/>
    <cellStyle name="標準 2 4 9 2 3 2 2 2 2" xfId="41318"/>
    <cellStyle name="標準 2 4 9 2 3 2 2 2 2 2" xfId="41319"/>
    <cellStyle name="標準 2 4 9 2 3 2 2 2 2 3" xfId="41320"/>
    <cellStyle name="標準 2 4 9 2 3 2 2 2 3" xfId="41321"/>
    <cellStyle name="標準 2 4 9 2 3 2 2 2 3 2" xfId="41322"/>
    <cellStyle name="標準 2 4 9 2 3 2 2 2 3 3" xfId="41323"/>
    <cellStyle name="標準 2 4 9 2 3 2 2 2 4" xfId="41324"/>
    <cellStyle name="標準 2 4 9 2 3 2 2 2 5" xfId="41325"/>
    <cellStyle name="標準 2 4 9 2 3 2 2 3" xfId="41326"/>
    <cellStyle name="標準 2 4 9 2 3 2 2 3 2" xfId="41327"/>
    <cellStyle name="標準 2 4 9 2 3 2 2 3 3" xfId="41328"/>
    <cellStyle name="標準 2 4 9 2 3 2 2 4" xfId="41329"/>
    <cellStyle name="標準 2 4 9 2 3 2 2 4 2" xfId="41330"/>
    <cellStyle name="標準 2 4 9 2 3 2 2 4 3" xfId="41331"/>
    <cellStyle name="標準 2 4 9 2 3 2 2 5" xfId="41332"/>
    <cellStyle name="標準 2 4 9 2 3 2 2 6" xfId="41333"/>
    <cellStyle name="標準 2 4 9 2 3 2 3" xfId="41334"/>
    <cellStyle name="標準 2 4 9 2 3 2 3 2" xfId="41335"/>
    <cellStyle name="標準 2 4 9 2 3 2 3 2 2" xfId="41336"/>
    <cellStyle name="標準 2 4 9 2 3 2 3 2 3" xfId="41337"/>
    <cellStyle name="標準 2 4 9 2 3 2 3 3" xfId="41338"/>
    <cellStyle name="標準 2 4 9 2 3 2 3 3 2" xfId="41339"/>
    <cellStyle name="標準 2 4 9 2 3 2 3 3 3" xfId="41340"/>
    <cellStyle name="標準 2 4 9 2 3 2 3 4" xfId="41341"/>
    <cellStyle name="標準 2 4 9 2 3 2 3 5" xfId="41342"/>
    <cellStyle name="標準 2 4 9 2 3 2 4" xfId="41343"/>
    <cellStyle name="標準 2 4 9 2 3 2 5" xfId="41344"/>
    <cellStyle name="標準 2 4 9 2 3 2 5 2" xfId="41345"/>
    <cellStyle name="標準 2 4 9 2 3 2 5 3" xfId="41346"/>
    <cellStyle name="標準 2 4 9 2 3 2 6" xfId="41347"/>
    <cellStyle name="標準 2 4 9 2 3 2 6 2" xfId="41348"/>
    <cellStyle name="標準 2 4 9 2 3 2 6 3" xfId="41349"/>
    <cellStyle name="標準 2 4 9 2 3 2 7" xfId="41350"/>
    <cellStyle name="標準 2 4 9 2 3 2 8" xfId="41351"/>
    <cellStyle name="標準 2 4 9 2 3 3" xfId="41352"/>
    <cellStyle name="標準 2 4 9 2 3 3 2" xfId="41353"/>
    <cellStyle name="標準 2 4 9 2 3 3 2 2" xfId="41354"/>
    <cellStyle name="標準 2 4 9 2 3 3 2 2 2" xfId="41355"/>
    <cellStyle name="標準 2 4 9 2 3 3 2 2 3" xfId="41356"/>
    <cellStyle name="標準 2 4 9 2 3 3 2 3" xfId="41357"/>
    <cellStyle name="標準 2 4 9 2 3 3 2 3 2" xfId="41358"/>
    <cellStyle name="標準 2 4 9 2 3 3 2 3 3" xfId="41359"/>
    <cellStyle name="標準 2 4 9 2 3 3 2 4" xfId="41360"/>
    <cellStyle name="標準 2 4 9 2 3 3 2 5" xfId="41361"/>
    <cellStyle name="標準 2 4 9 2 3 3 3" xfId="41362"/>
    <cellStyle name="標準 2 4 9 2 3 3 3 2" xfId="41363"/>
    <cellStyle name="標準 2 4 9 2 3 3 3 3" xfId="41364"/>
    <cellStyle name="標準 2 4 9 2 3 3 4" xfId="41365"/>
    <cellStyle name="標準 2 4 9 2 3 3 4 2" xfId="41366"/>
    <cellStyle name="標準 2 4 9 2 3 3 4 3" xfId="41367"/>
    <cellStyle name="標準 2 4 9 2 3 3 5" xfId="41368"/>
    <cellStyle name="標準 2 4 9 2 3 3 6" xfId="41369"/>
    <cellStyle name="標準 2 4 9 2 3 4" xfId="41370"/>
    <cellStyle name="標準 2 4 9 2 3 4 2" xfId="41371"/>
    <cellStyle name="標準 2 4 9 2 3 4 2 2" xfId="41372"/>
    <cellStyle name="標準 2 4 9 2 3 4 2 3" xfId="41373"/>
    <cellStyle name="標準 2 4 9 2 3 4 3" xfId="41374"/>
    <cellStyle name="標準 2 4 9 2 3 4 3 2" xfId="41375"/>
    <cellStyle name="標準 2 4 9 2 3 4 3 3" xfId="41376"/>
    <cellStyle name="標準 2 4 9 2 3 4 4" xfId="41377"/>
    <cellStyle name="標準 2 4 9 2 3 4 5" xfId="41378"/>
    <cellStyle name="標準 2 4 9 2 3 5" xfId="41379"/>
    <cellStyle name="標準 2 4 9 2 3 6" xfId="41380"/>
    <cellStyle name="標準 2 4 9 2 3 6 2" xfId="41381"/>
    <cellStyle name="標準 2 4 9 2 3 6 3" xfId="41382"/>
    <cellStyle name="標準 2 4 9 2 3 7" xfId="41383"/>
    <cellStyle name="標準 2 4 9 2 3 7 2" xfId="41384"/>
    <cellStyle name="標準 2 4 9 2 3 7 3" xfId="41385"/>
    <cellStyle name="標準 2 4 9 2 3 8" xfId="41386"/>
    <cellStyle name="標準 2 4 9 2 3 9" xfId="41387"/>
    <cellStyle name="標準 2 4 9 2 4" xfId="41388"/>
    <cellStyle name="標準 2 4 9 2 4 2" xfId="41389"/>
    <cellStyle name="標準 2 4 9 2 4 2 2" xfId="41390"/>
    <cellStyle name="標準 2 4 9 2 4 2 2 2" xfId="41391"/>
    <cellStyle name="標準 2 4 9 2 4 2 2 2 2" xfId="41392"/>
    <cellStyle name="標準 2 4 9 2 4 2 2 2 3" xfId="41393"/>
    <cellStyle name="標準 2 4 9 2 4 2 2 3" xfId="41394"/>
    <cellStyle name="標準 2 4 9 2 4 2 2 3 2" xfId="41395"/>
    <cellStyle name="標準 2 4 9 2 4 2 2 3 3" xfId="41396"/>
    <cellStyle name="標準 2 4 9 2 4 2 2 4" xfId="41397"/>
    <cellStyle name="標準 2 4 9 2 4 2 2 5" xfId="41398"/>
    <cellStyle name="標準 2 4 9 2 4 2 3" xfId="41399"/>
    <cellStyle name="標準 2 4 9 2 4 2 3 2" xfId="41400"/>
    <cellStyle name="標準 2 4 9 2 4 2 3 3" xfId="41401"/>
    <cellStyle name="標準 2 4 9 2 4 2 4" xfId="41402"/>
    <cellStyle name="標準 2 4 9 2 4 2 4 2" xfId="41403"/>
    <cellStyle name="標準 2 4 9 2 4 2 4 3" xfId="41404"/>
    <cellStyle name="標準 2 4 9 2 4 2 5" xfId="41405"/>
    <cellStyle name="標準 2 4 9 2 4 2 6" xfId="41406"/>
    <cellStyle name="標準 2 4 9 2 4 3" xfId="41407"/>
    <cellStyle name="標準 2 4 9 2 4 3 2" xfId="41408"/>
    <cellStyle name="標準 2 4 9 2 4 3 2 2" xfId="41409"/>
    <cellStyle name="標準 2 4 9 2 4 3 2 3" xfId="41410"/>
    <cellStyle name="標準 2 4 9 2 4 3 3" xfId="41411"/>
    <cellStyle name="標準 2 4 9 2 4 3 3 2" xfId="41412"/>
    <cellStyle name="標準 2 4 9 2 4 3 3 3" xfId="41413"/>
    <cellStyle name="標準 2 4 9 2 4 3 4" xfId="41414"/>
    <cellStyle name="標準 2 4 9 2 4 3 5" xfId="41415"/>
    <cellStyle name="標準 2 4 9 2 4 4" xfId="41416"/>
    <cellStyle name="標準 2 4 9 2 4 5" xfId="41417"/>
    <cellStyle name="標準 2 4 9 2 4 5 2" xfId="41418"/>
    <cellStyle name="標準 2 4 9 2 4 5 3" xfId="41419"/>
    <cellStyle name="標準 2 4 9 2 4 6" xfId="41420"/>
    <cellStyle name="標準 2 4 9 2 4 6 2" xfId="41421"/>
    <cellStyle name="標準 2 4 9 2 4 6 3" xfId="41422"/>
    <cellStyle name="標準 2 4 9 2 4 7" xfId="41423"/>
    <cellStyle name="標準 2 4 9 2 4 8" xfId="41424"/>
    <cellStyle name="標準 2 4 9 2 5" xfId="41425"/>
    <cellStyle name="標準 2 4 9 2 5 2" xfId="41426"/>
    <cellStyle name="標準 2 4 9 2 5 2 2" xfId="41427"/>
    <cellStyle name="標準 2 4 9 2 5 2 2 2" xfId="41428"/>
    <cellStyle name="標準 2 4 9 2 5 2 2 2 2" xfId="41429"/>
    <cellStyle name="標準 2 4 9 2 5 2 2 2 3" xfId="41430"/>
    <cellStyle name="標準 2 4 9 2 5 2 2 3" xfId="41431"/>
    <cellStyle name="標準 2 4 9 2 5 2 2 3 2" xfId="41432"/>
    <cellStyle name="標準 2 4 9 2 5 2 2 3 3" xfId="41433"/>
    <cellStyle name="標準 2 4 9 2 5 2 2 4" xfId="41434"/>
    <cellStyle name="標準 2 4 9 2 5 2 2 5" xfId="41435"/>
    <cellStyle name="標準 2 4 9 2 5 2 3" xfId="41436"/>
    <cellStyle name="標準 2 4 9 2 5 2 3 2" xfId="41437"/>
    <cellStyle name="標準 2 4 9 2 5 2 3 3" xfId="41438"/>
    <cellStyle name="標準 2 4 9 2 5 2 4" xfId="41439"/>
    <cellStyle name="標準 2 4 9 2 5 2 4 2" xfId="41440"/>
    <cellStyle name="標準 2 4 9 2 5 2 4 3" xfId="41441"/>
    <cellStyle name="標準 2 4 9 2 5 2 5" xfId="41442"/>
    <cellStyle name="標準 2 4 9 2 5 2 6" xfId="41443"/>
    <cellStyle name="標準 2 4 9 2 5 3" xfId="41444"/>
    <cellStyle name="標準 2 4 9 2 5 3 2" xfId="41445"/>
    <cellStyle name="標準 2 4 9 2 5 3 2 2" xfId="41446"/>
    <cellStyle name="標準 2 4 9 2 5 3 2 3" xfId="41447"/>
    <cellStyle name="標準 2 4 9 2 5 3 3" xfId="41448"/>
    <cellStyle name="標準 2 4 9 2 5 3 3 2" xfId="41449"/>
    <cellStyle name="標準 2 4 9 2 5 3 3 3" xfId="41450"/>
    <cellStyle name="標準 2 4 9 2 5 3 4" xfId="41451"/>
    <cellStyle name="標準 2 4 9 2 5 3 5" xfId="41452"/>
    <cellStyle name="標準 2 4 9 2 5 4" xfId="41453"/>
    <cellStyle name="標準 2 4 9 2 5 5" xfId="41454"/>
    <cellStyle name="標準 2 4 9 2 5 5 2" xfId="41455"/>
    <cellStyle name="標準 2 4 9 2 5 5 3" xfId="41456"/>
    <cellStyle name="標準 2 4 9 2 5 6" xfId="41457"/>
    <cellStyle name="標準 2 4 9 2 5 6 2" xfId="41458"/>
    <cellStyle name="標準 2 4 9 2 5 6 3" xfId="41459"/>
    <cellStyle name="標準 2 4 9 2 5 7" xfId="41460"/>
    <cellStyle name="標準 2 4 9 2 5 8" xfId="41461"/>
    <cellStyle name="標準 2 4 9 2 6" xfId="41462"/>
    <cellStyle name="標準 2 4 9 2 6 2" xfId="41463"/>
    <cellStyle name="標準 2 4 9 2 6 2 2" xfId="41464"/>
    <cellStyle name="標準 2 4 9 2 6 2 2 2" xfId="41465"/>
    <cellStyle name="標準 2 4 9 2 6 2 2 3" xfId="41466"/>
    <cellStyle name="標準 2 4 9 2 6 2 3" xfId="41467"/>
    <cellStyle name="標準 2 4 9 2 6 2 3 2" xfId="41468"/>
    <cellStyle name="標準 2 4 9 2 6 2 3 3" xfId="41469"/>
    <cellStyle name="標準 2 4 9 2 6 2 4" xfId="41470"/>
    <cellStyle name="標準 2 4 9 2 6 2 5" xfId="41471"/>
    <cellStyle name="標準 2 4 9 2 6 3" xfId="41472"/>
    <cellStyle name="標準 2 4 9 2 6 3 2" xfId="41473"/>
    <cellStyle name="標準 2 4 9 2 6 3 3" xfId="41474"/>
    <cellStyle name="標準 2 4 9 2 6 4" xfId="41475"/>
    <cellStyle name="標準 2 4 9 2 6 4 2" xfId="41476"/>
    <cellStyle name="標準 2 4 9 2 6 4 3" xfId="41477"/>
    <cellStyle name="標準 2 4 9 2 6 5" xfId="41478"/>
    <cellStyle name="標準 2 4 9 2 6 6" xfId="41479"/>
    <cellStyle name="標準 2 4 9 2 7" xfId="41480"/>
    <cellStyle name="標準 2 4 9 2 7 2" xfId="41481"/>
    <cellStyle name="標準 2 4 9 2 7 2 2" xfId="41482"/>
    <cellStyle name="標準 2 4 9 2 7 2 3" xfId="41483"/>
    <cellStyle name="標準 2 4 9 2 7 3" xfId="41484"/>
    <cellStyle name="標準 2 4 9 2 7 3 2" xfId="41485"/>
    <cellStyle name="標準 2 4 9 2 7 3 3" xfId="41486"/>
    <cellStyle name="標準 2 4 9 2 7 4" xfId="41487"/>
    <cellStyle name="標準 2 4 9 2 7 5" xfId="41488"/>
    <cellStyle name="標準 2 4 9 2 8" xfId="41489"/>
    <cellStyle name="標準 2 4 9 2 9" xfId="41490"/>
    <cellStyle name="標準 2 4 9 2 9 2" xfId="41491"/>
    <cellStyle name="標準 2 4 9 2 9 3" xfId="41492"/>
    <cellStyle name="標準 2 4 9 3" xfId="41493"/>
    <cellStyle name="標準 2 4 9 3 10" xfId="41494"/>
    <cellStyle name="標準 2 4 9 3 11" xfId="41495"/>
    <cellStyle name="標準 2 4 9 3 2" xfId="41496"/>
    <cellStyle name="標準 2 4 9 3 2 10" xfId="41497"/>
    <cellStyle name="標準 2 4 9 3 2 2" xfId="41498"/>
    <cellStyle name="標準 2 4 9 3 2 2 2" xfId="41499"/>
    <cellStyle name="標準 2 4 9 3 2 2 2 2" xfId="41500"/>
    <cellStyle name="標準 2 4 9 3 2 2 2 2 2" xfId="41501"/>
    <cellStyle name="標準 2 4 9 3 2 2 2 2 2 2" xfId="41502"/>
    <cellStyle name="標準 2 4 9 3 2 2 2 2 2 3" xfId="41503"/>
    <cellStyle name="標準 2 4 9 3 2 2 2 2 3" xfId="41504"/>
    <cellStyle name="標準 2 4 9 3 2 2 2 2 3 2" xfId="41505"/>
    <cellStyle name="標準 2 4 9 3 2 2 2 2 3 3" xfId="41506"/>
    <cellStyle name="標準 2 4 9 3 2 2 2 2 4" xfId="41507"/>
    <cellStyle name="標準 2 4 9 3 2 2 2 2 5" xfId="41508"/>
    <cellStyle name="標準 2 4 9 3 2 2 2 3" xfId="41509"/>
    <cellStyle name="標準 2 4 9 3 2 2 2 3 2" xfId="41510"/>
    <cellStyle name="標準 2 4 9 3 2 2 2 3 3" xfId="41511"/>
    <cellStyle name="標準 2 4 9 3 2 2 2 4" xfId="41512"/>
    <cellStyle name="標準 2 4 9 3 2 2 2 4 2" xfId="41513"/>
    <cellStyle name="標準 2 4 9 3 2 2 2 4 3" xfId="41514"/>
    <cellStyle name="標準 2 4 9 3 2 2 2 5" xfId="41515"/>
    <cellStyle name="標準 2 4 9 3 2 2 2 6" xfId="41516"/>
    <cellStyle name="標準 2 4 9 3 2 2 3" xfId="41517"/>
    <cellStyle name="標準 2 4 9 3 2 2 3 2" xfId="41518"/>
    <cellStyle name="標準 2 4 9 3 2 2 3 2 2" xfId="41519"/>
    <cellStyle name="標準 2 4 9 3 2 2 3 2 3" xfId="41520"/>
    <cellStyle name="標準 2 4 9 3 2 2 3 3" xfId="41521"/>
    <cellStyle name="標準 2 4 9 3 2 2 3 3 2" xfId="41522"/>
    <cellStyle name="標準 2 4 9 3 2 2 3 3 3" xfId="41523"/>
    <cellStyle name="標準 2 4 9 3 2 2 3 4" xfId="41524"/>
    <cellStyle name="標準 2 4 9 3 2 2 3 5" xfId="41525"/>
    <cellStyle name="標準 2 4 9 3 2 2 4" xfId="41526"/>
    <cellStyle name="標準 2 4 9 3 2 2 5" xfId="41527"/>
    <cellStyle name="標準 2 4 9 3 2 2 5 2" xfId="41528"/>
    <cellStyle name="標準 2 4 9 3 2 2 5 3" xfId="41529"/>
    <cellStyle name="標準 2 4 9 3 2 2 6" xfId="41530"/>
    <cellStyle name="標準 2 4 9 3 2 2 6 2" xfId="41531"/>
    <cellStyle name="標準 2 4 9 3 2 2 6 3" xfId="41532"/>
    <cellStyle name="標準 2 4 9 3 2 2 7" xfId="41533"/>
    <cellStyle name="標準 2 4 9 3 2 2 8" xfId="41534"/>
    <cellStyle name="標準 2 4 9 3 2 3" xfId="41535"/>
    <cellStyle name="標準 2 4 9 3 2 3 2" xfId="41536"/>
    <cellStyle name="標準 2 4 9 3 2 3 2 2" xfId="41537"/>
    <cellStyle name="標準 2 4 9 3 2 3 2 2 2" xfId="41538"/>
    <cellStyle name="標準 2 4 9 3 2 3 2 2 2 2" xfId="41539"/>
    <cellStyle name="標準 2 4 9 3 2 3 2 2 2 3" xfId="41540"/>
    <cellStyle name="標準 2 4 9 3 2 3 2 2 3" xfId="41541"/>
    <cellStyle name="標準 2 4 9 3 2 3 2 2 3 2" xfId="41542"/>
    <cellStyle name="標準 2 4 9 3 2 3 2 2 3 3" xfId="41543"/>
    <cellStyle name="標準 2 4 9 3 2 3 2 2 4" xfId="41544"/>
    <cellStyle name="標準 2 4 9 3 2 3 2 2 5" xfId="41545"/>
    <cellStyle name="標準 2 4 9 3 2 3 2 3" xfId="41546"/>
    <cellStyle name="標準 2 4 9 3 2 3 2 3 2" xfId="41547"/>
    <cellStyle name="標準 2 4 9 3 2 3 2 3 3" xfId="41548"/>
    <cellStyle name="標準 2 4 9 3 2 3 2 4" xfId="41549"/>
    <cellStyle name="標準 2 4 9 3 2 3 2 4 2" xfId="41550"/>
    <cellStyle name="標準 2 4 9 3 2 3 2 4 3" xfId="41551"/>
    <cellStyle name="標準 2 4 9 3 2 3 2 5" xfId="41552"/>
    <cellStyle name="標準 2 4 9 3 2 3 2 6" xfId="41553"/>
    <cellStyle name="標準 2 4 9 3 2 3 3" xfId="41554"/>
    <cellStyle name="標準 2 4 9 3 2 3 3 2" xfId="41555"/>
    <cellStyle name="標準 2 4 9 3 2 3 3 2 2" xfId="41556"/>
    <cellStyle name="標準 2 4 9 3 2 3 3 2 3" xfId="41557"/>
    <cellStyle name="標準 2 4 9 3 2 3 3 3" xfId="41558"/>
    <cellStyle name="標準 2 4 9 3 2 3 3 3 2" xfId="41559"/>
    <cellStyle name="標準 2 4 9 3 2 3 3 3 3" xfId="41560"/>
    <cellStyle name="標準 2 4 9 3 2 3 3 4" xfId="41561"/>
    <cellStyle name="標準 2 4 9 3 2 3 3 5" xfId="41562"/>
    <cellStyle name="標準 2 4 9 3 2 3 4" xfId="41563"/>
    <cellStyle name="標準 2 4 9 3 2 3 5" xfId="41564"/>
    <cellStyle name="標準 2 4 9 3 2 3 5 2" xfId="41565"/>
    <cellStyle name="標準 2 4 9 3 2 3 5 3" xfId="41566"/>
    <cellStyle name="標準 2 4 9 3 2 3 6" xfId="41567"/>
    <cellStyle name="標準 2 4 9 3 2 3 6 2" xfId="41568"/>
    <cellStyle name="標準 2 4 9 3 2 3 6 3" xfId="41569"/>
    <cellStyle name="標準 2 4 9 3 2 3 7" xfId="41570"/>
    <cellStyle name="標準 2 4 9 3 2 3 8" xfId="41571"/>
    <cellStyle name="標準 2 4 9 3 2 4" xfId="41572"/>
    <cellStyle name="標準 2 4 9 3 2 4 2" xfId="41573"/>
    <cellStyle name="標準 2 4 9 3 2 4 2 2" xfId="41574"/>
    <cellStyle name="標準 2 4 9 3 2 4 2 2 2" xfId="41575"/>
    <cellStyle name="標準 2 4 9 3 2 4 2 2 3" xfId="41576"/>
    <cellStyle name="標準 2 4 9 3 2 4 2 3" xfId="41577"/>
    <cellStyle name="標準 2 4 9 3 2 4 2 3 2" xfId="41578"/>
    <cellStyle name="標準 2 4 9 3 2 4 2 3 3" xfId="41579"/>
    <cellStyle name="標準 2 4 9 3 2 4 2 4" xfId="41580"/>
    <cellStyle name="標準 2 4 9 3 2 4 2 5" xfId="41581"/>
    <cellStyle name="標準 2 4 9 3 2 4 3" xfId="41582"/>
    <cellStyle name="標準 2 4 9 3 2 4 3 2" xfId="41583"/>
    <cellStyle name="標準 2 4 9 3 2 4 3 3" xfId="41584"/>
    <cellStyle name="標準 2 4 9 3 2 4 4" xfId="41585"/>
    <cellStyle name="標準 2 4 9 3 2 4 4 2" xfId="41586"/>
    <cellStyle name="標準 2 4 9 3 2 4 4 3" xfId="41587"/>
    <cellStyle name="標準 2 4 9 3 2 4 5" xfId="41588"/>
    <cellStyle name="標準 2 4 9 3 2 4 6" xfId="41589"/>
    <cellStyle name="標準 2 4 9 3 2 5" xfId="41590"/>
    <cellStyle name="標準 2 4 9 3 2 5 2" xfId="41591"/>
    <cellStyle name="標準 2 4 9 3 2 5 2 2" xfId="41592"/>
    <cellStyle name="標準 2 4 9 3 2 5 2 3" xfId="41593"/>
    <cellStyle name="標準 2 4 9 3 2 5 3" xfId="41594"/>
    <cellStyle name="標準 2 4 9 3 2 5 3 2" xfId="41595"/>
    <cellStyle name="標準 2 4 9 3 2 5 3 3" xfId="41596"/>
    <cellStyle name="標準 2 4 9 3 2 5 4" xfId="41597"/>
    <cellStyle name="標準 2 4 9 3 2 5 5" xfId="41598"/>
    <cellStyle name="標準 2 4 9 3 2 6" xfId="41599"/>
    <cellStyle name="標準 2 4 9 3 2 7" xfId="41600"/>
    <cellStyle name="標準 2 4 9 3 2 7 2" xfId="41601"/>
    <cellStyle name="標準 2 4 9 3 2 7 3" xfId="41602"/>
    <cellStyle name="標準 2 4 9 3 2 8" xfId="41603"/>
    <cellStyle name="標準 2 4 9 3 2 8 2" xfId="41604"/>
    <cellStyle name="標準 2 4 9 3 2 8 3" xfId="41605"/>
    <cellStyle name="標準 2 4 9 3 2 9" xfId="41606"/>
    <cellStyle name="標準 2 4 9 3 3" xfId="41607"/>
    <cellStyle name="標準 2 4 9 3 3 2" xfId="41608"/>
    <cellStyle name="標準 2 4 9 3 3 2 2" xfId="41609"/>
    <cellStyle name="標準 2 4 9 3 3 2 2 2" xfId="41610"/>
    <cellStyle name="標準 2 4 9 3 3 2 2 2 2" xfId="41611"/>
    <cellStyle name="標準 2 4 9 3 3 2 2 2 3" xfId="41612"/>
    <cellStyle name="標準 2 4 9 3 3 2 2 3" xfId="41613"/>
    <cellStyle name="標準 2 4 9 3 3 2 2 3 2" xfId="41614"/>
    <cellStyle name="標準 2 4 9 3 3 2 2 3 3" xfId="41615"/>
    <cellStyle name="標準 2 4 9 3 3 2 2 4" xfId="41616"/>
    <cellStyle name="標準 2 4 9 3 3 2 2 5" xfId="41617"/>
    <cellStyle name="標準 2 4 9 3 3 2 3" xfId="41618"/>
    <cellStyle name="標準 2 4 9 3 3 2 3 2" xfId="41619"/>
    <cellStyle name="標準 2 4 9 3 3 2 3 3" xfId="41620"/>
    <cellStyle name="標準 2 4 9 3 3 2 4" xfId="41621"/>
    <cellStyle name="標準 2 4 9 3 3 2 4 2" xfId="41622"/>
    <cellStyle name="標準 2 4 9 3 3 2 4 3" xfId="41623"/>
    <cellStyle name="標準 2 4 9 3 3 2 5" xfId="41624"/>
    <cellStyle name="標準 2 4 9 3 3 2 6" xfId="41625"/>
    <cellStyle name="標準 2 4 9 3 3 3" xfId="41626"/>
    <cellStyle name="標準 2 4 9 3 3 3 2" xfId="41627"/>
    <cellStyle name="標準 2 4 9 3 3 3 2 2" xfId="41628"/>
    <cellStyle name="標準 2 4 9 3 3 3 2 3" xfId="41629"/>
    <cellStyle name="標準 2 4 9 3 3 3 3" xfId="41630"/>
    <cellStyle name="標準 2 4 9 3 3 3 3 2" xfId="41631"/>
    <cellStyle name="標準 2 4 9 3 3 3 3 3" xfId="41632"/>
    <cellStyle name="標準 2 4 9 3 3 3 4" xfId="41633"/>
    <cellStyle name="標準 2 4 9 3 3 3 5" xfId="41634"/>
    <cellStyle name="標準 2 4 9 3 3 4" xfId="41635"/>
    <cellStyle name="標準 2 4 9 3 3 5" xfId="41636"/>
    <cellStyle name="標準 2 4 9 3 3 5 2" xfId="41637"/>
    <cellStyle name="標準 2 4 9 3 3 5 3" xfId="41638"/>
    <cellStyle name="標準 2 4 9 3 3 6" xfId="41639"/>
    <cellStyle name="標準 2 4 9 3 3 6 2" xfId="41640"/>
    <cellStyle name="標準 2 4 9 3 3 6 3" xfId="41641"/>
    <cellStyle name="標準 2 4 9 3 3 7" xfId="41642"/>
    <cellStyle name="標準 2 4 9 3 3 8" xfId="41643"/>
    <cellStyle name="標準 2 4 9 3 4" xfId="41644"/>
    <cellStyle name="標準 2 4 9 3 4 2" xfId="41645"/>
    <cellStyle name="標準 2 4 9 3 4 2 2" xfId="41646"/>
    <cellStyle name="標準 2 4 9 3 4 2 2 2" xfId="41647"/>
    <cellStyle name="標準 2 4 9 3 4 2 2 2 2" xfId="41648"/>
    <cellStyle name="標準 2 4 9 3 4 2 2 2 3" xfId="41649"/>
    <cellStyle name="標準 2 4 9 3 4 2 2 3" xfId="41650"/>
    <cellStyle name="標準 2 4 9 3 4 2 2 3 2" xfId="41651"/>
    <cellStyle name="標準 2 4 9 3 4 2 2 3 3" xfId="41652"/>
    <cellStyle name="標準 2 4 9 3 4 2 2 4" xfId="41653"/>
    <cellStyle name="標準 2 4 9 3 4 2 2 5" xfId="41654"/>
    <cellStyle name="標準 2 4 9 3 4 2 3" xfId="41655"/>
    <cellStyle name="標準 2 4 9 3 4 2 3 2" xfId="41656"/>
    <cellStyle name="標準 2 4 9 3 4 2 3 3" xfId="41657"/>
    <cellStyle name="標準 2 4 9 3 4 2 4" xfId="41658"/>
    <cellStyle name="標準 2 4 9 3 4 2 4 2" xfId="41659"/>
    <cellStyle name="標準 2 4 9 3 4 2 4 3" xfId="41660"/>
    <cellStyle name="標準 2 4 9 3 4 2 5" xfId="41661"/>
    <cellStyle name="標準 2 4 9 3 4 2 6" xfId="41662"/>
    <cellStyle name="標準 2 4 9 3 4 3" xfId="41663"/>
    <cellStyle name="標準 2 4 9 3 4 3 2" xfId="41664"/>
    <cellStyle name="標準 2 4 9 3 4 3 2 2" xfId="41665"/>
    <cellStyle name="標準 2 4 9 3 4 3 2 3" xfId="41666"/>
    <cellStyle name="標準 2 4 9 3 4 3 3" xfId="41667"/>
    <cellStyle name="標準 2 4 9 3 4 3 3 2" xfId="41668"/>
    <cellStyle name="標準 2 4 9 3 4 3 3 3" xfId="41669"/>
    <cellStyle name="標準 2 4 9 3 4 3 4" xfId="41670"/>
    <cellStyle name="標準 2 4 9 3 4 3 5" xfId="41671"/>
    <cellStyle name="標準 2 4 9 3 4 4" xfId="41672"/>
    <cellStyle name="標準 2 4 9 3 4 5" xfId="41673"/>
    <cellStyle name="標準 2 4 9 3 4 5 2" xfId="41674"/>
    <cellStyle name="標準 2 4 9 3 4 5 3" xfId="41675"/>
    <cellStyle name="標準 2 4 9 3 4 6" xfId="41676"/>
    <cellStyle name="標準 2 4 9 3 4 6 2" xfId="41677"/>
    <cellStyle name="標準 2 4 9 3 4 6 3" xfId="41678"/>
    <cellStyle name="標準 2 4 9 3 4 7" xfId="41679"/>
    <cellStyle name="標準 2 4 9 3 4 8" xfId="41680"/>
    <cellStyle name="標準 2 4 9 3 5" xfId="41681"/>
    <cellStyle name="標準 2 4 9 3 5 2" xfId="41682"/>
    <cellStyle name="標準 2 4 9 3 5 2 2" xfId="41683"/>
    <cellStyle name="標準 2 4 9 3 5 2 2 2" xfId="41684"/>
    <cellStyle name="標準 2 4 9 3 5 2 2 3" xfId="41685"/>
    <cellStyle name="標準 2 4 9 3 5 2 3" xfId="41686"/>
    <cellStyle name="標準 2 4 9 3 5 2 3 2" xfId="41687"/>
    <cellStyle name="標準 2 4 9 3 5 2 3 3" xfId="41688"/>
    <cellStyle name="標準 2 4 9 3 5 2 4" xfId="41689"/>
    <cellStyle name="標準 2 4 9 3 5 2 5" xfId="41690"/>
    <cellStyle name="標準 2 4 9 3 5 3" xfId="41691"/>
    <cellStyle name="標準 2 4 9 3 5 3 2" xfId="41692"/>
    <cellStyle name="標準 2 4 9 3 5 3 3" xfId="41693"/>
    <cellStyle name="標準 2 4 9 3 5 4" xfId="41694"/>
    <cellStyle name="標準 2 4 9 3 5 4 2" xfId="41695"/>
    <cellStyle name="標準 2 4 9 3 5 4 3" xfId="41696"/>
    <cellStyle name="標準 2 4 9 3 5 5" xfId="41697"/>
    <cellStyle name="標準 2 4 9 3 5 6" xfId="41698"/>
    <cellStyle name="標準 2 4 9 3 6" xfId="41699"/>
    <cellStyle name="標準 2 4 9 3 6 2" xfId="41700"/>
    <cellStyle name="標準 2 4 9 3 6 2 2" xfId="41701"/>
    <cellStyle name="標準 2 4 9 3 6 2 3" xfId="41702"/>
    <cellStyle name="標準 2 4 9 3 6 3" xfId="41703"/>
    <cellStyle name="標準 2 4 9 3 6 3 2" xfId="41704"/>
    <cellStyle name="標準 2 4 9 3 6 3 3" xfId="41705"/>
    <cellStyle name="標準 2 4 9 3 6 4" xfId="41706"/>
    <cellStyle name="標準 2 4 9 3 6 5" xfId="41707"/>
    <cellStyle name="標準 2 4 9 3 7" xfId="41708"/>
    <cellStyle name="標準 2 4 9 3 8" xfId="41709"/>
    <cellStyle name="標準 2 4 9 3 8 2" xfId="41710"/>
    <cellStyle name="標準 2 4 9 3 8 3" xfId="41711"/>
    <cellStyle name="標準 2 4 9 3 9" xfId="41712"/>
    <cellStyle name="標準 2 4 9 3 9 2" xfId="41713"/>
    <cellStyle name="標準 2 4 9 3 9 3" xfId="41714"/>
    <cellStyle name="標準 2 4 9 4" xfId="41715"/>
    <cellStyle name="標準 2 4 9 4 10" xfId="41716"/>
    <cellStyle name="標準 2 4 9 4 2" xfId="41717"/>
    <cellStyle name="標準 2 4 9 4 2 2" xfId="41718"/>
    <cellStyle name="標準 2 4 9 4 2 2 2" xfId="41719"/>
    <cellStyle name="標準 2 4 9 4 2 2 2 2" xfId="41720"/>
    <cellStyle name="標準 2 4 9 4 2 2 2 2 2" xfId="41721"/>
    <cellStyle name="標準 2 4 9 4 2 2 2 2 3" xfId="41722"/>
    <cellStyle name="標準 2 4 9 4 2 2 2 3" xfId="41723"/>
    <cellStyle name="標準 2 4 9 4 2 2 2 3 2" xfId="41724"/>
    <cellStyle name="標準 2 4 9 4 2 2 2 3 3" xfId="41725"/>
    <cellStyle name="標準 2 4 9 4 2 2 2 4" xfId="41726"/>
    <cellStyle name="標準 2 4 9 4 2 2 2 5" xfId="41727"/>
    <cellStyle name="標準 2 4 9 4 2 2 3" xfId="41728"/>
    <cellStyle name="標準 2 4 9 4 2 2 3 2" xfId="41729"/>
    <cellStyle name="標準 2 4 9 4 2 2 3 3" xfId="41730"/>
    <cellStyle name="標準 2 4 9 4 2 2 4" xfId="41731"/>
    <cellStyle name="標準 2 4 9 4 2 2 4 2" xfId="41732"/>
    <cellStyle name="標準 2 4 9 4 2 2 4 3" xfId="41733"/>
    <cellStyle name="標準 2 4 9 4 2 2 5" xfId="41734"/>
    <cellStyle name="標準 2 4 9 4 2 2 6" xfId="41735"/>
    <cellStyle name="標準 2 4 9 4 2 3" xfId="41736"/>
    <cellStyle name="標準 2 4 9 4 2 3 2" xfId="41737"/>
    <cellStyle name="標準 2 4 9 4 2 3 2 2" xfId="41738"/>
    <cellStyle name="標準 2 4 9 4 2 3 2 3" xfId="41739"/>
    <cellStyle name="標準 2 4 9 4 2 3 3" xfId="41740"/>
    <cellStyle name="標準 2 4 9 4 2 3 3 2" xfId="41741"/>
    <cellStyle name="標準 2 4 9 4 2 3 3 3" xfId="41742"/>
    <cellStyle name="標準 2 4 9 4 2 3 4" xfId="41743"/>
    <cellStyle name="標準 2 4 9 4 2 3 5" xfId="41744"/>
    <cellStyle name="標準 2 4 9 4 2 4" xfId="41745"/>
    <cellStyle name="標準 2 4 9 4 2 5" xfId="41746"/>
    <cellStyle name="標準 2 4 9 4 2 5 2" xfId="41747"/>
    <cellStyle name="標準 2 4 9 4 2 5 3" xfId="41748"/>
    <cellStyle name="標準 2 4 9 4 2 6" xfId="41749"/>
    <cellStyle name="標準 2 4 9 4 2 6 2" xfId="41750"/>
    <cellStyle name="標準 2 4 9 4 2 6 3" xfId="41751"/>
    <cellStyle name="標準 2 4 9 4 2 7" xfId="41752"/>
    <cellStyle name="標準 2 4 9 4 2 8" xfId="41753"/>
    <cellStyle name="標準 2 4 9 4 3" xfId="41754"/>
    <cellStyle name="標準 2 4 9 4 3 2" xfId="41755"/>
    <cellStyle name="標準 2 4 9 4 3 2 2" xfId="41756"/>
    <cellStyle name="標準 2 4 9 4 3 2 2 2" xfId="41757"/>
    <cellStyle name="標準 2 4 9 4 3 2 2 2 2" xfId="41758"/>
    <cellStyle name="標準 2 4 9 4 3 2 2 2 3" xfId="41759"/>
    <cellStyle name="標準 2 4 9 4 3 2 2 3" xfId="41760"/>
    <cellStyle name="標準 2 4 9 4 3 2 2 3 2" xfId="41761"/>
    <cellStyle name="標準 2 4 9 4 3 2 2 3 3" xfId="41762"/>
    <cellStyle name="標準 2 4 9 4 3 2 2 4" xfId="41763"/>
    <cellStyle name="標準 2 4 9 4 3 2 2 5" xfId="41764"/>
    <cellStyle name="標準 2 4 9 4 3 2 3" xfId="41765"/>
    <cellStyle name="標準 2 4 9 4 3 2 3 2" xfId="41766"/>
    <cellStyle name="標準 2 4 9 4 3 2 3 3" xfId="41767"/>
    <cellStyle name="標準 2 4 9 4 3 2 4" xfId="41768"/>
    <cellStyle name="標準 2 4 9 4 3 2 4 2" xfId="41769"/>
    <cellStyle name="標準 2 4 9 4 3 2 4 3" xfId="41770"/>
    <cellStyle name="標準 2 4 9 4 3 2 5" xfId="41771"/>
    <cellStyle name="標準 2 4 9 4 3 2 6" xfId="41772"/>
    <cellStyle name="標準 2 4 9 4 3 3" xfId="41773"/>
    <cellStyle name="標準 2 4 9 4 3 3 2" xfId="41774"/>
    <cellStyle name="標準 2 4 9 4 3 3 2 2" xfId="41775"/>
    <cellStyle name="標準 2 4 9 4 3 3 2 3" xfId="41776"/>
    <cellStyle name="標準 2 4 9 4 3 3 3" xfId="41777"/>
    <cellStyle name="標準 2 4 9 4 3 3 3 2" xfId="41778"/>
    <cellStyle name="標準 2 4 9 4 3 3 3 3" xfId="41779"/>
    <cellStyle name="標準 2 4 9 4 3 3 4" xfId="41780"/>
    <cellStyle name="標準 2 4 9 4 3 3 5" xfId="41781"/>
    <cellStyle name="標準 2 4 9 4 3 4" xfId="41782"/>
    <cellStyle name="標準 2 4 9 4 3 5" xfId="41783"/>
    <cellStyle name="標準 2 4 9 4 3 5 2" xfId="41784"/>
    <cellStyle name="標準 2 4 9 4 3 5 3" xfId="41785"/>
    <cellStyle name="標準 2 4 9 4 3 6" xfId="41786"/>
    <cellStyle name="標準 2 4 9 4 3 6 2" xfId="41787"/>
    <cellStyle name="標準 2 4 9 4 3 6 3" xfId="41788"/>
    <cellStyle name="標準 2 4 9 4 3 7" xfId="41789"/>
    <cellStyle name="標準 2 4 9 4 3 8" xfId="41790"/>
    <cellStyle name="標準 2 4 9 4 4" xfId="41791"/>
    <cellStyle name="標準 2 4 9 4 4 2" xfId="41792"/>
    <cellStyle name="標準 2 4 9 4 4 2 2" xfId="41793"/>
    <cellStyle name="標準 2 4 9 4 4 2 2 2" xfId="41794"/>
    <cellStyle name="標準 2 4 9 4 4 2 2 3" xfId="41795"/>
    <cellStyle name="標準 2 4 9 4 4 2 3" xfId="41796"/>
    <cellStyle name="標準 2 4 9 4 4 2 3 2" xfId="41797"/>
    <cellStyle name="標準 2 4 9 4 4 2 3 3" xfId="41798"/>
    <cellStyle name="標準 2 4 9 4 4 2 4" xfId="41799"/>
    <cellStyle name="標準 2 4 9 4 4 2 5" xfId="41800"/>
    <cellStyle name="標準 2 4 9 4 4 3" xfId="41801"/>
    <cellStyle name="標準 2 4 9 4 4 3 2" xfId="41802"/>
    <cellStyle name="標準 2 4 9 4 4 3 3" xfId="41803"/>
    <cellStyle name="標準 2 4 9 4 4 4" xfId="41804"/>
    <cellStyle name="標準 2 4 9 4 4 4 2" xfId="41805"/>
    <cellStyle name="標準 2 4 9 4 4 4 3" xfId="41806"/>
    <cellStyle name="標準 2 4 9 4 4 5" xfId="41807"/>
    <cellStyle name="標準 2 4 9 4 4 6" xfId="41808"/>
    <cellStyle name="標準 2 4 9 4 5" xfId="41809"/>
    <cellStyle name="標準 2 4 9 4 5 2" xfId="41810"/>
    <cellStyle name="標準 2 4 9 4 5 2 2" xfId="41811"/>
    <cellStyle name="標準 2 4 9 4 5 2 3" xfId="41812"/>
    <cellStyle name="標準 2 4 9 4 5 3" xfId="41813"/>
    <cellStyle name="標準 2 4 9 4 5 3 2" xfId="41814"/>
    <cellStyle name="標準 2 4 9 4 5 3 3" xfId="41815"/>
    <cellStyle name="標準 2 4 9 4 5 4" xfId="41816"/>
    <cellStyle name="標準 2 4 9 4 5 5" xfId="41817"/>
    <cellStyle name="標準 2 4 9 4 6" xfId="41818"/>
    <cellStyle name="標準 2 4 9 4 7" xfId="41819"/>
    <cellStyle name="標準 2 4 9 4 7 2" xfId="41820"/>
    <cellStyle name="標準 2 4 9 4 7 3" xfId="41821"/>
    <cellStyle name="標準 2 4 9 4 8" xfId="41822"/>
    <cellStyle name="標準 2 4 9 4 8 2" xfId="41823"/>
    <cellStyle name="標準 2 4 9 4 8 3" xfId="41824"/>
    <cellStyle name="標準 2 4 9 4 9" xfId="41825"/>
    <cellStyle name="標準 2 4 9 5" xfId="41826"/>
    <cellStyle name="標準 2 4 9 5 2" xfId="41827"/>
    <cellStyle name="標準 2 4 9 5 2 2" xfId="41828"/>
    <cellStyle name="標準 2 4 9 5 2 2 2" xfId="41829"/>
    <cellStyle name="標準 2 4 9 5 2 2 2 2" xfId="41830"/>
    <cellStyle name="標準 2 4 9 5 2 2 2 2 2" xfId="41831"/>
    <cellStyle name="標準 2 4 9 5 2 2 2 2 3" xfId="41832"/>
    <cellStyle name="標準 2 4 9 5 2 2 2 3" xfId="41833"/>
    <cellStyle name="標準 2 4 9 5 2 2 2 3 2" xfId="41834"/>
    <cellStyle name="標準 2 4 9 5 2 2 2 3 3" xfId="41835"/>
    <cellStyle name="標準 2 4 9 5 2 2 2 4" xfId="41836"/>
    <cellStyle name="標準 2 4 9 5 2 2 2 5" xfId="41837"/>
    <cellStyle name="標準 2 4 9 5 2 2 3" xfId="41838"/>
    <cellStyle name="標準 2 4 9 5 2 2 3 2" xfId="41839"/>
    <cellStyle name="標準 2 4 9 5 2 2 3 3" xfId="41840"/>
    <cellStyle name="標準 2 4 9 5 2 2 4" xfId="41841"/>
    <cellStyle name="標準 2 4 9 5 2 2 4 2" xfId="41842"/>
    <cellStyle name="標準 2 4 9 5 2 2 4 3" xfId="41843"/>
    <cellStyle name="標準 2 4 9 5 2 2 5" xfId="41844"/>
    <cellStyle name="標準 2 4 9 5 2 2 6" xfId="41845"/>
    <cellStyle name="標準 2 4 9 5 2 3" xfId="41846"/>
    <cellStyle name="標準 2 4 9 5 2 3 2" xfId="41847"/>
    <cellStyle name="標準 2 4 9 5 2 3 2 2" xfId="41848"/>
    <cellStyle name="標準 2 4 9 5 2 3 2 3" xfId="41849"/>
    <cellStyle name="標準 2 4 9 5 2 3 3" xfId="41850"/>
    <cellStyle name="標準 2 4 9 5 2 3 3 2" xfId="41851"/>
    <cellStyle name="標準 2 4 9 5 2 3 3 3" xfId="41852"/>
    <cellStyle name="標準 2 4 9 5 2 3 4" xfId="41853"/>
    <cellStyle name="標準 2 4 9 5 2 3 5" xfId="41854"/>
    <cellStyle name="標準 2 4 9 5 2 4" xfId="41855"/>
    <cellStyle name="標準 2 4 9 5 2 5" xfId="41856"/>
    <cellStyle name="標準 2 4 9 5 2 5 2" xfId="41857"/>
    <cellStyle name="標準 2 4 9 5 2 5 3" xfId="41858"/>
    <cellStyle name="標準 2 4 9 5 2 6" xfId="41859"/>
    <cellStyle name="標準 2 4 9 5 2 6 2" xfId="41860"/>
    <cellStyle name="標準 2 4 9 5 2 6 3" xfId="41861"/>
    <cellStyle name="標準 2 4 9 5 2 7" xfId="41862"/>
    <cellStyle name="標準 2 4 9 5 2 8" xfId="41863"/>
    <cellStyle name="標準 2 4 9 5 3" xfId="41864"/>
    <cellStyle name="標準 2 4 9 5 3 2" xfId="41865"/>
    <cellStyle name="標準 2 4 9 5 3 2 2" xfId="41866"/>
    <cellStyle name="標準 2 4 9 5 3 2 2 2" xfId="41867"/>
    <cellStyle name="標準 2 4 9 5 3 2 2 3" xfId="41868"/>
    <cellStyle name="標準 2 4 9 5 3 2 3" xfId="41869"/>
    <cellStyle name="標準 2 4 9 5 3 2 3 2" xfId="41870"/>
    <cellStyle name="標準 2 4 9 5 3 2 3 3" xfId="41871"/>
    <cellStyle name="標準 2 4 9 5 3 2 4" xfId="41872"/>
    <cellStyle name="標準 2 4 9 5 3 2 5" xfId="41873"/>
    <cellStyle name="標準 2 4 9 5 3 3" xfId="41874"/>
    <cellStyle name="標準 2 4 9 5 3 3 2" xfId="41875"/>
    <cellStyle name="標準 2 4 9 5 3 3 3" xfId="41876"/>
    <cellStyle name="標準 2 4 9 5 3 4" xfId="41877"/>
    <cellStyle name="標準 2 4 9 5 3 4 2" xfId="41878"/>
    <cellStyle name="標準 2 4 9 5 3 4 3" xfId="41879"/>
    <cellStyle name="標準 2 4 9 5 3 5" xfId="41880"/>
    <cellStyle name="標準 2 4 9 5 3 6" xfId="41881"/>
    <cellStyle name="標準 2 4 9 5 4" xfId="41882"/>
    <cellStyle name="標準 2 4 9 5 4 2" xfId="41883"/>
    <cellStyle name="標準 2 4 9 5 4 2 2" xfId="41884"/>
    <cellStyle name="標準 2 4 9 5 4 2 3" xfId="41885"/>
    <cellStyle name="標準 2 4 9 5 4 3" xfId="41886"/>
    <cellStyle name="標準 2 4 9 5 4 3 2" xfId="41887"/>
    <cellStyle name="標準 2 4 9 5 4 3 3" xfId="41888"/>
    <cellStyle name="標準 2 4 9 5 4 4" xfId="41889"/>
    <cellStyle name="標準 2 4 9 5 4 5" xfId="41890"/>
    <cellStyle name="標準 2 4 9 5 5" xfId="41891"/>
    <cellStyle name="標準 2 4 9 5 6" xfId="41892"/>
    <cellStyle name="標準 2 4 9 5 6 2" xfId="41893"/>
    <cellStyle name="標準 2 4 9 5 6 3" xfId="41894"/>
    <cellStyle name="標準 2 4 9 5 7" xfId="41895"/>
    <cellStyle name="標準 2 4 9 5 7 2" xfId="41896"/>
    <cellStyle name="標準 2 4 9 5 7 3" xfId="41897"/>
    <cellStyle name="標準 2 4 9 5 8" xfId="41898"/>
    <cellStyle name="標準 2 4 9 5 9" xfId="41899"/>
    <cellStyle name="標準 2 4 9 6" xfId="41900"/>
    <cellStyle name="標準 2 4 9 6 2" xfId="41901"/>
    <cellStyle name="標準 2 4 9 6 2 2" xfId="41902"/>
    <cellStyle name="標準 2 4 9 6 2 2 2" xfId="41903"/>
    <cellStyle name="標準 2 4 9 6 2 2 2 2" xfId="41904"/>
    <cellStyle name="標準 2 4 9 6 2 2 2 3" xfId="41905"/>
    <cellStyle name="標準 2 4 9 6 2 2 3" xfId="41906"/>
    <cellStyle name="標準 2 4 9 6 2 2 3 2" xfId="41907"/>
    <cellStyle name="標準 2 4 9 6 2 2 3 3" xfId="41908"/>
    <cellStyle name="標準 2 4 9 6 2 2 4" xfId="41909"/>
    <cellStyle name="標準 2 4 9 6 2 2 5" xfId="41910"/>
    <cellStyle name="標準 2 4 9 6 2 3" xfId="41911"/>
    <cellStyle name="標準 2 4 9 6 2 3 2" xfId="41912"/>
    <cellStyle name="標準 2 4 9 6 2 3 3" xfId="41913"/>
    <cellStyle name="標準 2 4 9 6 2 4" xfId="41914"/>
    <cellStyle name="標準 2 4 9 6 2 4 2" xfId="41915"/>
    <cellStyle name="標準 2 4 9 6 2 4 3" xfId="41916"/>
    <cellStyle name="標準 2 4 9 6 2 5" xfId="41917"/>
    <cellStyle name="標準 2 4 9 6 2 6" xfId="41918"/>
    <cellStyle name="標準 2 4 9 6 3" xfId="41919"/>
    <cellStyle name="標準 2 4 9 6 3 2" xfId="41920"/>
    <cellStyle name="標準 2 4 9 6 3 2 2" xfId="41921"/>
    <cellStyle name="標準 2 4 9 6 3 2 3" xfId="41922"/>
    <cellStyle name="標準 2 4 9 6 3 3" xfId="41923"/>
    <cellStyle name="標準 2 4 9 6 3 3 2" xfId="41924"/>
    <cellStyle name="標準 2 4 9 6 3 3 3" xfId="41925"/>
    <cellStyle name="標準 2 4 9 6 3 4" xfId="41926"/>
    <cellStyle name="標準 2 4 9 6 3 5" xfId="41927"/>
    <cellStyle name="標準 2 4 9 6 4" xfId="41928"/>
    <cellStyle name="標準 2 4 9 6 5" xfId="41929"/>
    <cellStyle name="標準 2 4 9 6 5 2" xfId="41930"/>
    <cellStyle name="標準 2 4 9 6 5 3" xfId="41931"/>
    <cellStyle name="標準 2 4 9 6 6" xfId="41932"/>
    <cellStyle name="標準 2 4 9 6 6 2" xfId="41933"/>
    <cellStyle name="標準 2 4 9 6 6 3" xfId="41934"/>
    <cellStyle name="標準 2 4 9 6 7" xfId="41935"/>
    <cellStyle name="標準 2 4 9 6 8" xfId="41936"/>
    <cellStyle name="標準 2 4 9 7" xfId="41937"/>
    <cellStyle name="標準 2 4 9 7 2" xfId="41938"/>
    <cellStyle name="標準 2 4 9 7 2 2" xfId="41939"/>
    <cellStyle name="標準 2 4 9 7 2 2 2" xfId="41940"/>
    <cellStyle name="標準 2 4 9 7 2 2 2 2" xfId="41941"/>
    <cellStyle name="標準 2 4 9 7 2 2 2 3" xfId="41942"/>
    <cellStyle name="標準 2 4 9 7 2 2 3" xfId="41943"/>
    <cellStyle name="標準 2 4 9 7 2 2 3 2" xfId="41944"/>
    <cellStyle name="標準 2 4 9 7 2 2 3 3" xfId="41945"/>
    <cellStyle name="標準 2 4 9 7 2 2 4" xfId="41946"/>
    <cellStyle name="標準 2 4 9 7 2 2 5" xfId="41947"/>
    <cellStyle name="標準 2 4 9 7 2 3" xfId="41948"/>
    <cellStyle name="標準 2 4 9 7 2 3 2" xfId="41949"/>
    <cellStyle name="標準 2 4 9 7 2 3 3" xfId="41950"/>
    <cellStyle name="標準 2 4 9 7 2 4" xfId="41951"/>
    <cellStyle name="標準 2 4 9 7 2 4 2" xfId="41952"/>
    <cellStyle name="標準 2 4 9 7 2 4 3" xfId="41953"/>
    <cellStyle name="標準 2 4 9 7 2 5" xfId="41954"/>
    <cellStyle name="標準 2 4 9 7 2 6" xfId="41955"/>
    <cellStyle name="標準 2 4 9 7 3" xfId="41956"/>
    <cellStyle name="標準 2 4 9 7 3 2" xfId="41957"/>
    <cellStyle name="標準 2 4 9 7 3 2 2" xfId="41958"/>
    <cellStyle name="標準 2 4 9 7 3 2 3" xfId="41959"/>
    <cellStyle name="標準 2 4 9 7 3 3" xfId="41960"/>
    <cellStyle name="標準 2 4 9 7 3 3 2" xfId="41961"/>
    <cellStyle name="標準 2 4 9 7 3 3 3" xfId="41962"/>
    <cellStyle name="標準 2 4 9 7 3 4" xfId="41963"/>
    <cellStyle name="標準 2 4 9 7 3 5" xfId="41964"/>
    <cellStyle name="標準 2 4 9 7 4" xfId="41965"/>
    <cellStyle name="標準 2 4 9 7 5" xfId="41966"/>
    <cellStyle name="標準 2 4 9 7 5 2" xfId="41967"/>
    <cellStyle name="標準 2 4 9 7 5 3" xfId="41968"/>
    <cellStyle name="標準 2 4 9 7 6" xfId="41969"/>
    <cellStyle name="標準 2 4 9 7 6 2" xfId="41970"/>
    <cellStyle name="標準 2 4 9 7 6 3" xfId="41971"/>
    <cellStyle name="標準 2 4 9 7 7" xfId="41972"/>
    <cellStyle name="標準 2 4 9 7 8" xfId="41973"/>
    <cellStyle name="標準 2 4 9 8" xfId="41974"/>
    <cellStyle name="標準 2 4 9 8 2" xfId="41975"/>
    <cellStyle name="標準 2 4 9 8 2 2" xfId="41976"/>
    <cellStyle name="標準 2 4 9 8 2 2 2" xfId="41977"/>
    <cellStyle name="標準 2 4 9 8 2 2 3" xfId="41978"/>
    <cellStyle name="標準 2 4 9 8 2 3" xfId="41979"/>
    <cellStyle name="標準 2 4 9 8 2 3 2" xfId="41980"/>
    <cellStyle name="標準 2 4 9 8 2 3 3" xfId="41981"/>
    <cellStyle name="標準 2 4 9 8 2 4" xfId="41982"/>
    <cellStyle name="標準 2 4 9 8 2 5" xfId="41983"/>
    <cellStyle name="標準 2 4 9 8 3" xfId="41984"/>
    <cellStyle name="標準 2 4 9 8 3 2" xfId="41985"/>
    <cellStyle name="標準 2 4 9 8 3 3" xfId="41986"/>
    <cellStyle name="標準 2 4 9 8 4" xfId="41987"/>
    <cellStyle name="標準 2 4 9 8 4 2" xfId="41988"/>
    <cellStyle name="標準 2 4 9 8 4 3" xfId="41989"/>
    <cellStyle name="標準 2 4 9 8 5" xfId="41990"/>
    <cellStyle name="標準 2 4 9 8 6" xfId="41991"/>
    <cellStyle name="標準 2 4 9 9" xfId="41992"/>
    <cellStyle name="標準 2 4 9 9 2" xfId="41993"/>
    <cellStyle name="標準 2 4 9 9 2 2" xfId="41994"/>
    <cellStyle name="標準 2 4 9 9 2 3" xfId="41995"/>
    <cellStyle name="標準 2 4 9 9 3" xfId="41996"/>
    <cellStyle name="標準 2 4 9 9 3 2" xfId="41997"/>
    <cellStyle name="標準 2 4 9 9 3 3" xfId="41998"/>
    <cellStyle name="標準 2 4 9 9 4" xfId="41999"/>
    <cellStyle name="標準 2 4 9 9 5" xfId="42000"/>
    <cellStyle name="標準 2 5" xfId="42001"/>
    <cellStyle name="標準 2 6" xfId="42002"/>
    <cellStyle name="標準 2 7" xfId="42003"/>
    <cellStyle name="標準 2_ロジ会議資料" xfId="42004"/>
    <cellStyle name="標準 20" xfId="42005"/>
    <cellStyle name="標準 20 2" xfId="42006"/>
    <cellStyle name="標準 21" xfId="42007"/>
    <cellStyle name="標準 21 2" xfId="42008"/>
    <cellStyle name="標準 21 3" xfId="42009"/>
    <cellStyle name="標準 22" xfId="42010"/>
    <cellStyle name="標準 22 2" xfId="42011"/>
    <cellStyle name="標準 22 3" xfId="42012"/>
    <cellStyle name="標準 23" xfId="42013"/>
    <cellStyle name="標準 23 2" xfId="42014"/>
    <cellStyle name="標準 24" xfId="42015"/>
    <cellStyle name="標準 24 2" xfId="42016"/>
    <cellStyle name="標準 24 3" xfId="42017"/>
    <cellStyle name="標準 25" xfId="42018"/>
    <cellStyle name="標準 25 2" xfId="42019"/>
    <cellStyle name="標準 25 3" xfId="42020"/>
    <cellStyle name="標準 26" xfId="42021"/>
    <cellStyle name="標準 26 2" xfId="42022"/>
    <cellStyle name="標準 26 3" xfId="42023"/>
    <cellStyle name="標準 27" xfId="42024"/>
    <cellStyle name="標準 27 2" xfId="42025"/>
    <cellStyle name="標準 27 3" xfId="42026"/>
    <cellStyle name="標準 28" xfId="42027"/>
    <cellStyle name="標準 28 2" xfId="42028"/>
    <cellStyle name="標準 28 3" xfId="42029"/>
    <cellStyle name="標準 29" xfId="42030"/>
    <cellStyle name="標準 29 2" xfId="42031"/>
    <cellStyle name="標準 3" xfId="3"/>
    <cellStyle name="標準 3 2" xfId="67"/>
    <cellStyle name="標準 3 2 2" xfId="42032"/>
    <cellStyle name="標準 3 2 2 2" xfId="42033"/>
    <cellStyle name="標準 3 2 2 3" xfId="42034"/>
    <cellStyle name="標準 3 2 3" xfId="42035"/>
    <cellStyle name="標準 3 3" xfId="42036"/>
    <cellStyle name="標準 3 4" xfId="42037"/>
    <cellStyle name="標準 3 5" xfId="42038"/>
    <cellStyle name="標準 30" xfId="42039"/>
    <cellStyle name="標準 30 2" xfId="42040"/>
    <cellStyle name="標準 30 3" xfId="42041"/>
    <cellStyle name="標準 31" xfId="42042"/>
    <cellStyle name="標準 31 2" xfId="42043"/>
    <cellStyle name="標準 32" xfId="42044"/>
    <cellStyle name="標準 32 2" xfId="42045"/>
    <cellStyle name="標準 32 3" xfId="42046"/>
    <cellStyle name="標準 33" xfId="42047"/>
    <cellStyle name="標準 33 2" xfId="42048"/>
    <cellStyle name="標準 34" xfId="42049"/>
    <cellStyle name="標準 34 2" xfId="42050"/>
    <cellStyle name="標準 34 3" xfId="42051"/>
    <cellStyle name="標準 35" xfId="42052"/>
    <cellStyle name="標準 35 2" xfId="42053"/>
    <cellStyle name="標準 36" xfId="42054"/>
    <cellStyle name="標準 36 2" xfId="42055"/>
    <cellStyle name="標準 36 3" xfId="42056"/>
    <cellStyle name="標準 37" xfId="42057"/>
    <cellStyle name="標準 37 2" xfId="42058"/>
    <cellStyle name="標準 37 3" xfId="42059"/>
    <cellStyle name="標準 38" xfId="42060"/>
    <cellStyle name="標準 38 2" xfId="42061"/>
    <cellStyle name="標準 38 3" xfId="42062"/>
    <cellStyle name="標準 39" xfId="42063"/>
    <cellStyle name="標準 39 2" xfId="42064"/>
    <cellStyle name="標準 39 3" xfId="42065"/>
    <cellStyle name="標準 4" xfId="4"/>
    <cellStyle name="標準 4 2" xfId="13"/>
    <cellStyle name="標準 4 2 2" xfId="42066"/>
    <cellStyle name="標準 4 2 3" xfId="42067"/>
    <cellStyle name="標準 4 2 4" xfId="42068"/>
    <cellStyle name="標準 4 3" xfId="59"/>
    <cellStyle name="標準 4 3 2" xfId="42069"/>
    <cellStyle name="標準 4 3 3" xfId="42070"/>
    <cellStyle name="標準 4 3 3 2" xfId="42071"/>
    <cellStyle name="標準 4 4" xfId="42072"/>
    <cellStyle name="標準 4 5" xfId="42073"/>
    <cellStyle name="標準 40" xfId="42074"/>
    <cellStyle name="標準 40 2" xfId="42075"/>
    <cellStyle name="標準 40 3" xfId="42076"/>
    <cellStyle name="標準 41" xfId="42077"/>
    <cellStyle name="標準 41 2" xfId="42078"/>
    <cellStyle name="標準 41 3" xfId="42079"/>
    <cellStyle name="標準 42" xfId="42080"/>
    <cellStyle name="標準 42 2" xfId="42081"/>
    <cellStyle name="標準 42 3" xfId="42082"/>
    <cellStyle name="標準 43" xfId="42083"/>
    <cellStyle name="標準 43 2" xfId="42084"/>
    <cellStyle name="標準 43 3" xfId="42085"/>
    <cellStyle name="標準 44" xfId="42086"/>
    <cellStyle name="標準 44 2" xfId="42087"/>
    <cellStyle name="標準 44 2 2" xfId="42088"/>
    <cellStyle name="標準 44 3" xfId="42089"/>
    <cellStyle name="標準 45" xfId="42090"/>
    <cellStyle name="標準 45 2" xfId="42091"/>
    <cellStyle name="標準 45 2 2" xfId="42092"/>
    <cellStyle name="標準 45 3" xfId="42093"/>
    <cellStyle name="標準 46" xfId="42094"/>
    <cellStyle name="標準 46 2" xfId="42095"/>
    <cellStyle name="標準 46 2 2" xfId="42096"/>
    <cellStyle name="標準 46 3" xfId="42097"/>
    <cellStyle name="標準 47" xfId="42098"/>
    <cellStyle name="標準 47 2" xfId="42099"/>
    <cellStyle name="標準 47 3" xfId="42100"/>
    <cellStyle name="標準 48" xfId="42101"/>
    <cellStyle name="標準 48 2" xfId="42102"/>
    <cellStyle name="標準 48 3" xfId="42103"/>
    <cellStyle name="標準 49" xfId="42104"/>
    <cellStyle name="標準 49 2" xfId="42105"/>
    <cellStyle name="標準 49 3" xfId="42106"/>
    <cellStyle name="標準 5" xfId="8"/>
    <cellStyle name="標準 5 2" xfId="61"/>
    <cellStyle name="標準 5 3" xfId="42107"/>
    <cellStyle name="標準 50" xfId="42108"/>
    <cellStyle name="標準 50 2" xfId="42109"/>
    <cellStyle name="標準 50 3" xfId="42110"/>
    <cellStyle name="標準 51" xfId="42111"/>
    <cellStyle name="標準 51 2" xfId="42112"/>
    <cellStyle name="標準 51 3" xfId="42113"/>
    <cellStyle name="標準 52" xfId="42114"/>
    <cellStyle name="標準 52 2" xfId="42115"/>
    <cellStyle name="標準 52 2 2" xfId="42116"/>
    <cellStyle name="標準 52 3" xfId="42117"/>
    <cellStyle name="標準 53" xfId="42118"/>
    <cellStyle name="標準 53 2" xfId="42119"/>
    <cellStyle name="標準 53 3" xfId="42120"/>
    <cellStyle name="標準 54" xfId="42121"/>
    <cellStyle name="標準 54 2" xfId="42122"/>
    <cellStyle name="標準 54 3" xfId="42123"/>
    <cellStyle name="標準 55" xfId="42124"/>
    <cellStyle name="標準 55 2" xfId="42125"/>
    <cellStyle name="標準 55 3" xfId="42126"/>
    <cellStyle name="標準 56" xfId="42127"/>
    <cellStyle name="標準 56 2" xfId="42128"/>
    <cellStyle name="標準 56 2 2" xfId="42129"/>
    <cellStyle name="標準 56 2 3" xfId="42130"/>
    <cellStyle name="標準 56 2 4" xfId="42131"/>
    <cellStyle name="標準 56 3" xfId="42132"/>
    <cellStyle name="標準 56 3 2" xfId="42133"/>
    <cellStyle name="標準 56 3 3" xfId="42134"/>
    <cellStyle name="標準 56 4" xfId="42135"/>
    <cellStyle name="標準 56 5" xfId="42136"/>
    <cellStyle name="標準 56 6" xfId="42137"/>
    <cellStyle name="標準 57" xfId="42138"/>
    <cellStyle name="標準 57 2" xfId="42139"/>
    <cellStyle name="標準 57 3" xfId="42140"/>
    <cellStyle name="標準 58" xfId="42141"/>
    <cellStyle name="標準 58 2" xfId="42142"/>
    <cellStyle name="標準 59" xfId="42143"/>
    <cellStyle name="標準 59 2" xfId="42144"/>
    <cellStyle name="標準 6" xfId="11"/>
    <cellStyle name="標準 6 2" xfId="42145"/>
    <cellStyle name="標準 6 3" xfId="42146"/>
    <cellStyle name="標準 60" xfId="42147"/>
    <cellStyle name="標準 60 2" xfId="42148"/>
    <cellStyle name="標準 61" xfId="42149"/>
    <cellStyle name="標準 61 2" xfId="42150"/>
    <cellStyle name="標準 62" xfId="42151"/>
    <cellStyle name="標準 62 2" xfId="42152"/>
    <cellStyle name="標準 63" xfId="42153"/>
    <cellStyle name="標準 63 2" xfId="42154"/>
    <cellStyle name="標準 64" xfId="42155"/>
    <cellStyle name="標準 64 2" xfId="42156"/>
    <cellStyle name="標準 65" xfId="42157"/>
    <cellStyle name="標準 65 2" xfId="42158"/>
    <cellStyle name="標準 66" xfId="42159"/>
    <cellStyle name="標準 66 2" xfId="42160"/>
    <cellStyle name="標準 67" xfId="42161"/>
    <cellStyle name="標準 67 2" xfId="42162"/>
    <cellStyle name="標準 68" xfId="42163"/>
    <cellStyle name="標準 68 2" xfId="42164"/>
    <cellStyle name="標準 69" xfId="42165"/>
    <cellStyle name="標準 69 2" xfId="42166"/>
    <cellStyle name="標準 7" xfId="63"/>
    <cellStyle name="標準 7 2" xfId="42167"/>
    <cellStyle name="標準 70" xfId="42168"/>
    <cellStyle name="標準 70 2" xfId="42169"/>
    <cellStyle name="標準 71" xfId="42170"/>
    <cellStyle name="標準 71 2" xfId="42171"/>
    <cellStyle name="標準 72" xfId="42172"/>
    <cellStyle name="標準 72 2" xfId="42173"/>
    <cellStyle name="標準 73" xfId="42174"/>
    <cellStyle name="標準 73 2" xfId="42175"/>
    <cellStyle name="標準 74" xfId="42176"/>
    <cellStyle name="標準 74 2" xfId="42177"/>
    <cellStyle name="標準 75" xfId="42178"/>
    <cellStyle name="標準 75 2" xfId="42179"/>
    <cellStyle name="標準 76" xfId="42180"/>
    <cellStyle name="標準 76 2" xfId="42181"/>
    <cellStyle name="標準 77" xfId="42182"/>
    <cellStyle name="標準 77 2" xfId="42183"/>
    <cellStyle name="標準 78" xfId="42184"/>
    <cellStyle name="標準 78 2" xfId="42185"/>
    <cellStyle name="標準 79" xfId="42186"/>
    <cellStyle name="標準 8" xfId="64"/>
    <cellStyle name="標準 8 2" xfId="42187"/>
    <cellStyle name="標準 8 3" xfId="42188"/>
    <cellStyle name="標準 80" xfId="42189"/>
    <cellStyle name="標準 80 2" xfId="42190"/>
    <cellStyle name="標準 81" xfId="42191"/>
    <cellStyle name="標準 82" xfId="42192"/>
    <cellStyle name="標準 83" xfId="42193"/>
    <cellStyle name="標準 84" xfId="42194"/>
    <cellStyle name="標準 85" xfId="42195"/>
    <cellStyle name="標準 86" xfId="42196"/>
    <cellStyle name="標準 87" xfId="42197"/>
    <cellStyle name="標準 87 2" xfId="42198"/>
    <cellStyle name="標準 88" xfId="42199"/>
    <cellStyle name="標準 89" xfId="42200"/>
    <cellStyle name="標準 9" xfId="65"/>
    <cellStyle name="標準 9 2" xfId="42201"/>
    <cellStyle name="標準 90" xfId="42202"/>
    <cellStyle name="標準 90 2" xfId="42203"/>
    <cellStyle name="標準 91" xfId="42204"/>
    <cellStyle name="標準 92" xfId="42205"/>
    <cellStyle name="標準 93" xfId="42206"/>
    <cellStyle name="標準 94" xfId="42207"/>
    <cellStyle name="標準 95" xfId="42208"/>
    <cellStyle name="標準 96" xfId="42209"/>
    <cellStyle name="標準 97" xfId="42210"/>
    <cellStyle name="標準 98" xfId="42211"/>
    <cellStyle name="未定義" xfId="42212"/>
    <cellStyle name="無題1" xfId="42213"/>
    <cellStyle name="無題10" xfId="42214"/>
    <cellStyle name="無題11" xfId="42215"/>
    <cellStyle name="無題12" xfId="42216"/>
    <cellStyle name="無題2" xfId="42217"/>
    <cellStyle name="無題3" xfId="42218"/>
    <cellStyle name="無題4" xfId="42219"/>
    <cellStyle name="無題5" xfId="42220"/>
    <cellStyle name="無題6" xfId="42221"/>
    <cellStyle name="無題7" xfId="42222"/>
    <cellStyle name="無題8" xfId="42223"/>
    <cellStyle name="無題9" xfId="42224"/>
    <cellStyle name="良い 10" xfId="42225"/>
    <cellStyle name="良い 11" xfId="42226"/>
    <cellStyle name="良い 12" xfId="42227"/>
    <cellStyle name="良い 13" xfId="42228"/>
    <cellStyle name="良い 14" xfId="42229"/>
    <cellStyle name="良い 15" xfId="42230"/>
    <cellStyle name="良い 16" xfId="42231"/>
    <cellStyle name="良い 17" xfId="42232"/>
    <cellStyle name="良い 18" xfId="42233"/>
    <cellStyle name="良い 2" xfId="42234"/>
    <cellStyle name="良い 3" xfId="42235"/>
    <cellStyle name="良い 4" xfId="42236"/>
    <cellStyle name="良い 5" xfId="42237"/>
    <cellStyle name="良い 6" xfId="42238"/>
    <cellStyle name="良い 7" xfId="42239"/>
    <cellStyle name="良い 8" xfId="42240"/>
    <cellStyle name="良い 9" xfId="42241"/>
  </cellStyles>
  <dxfs count="129"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ndense val="0"/>
        <extend val="0"/>
        <color indexed="14"/>
      </font>
      <fill>
        <patternFill>
          <bgColor indexed="22"/>
        </patternFill>
      </fill>
    </dxf>
    <dxf>
      <font>
        <condense val="0"/>
        <extend val="0"/>
        <color indexed="14"/>
      </font>
      <fill>
        <patternFill>
          <bgColor indexed="22"/>
        </patternFill>
      </fill>
    </dxf>
    <dxf>
      <font>
        <b/>
        <i val="0"/>
        <condense val="0"/>
        <extend val="0"/>
        <color indexed="10"/>
      </font>
      <fill>
        <patternFill patternType="mediumGray"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color rgb="FFFF0000"/>
      </font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color rgb="FFFF0000"/>
      </font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color rgb="FFFF0000"/>
      </font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color rgb="FFFF0000"/>
      </font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color rgb="FFFF0000"/>
      </font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color rgb="FFFF0000"/>
      </font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color rgb="FFFF0000"/>
      </font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lor rgb="FFFF0000"/>
      </font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bgColor indexed="23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bgColor indexed="23"/>
        </patternFill>
      </fill>
    </dxf>
    <dxf>
      <font>
        <b/>
        <i val="0"/>
        <strike/>
        <condense val="0"/>
        <extend val="0"/>
      </font>
      <fill>
        <patternFill>
          <bgColor indexed="10"/>
        </patternFill>
      </fill>
    </dxf>
    <dxf>
      <font>
        <b/>
        <i val="0"/>
        <strike/>
        <condense val="0"/>
        <extend val="0"/>
        <color indexed="8"/>
      </font>
      <fill>
        <patternFill>
          <bgColor indexed="10"/>
        </patternFill>
      </fill>
    </dxf>
    <dxf>
      <font>
        <condense val="0"/>
        <extend val="0"/>
        <color indexed="10"/>
      </font>
      <fill>
        <patternFill patternType="mediumGray">
          <bgColor indexed="23"/>
        </patternFill>
      </fill>
    </dxf>
    <dxf>
      <font>
        <b/>
        <i val="0"/>
        <condense val="0"/>
        <extend val="0"/>
        <color indexed="10"/>
      </font>
      <fill>
        <patternFill patternType="mediumGray">
          <fgColor indexed="64"/>
          <bgColor indexed="23"/>
        </patternFill>
      </fill>
    </dxf>
  </dxfs>
  <tableStyles count="0" defaultTableStyle="TableStyleMedium2" defaultPivotStyle="PivotStyleLight16"/>
  <colors>
    <mruColors>
      <color rgb="FFFF66FF"/>
      <color rgb="FFFFCC66"/>
      <color rgb="FFFFFF99"/>
      <color rgb="FFCCFFFF"/>
      <color rgb="FF99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en-US" altLang="ja-JP" sz="1100" b="0"/>
              <a:t>1201</a:t>
            </a:r>
            <a:endParaRPr lang="ja-JP" altLang="en-US" sz="1100" b="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strRef>
              <c:f>'02C'!$B$4:$B$19</c:f>
              <c:strCache>
                <c:ptCount val="16"/>
                <c:pt idx="0">
                  <c:v>CHU02CH1201C4-30AL7M4</c:v>
                </c:pt>
                <c:pt idx="1">
                  <c:v>CHU02CH1201C4-40AL7M4</c:v>
                </c:pt>
                <c:pt idx="2">
                  <c:v>CHU02CH1201C4-50AL7M4</c:v>
                </c:pt>
                <c:pt idx="3">
                  <c:v>CHU02CH1201C4-273M2M2</c:v>
                </c:pt>
                <c:pt idx="4">
                  <c:v>CHU02CH1201C4-303M2M2</c:v>
                </c:pt>
                <c:pt idx="5">
                  <c:v>CHU02CH1201C4-353M2M2</c:v>
                </c:pt>
                <c:pt idx="6">
                  <c:v>CHU02CH1201C4-403M2M2</c:v>
                </c:pt>
                <c:pt idx="7">
                  <c:v>CHU02CH1201C4-503M2M2</c:v>
                </c:pt>
                <c:pt idx="8">
                  <c:v>CHU02CH1201C4-653M2M2</c:v>
                </c:pt>
                <c:pt idx="9">
                  <c:v>CHU02CH1201C4-273H5M3</c:v>
                </c:pt>
                <c:pt idx="10">
                  <c:v>CHU02CH1201C4-303H5M3</c:v>
                </c:pt>
                <c:pt idx="11">
                  <c:v>CHU02CH1201C4-353H5M3</c:v>
                </c:pt>
                <c:pt idx="12">
                  <c:v>CHU02CH1201C4-403H5M3</c:v>
                </c:pt>
                <c:pt idx="13">
                  <c:v>CHU02CH1201C4-273H7M5</c:v>
                </c:pt>
                <c:pt idx="14">
                  <c:v>CHU02CH1201C4-303H7M5</c:v>
                </c:pt>
                <c:pt idx="15">
                  <c:v>CHU02CH1201C4-403H7M5</c:v>
                </c:pt>
              </c:strCache>
            </c:strRef>
          </c:cat>
          <c:val>
            <c:numRef>
              <c:f>'02C'!$N$4:$N$19</c:f>
              <c:numCache>
                <c:formatCode>0.000</c:formatCode>
                <c:ptCount val="16"/>
                <c:pt idx="0">
                  <c:v>1.0154709748441713</c:v>
                </c:pt>
                <c:pt idx="1">
                  <c:v>1.0014603125612094</c:v>
                </c:pt>
                <c:pt idx="2">
                  <c:v>0.99618980441618588</c:v>
                </c:pt>
                <c:pt idx="3">
                  <c:v>1.0258122709954964</c:v>
                </c:pt>
                <c:pt idx="4">
                  <c:v>0.99015882245086451</c:v>
                </c:pt>
                <c:pt idx="5">
                  <c:v>0.99563511033213126</c:v>
                </c:pt>
                <c:pt idx="6">
                  <c:v>0.98991683586050638</c:v>
                </c:pt>
                <c:pt idx="7">
                  <c:v>0.99734191078272838</c:v>
                </c:pt>
                <c:pt idx="8">
                  <c:v>0.99017903660942219</c:v>
                </c:pt>
                <c:pt idx="9">
                  <c:v>0.99801690216462768</c:v>
                </c:pt>
                <c:pt idx="10">
                  <c:v>1.0144601920193288</c:v>
                </c:pt>
                <c:pt idx="11">
                  <c:v>1.0107583843035057</c:v>
                </c:pt>
                <c:pt idx="12">
                  <c:v>1.0428474154309755</c:v>
                </c:pt>
                <c:pt idx="13">
                  <c:v>0.97029753434970767</c:v>
                </c:pt>
                <c:pt idx="14">
                  <c:v>0.99254458025828096</c:v>
                </c:pt>
                <c:pt idx="15">
                  <c:v>1.0439156489380053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377600"/>
        <c:axId val="42379136"/>
      </c:lineChart>
      <c:catAx>
        <c:axId val="4237760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ja-JP"/>
          </a:p>
        </c:txPr>
        <c:crossAx val="42379136"/>
        <c:crosses val="autoZero"/>
        <c:auto val="1"/>
        <c:lblAlgn val="ctr"/>
        <c:lblOffset val="100"/>
        <c:noMultiLvlLbl val="0"/>
      </c:catAx>
      <c:valAx>
        <c:axId val="42379136"/>
        <c:scaling>
          <c:orientation val="minMax"/>
          <c:max val="1.1000000000000001"/>
          <c:min val="0.85000000000000009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423776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en-US" altLang="ja-JP" sz="1100" b="0"/>
              <a:t>1202</a:t>
            </a:r>
            <a:endParaRPr lang="ja-JP" altLang="en-US" sz="1100" b="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strRef>
              <c:f>'02C'!$B$23:$B$38</c:f>
              <c:strCache>
                <c:ptCount val="16"/>
                <c:pt idx="0">
                  <c:v>CHU02CH1202C4-30AL7M4</c:v>
                </c:pt>
                <c:pt idx="1">
                  <c:v>CHU02CH1202C4-40AL7M4</c:v>
                </c:pt>
                <c:pt idx="2">
                  <c:v>CHU02CH1202C4-50AL7M4</c:v>
                </c:pt>
                <c:pt idx="3">
                  <c:v>CHU02CH1202C4-273M2M2</c:v>
                </c:pt>
                <c:pt idx="4">
                  <c:v>CHU02CH1202C4-303M2M2</c:v>
                </c:pt>
                <c:pt idx="5">
                  <c:v>CHU02CH1202C4-353M2M2</c:v>
                </c:pt>
                <c:pt idx="6">
                  <c:v>CHU02CH1202C4-403M2M2</c:v>
                </c:pt>
                <c:pt idx="7">
                  <c:v>CHU02CH1202C4-503M2M2</c:v>
                </c:pt>
                <c:pt idx="8">
                  <c:v>CHU02CH1202C4-653M2M2</c:v>
                </c:pt>
                <c:pt idx="9">
                  <c:v>CHU02CH1202C4-273H5M3</c:v>
                </c:pt>
                <c:pt idx="10">
                  <c:v>CHU02CH1202C4-303H5M3</c:v>
                </c:pt>
                <c:pt idx="11">
                  <c:v>CHU02CH1202C4-353H5M3</c:v>
                </c:pt>
                <c:pt idx="12">
                  <c:v>CHU02CH1202C4-403H5M3</c:v>
                </c:pt>
                <c:pt idx="13">
                  <c:v>CHU02CH1202C4-273H7M5</c:v>
                </c:pt>
                <c:pt idx="14">
                  <c:v>CHU02CH1202C4-303H7M5</c:v>
                </c:pt>
                <c:pt idx="15">
                  <c:v>CHU02CH1202C4-403H7M5</c:v>
                </c:pt>
              </c:strCache>
            </c:strRef>
          </c:cat>
          <c:val>
            <c:numRef>
              <c:f>'02C'!$N$23:$N$38</c:f>
              <c:numCache>
                <c:formatCode>0.000</c:formatCode>
                <c:ptCount val="16"/>
                <c:pt idx="0">
                  <c:v>1.0308859852074304</c:v>
                </c:pt>
                <c:pt idx="1">
                  <c:v>1.0156669086289796</c:v>
                </c:pt>
                <c:pt idx="2">
                  <c:v>1.0015048185849771</c:v>
                </c:pt>
                <c:pt idx="3">
                  <c:v>1.0212238145220738</c:v>
                </c:pt>
                <c:pt idx="4">
                  <c:v>0.98464468581455222</c:v>
                </c:pt>
                <c:pt idx="5">
                  <c:v>0.9912927376171522</c:v>
                </c:pt>
                <c:pt idx="6">
                  <c:v>1.0002966104718589</c:v>
                </c:pt>
                <c:pt idx="7">
                  <c:v>0.99021352597990342</c:v>
                </c:pt>
                <c:pt idx="8">
                  <c:v>0.96605637657447796</c:v>
                </c:pt>
                <c:pt idx="9">
                  <c:v>0.99172530484565213</c:v>
                </c:pt>
                <c:pt idx="10">
                  <c:v>1.0172708626425619</c:v>
                </c:pt>
                <c:pt idx="11">
                  <c:v>1.0198450562534604</c:v>
                </c:pt>
                <c:pt idx="12">
                  <c:v>1.0397152901993281</c:v>
                </c:pt>
                <c:pt idx="13">
                  <c:v>0.9621252552198053</c:v>
                </c:pt>
                <c:pt idx="14">
                  <c:v>0.97972328806030895</c:v>
                </c:pt>
                <c:pt idx="15">
                  <c:v>1.044696107281053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395520"/>
        <c:axId val="42397056"/>
      </c:lineChart>
      <c:catAx>
        <c:axId val="4239552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ja-JP"/>
          </a:p>
        </c:txPr>
        <c:crossAx val="42397056"/>
        <c:crosses val="autoZero"/>
        <c:auto val="1"/>
        <c:lblAlgn val="ctr"/>
        <c:lblOffset val="100"/>
        <c:noMultiLvlLbl val="0"/>
      </c:catAx>
      <c:valAx>
        <c:axId val="42397056"/>
        <c:scaling>
          <c:orientation val="minMax"/>
          <c:max val="1.1000000000000001"/>
          <c:min val="0.85000000000000009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423955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en-US" altLang="ja-JP" sz="1100" b="0"/>
              <a:t>1203</a:t>
            </a:r>
            <a:endParaRPr lang="ja-JP" altLang="en-US" sz="1100" b="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strRef>
              <c:f>'02C'!$B$42:$B$57</c:f>
              <c:strCache>
                <c:ptCount val="16"/>
                <c:pt idx="0">
                  <c:v>CHU02CH1203C4-30AL7M4</c:v>
                </c:pt>
                <c:pt idx="1">
                  <c:v>CHU02CH1203C4-40AL7M4</c:v>
                </c:pt>
                <c:pt idx="2">
                  <c:v>CHU02CH1203C4-50AL7M4</c:v>
                </c:pt>
                <c:pt idx="3">
                  <c:v>CHU02CH1203C4-273M2M2</c:v>
                </c:pt>
                <c:pt idx="4">
                  <c:v>CHU02CH1203C4-303M2M2</c:v>
                </c:pt>
                <c:pt idx="5">
                  <c:v>CHU02CH1203C4-353M2M2</c:v>
                </c:pt>
                <c:pt idx="6">
                  <c:v>CHU02CH1203C4-403M2M2</c:v>
                </c:pt>
                <c:pt idx="7">
                  <c:v>CHU02CH1203C4-503M2M2</c:v>
                </c:pt>
                <c:pt idx="8">
                  <c:v>CHU02CH1203C4-653M2M2</c:v>
                </c:pt>
                <c:pt idx="9">
                  <c:v>CHU02CH1203C4-273H5M3</c:v>
                </c:pt>
                <c:pt idx="10">
                  <c:v>CHU02CH1203C4-303H5M3</c:v>
                </c:pt>
                <c:pt idx="11">
                  <c:v>CHU02CH1203C4-353H5M3</c:v>
                </c:pt>
                <c:pt idx="12">
                  <c:v>CHU02CH1203C4-403H5M3</c:v>
                </c:pt>
                <c:pt idx="13">
                  <c:v>CHU02CH1203C4-273H7M5</c:v>
                </c:pt>
                <c:pt idx="14">
                  <c:v>CHU02CH1203C4-303H7M5</c:v>
                </c:pt>
                <c:pt idx="15">
                  <c:v>CHU02CH1203C4-403H7M5</c:v>
                </c:pt>
              </c:strCache>
            </c:strRef>
          </c:cat>
          <c:val>
            <c:numRef>
              <c:f>'02C'!$N$42:$N$57</c:f>
              <c:numCache>
                <c:formatCode>0.000</c:formatCode>
                <c:ptCount val="16"/>
                <c:pt idx="0">
                  <c:v>1.0470402957523031</c:v>
                </c:pt>
                <c:pt idx="1">
                  <c:v>1.0233885680694872</c:v>
                </c:pt>
                <c:pt idx="2">
                  <c:v>1.0190591589844191</c:v>
                </c:pt>
                <c:pt idx="3">
                  <c:v>1.0316598533056827</c:v>
                </c:pt>
                <c:pt idx="4">
                  <c:v>0.99376970443490997</c:v>
                </c:pt>
                <c:pt idx="5">
                  <c:v>0.9930585154630388</c:v>
                </c:pt>
                <c:pt idx="6">
                  <c:v>1.0040513814001333</c:v>
                </c:pt>
                <c:pt idx="7">
                  <c:v>0.99646335618093751</c:v>
                </c:pt>
                <c:pt idx="8">
                  <c:v>0.99126132740880812</c:v>
                </c:pt>
                <c:pt idx="9">
                  <c:v>0.99917170049826987</c:v>
                </c:pt>
                <c:pt idx="10">
                  <c:v>1.0135962464307362</c:v>
                </c:pt>
                <c:pt idx="11">
                  <c:v>1.0119836415463359</c:v>
                </c:pt>
                <c:pt idx="12">
                  <c:v>1.0482607605572249</c:v>
                </c:pt>
                <c:pt idx="13">
                  <c:v>0.9616952179169832</c:v>
                </c:pt>
                <c:pt idx="14">
                  <c:v>0.98951454167841713</c:v>
                </c:pt>
                <c:pt idx="15">
                  <c:v>1.0532976096884297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585408"/>
        <c:axId val="163587200"/>
      </c:lineChart>
      <c:catAx>
        <c:axId val="16358540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ja-JP"/>
          </a:p>
        </c:txPr>
        <c:crossAx val="163587200"/>
        <c:crosses val="autoZero"/>
        <c:auto val="1"/>
        <c:lblAlgn val="ctr"/>
        <c:lblOffset val="100"/>
        <c:noMultiLvlLbl val="0"/>
      </c:catAx>
      <c:valAx>
        <c:axId val="163587200"/>
        <c:scaling>
          <c:orientation val="minMax"/>
          <c:max val="1.1000000000000001"/>
          <c:min val="0.85000000000000009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1635854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en-US" altLang="ja-JP" sz="1100" b="0"/>
              <a:t>1204</a:t>
            </a:r>
            <a:endParaRPr lang="ja-JP" altLang="en-US" sz="1100" b="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strRef>
              <c:f>'02C'!$B$61:$B$76</c:f>
              <c:strCache>
                <c:ptCount val="16"/>
                <c:pt idx="0">
                  <c:v>CHU02CH1204C4-30AL7M4</c:v>
                </c:pt>
                <c:pt idx="1">
                  <c:v>CHU02CH1204C4-40AL7M4</c:v>
                </c:pt>
                <c:pt idx="2">
                  <c:v>CHU02CH1204C4-50AL7M4</c:v>
                </c:pt>
                <c:pt idx="3">
                  <c:v>CHU02CH1204C4-273M2M2</c:v>
                </c:pt>
                <c:pt idx="4">
                  <c:v>CHU02CH1204C4-303M2M2</c:v>
                </c:pt>
                <c:pt idx="5">
                  <c:v>CHU02CH1204C4-353M2M2</c:v>
                </c:pt>
                <c:pt idx="6">
                  <c:v>CHU02CH1204C4-403M2M2</c:v>
                </c:pt>
                <c:pt idx="7">
                  <c:v>CHU02CH1204C4-503M2M2</c:v>
                </c:pt>
                <c:pt idx="8">
                  <c:v>CHU02CH1204C4-653M2M2</c:v>
                </c:pt>
                <c:pt idx="9">
                  <c:v>CHU02CH1204C4-273H5M3</c:v>
                </c:pt>
                <c:pt idx="10">
                  <c:v>CHU02CH1204C4-303H5M3</c:v>
                </c:pt>
                <c:pt idx="11">
                  <c:v>CHU02CH1204C4-353H5M3</c:v>
                </c:pt>
                <c:pt idx="12">
                  <c:v>CHU02CH1204C4-403H5M3</c:v>
                </c:pt>
                <c:pt idx="13">
                  <c:v>CHU02CH1204C4-273H7M5</c:v>
                </c:pt>
                <c:pt idx="14">
                  <c:v>CHU02CH1204C4-303H7M5</c:v>
                </c:pt>
                <c:pt idx="15">
                  <c:v>CHU02CH1204C4-403H7M5</c:v>
                </c:pt>
              </c:strCache>
            </c:strRef>
          </c:cat>
          <c:val>
            <c:numRef>
              <c:f>'02C'!$N$61:$N$76</c:f>
              <c:numCache>
                <c:formatCode>0.000</c:formatCode>
                <c:ptCount val="16"/>
                <c:pt idx="0">
                  <c:v>1.0403124479994477</c:v>
                </c:pt>
                <c:pt idx="1">
                  <c:v>1.0367528956196206</c:v>
                </c:pt>
                <c:pt idx="2">
                  <c:v>1.0313208238987239</c:v>
                </c:pt>
                <c:pt idx="3">
                  <c:v>1.0346120616954175</c:v>
                </c:pt>
                <c:pt idx="4">
                  <c:v>0.9958733871279869</c:v>
                </c:pt>
                <c:pt idx="5">
                  <c:v>1.002139041888338</c:v>
                </c:pt>
                <c:pt idx="6">
                  <c:v>1.00187512212993</c:v>
                </c:pt>
                <c:pt idx="7">
                  <c:v>1.0023043645624523</c:v>
                </c:pt>
                <c:pt idx="8">
                  <c:v>0.98930010135825575</c:v>
                </c:pt>
                <c:pt idx="9">
                  <c:v>1.0003792225752035</c:v>
                </c:pt>
                <c:pt idx="10">
                  <c:v>1.0200263274036927</c:v>
                </c:pt>
                <c:pt idx="11">
                  <c:v>1.01787426816794</c:v>
                </c:pt>
                <c:pt idx="12">
                  <c:v>1.0496325553410515</c:v>
                </c:pt>
                <c:pt idx="13">
                  <c:v>0.96986745628100657</c:v>
                </c:pt>
                <c:pt idx="14">
                  <c:v>0.99330554733215359</c:v>
                </c:pt>
                <c:pt idx="15">
                  <c:v>1.0524188750115373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603584"/>
        <c:axId val="163605120"/>
      </c:lineChart>
      <c:catAx>
        <c:axId val="16360358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ja-JP"/>
          </a:p>
        </c:txPr>
        <c:crossAx val="163605120"/>
        <c:crosses val="autoZero"/>
        <c:auto val="1"/>
        <c:lblAlgn val="ctr"/>
        <c:lblOffset val="100"/>
        <c:noMultiLvlLbl val="0"/>
      </c:catAx>
      <c:valAx>
        <c:axId val="163605120"/>
        <c:scaling>
          <c:orientation val="minMax"/>
          <c:max val="1.1000000000000001"/>
          <c:min val="0.85000000000000009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1636035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marker>
            <c:symbol val="none"/>
          </c:marker>
          <c:yVal>
            <c:numRef>
              <c:f>'02C'!$Q$4:$Q$6</c:f>
              <c:numCache>
                <c:formatCode>General</c:formatCode>
                <c:ptCount val="3"/>
                <c:pt idx="0">
                  <c:v>1</c:v>
                </c:pt>
                <c:pt idx="1">
                  <c:v>1.0181018101810182</c:v>
                </c:pt>
                <c:pt idx="2">
                  <c:v>1.0321032103210321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3617408"/>
        <c:axId val="163623296"/>
      </c:scatterChart>
      <c:valAx>
        <c:axId val="163617408"/>
        <c:scaling>
          <c:orientation val="minMax"/>
        </c:scaling>
        <c:delete val="0"/>
        <c:axPos val="b"/>
        <c:majorTickMark val="out"/>
        <c:minorTickMark val="none"/>
        <c:tickLblPos val="nextTo"/>
        <c:crossAx val="163623296"/>
        <c:crosses val="autoZero"/>
        <c:crossBetween val="midCat"/>
      </c:valAx>
      <c:valAx>
        <c:axId val="1636232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361740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en-US" altLang="ja-JP" sz="1100" b="0"/>
              <a:t>1205</a:t>
            </a:r>
            <a:endParaRPr lang="ja-JP" altLang="en-US" sz="1100" b="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strRef>
              <c:f>'03C'!$B$4:$B$19</c:f>
              <c:strCache>
                <c:ptCount val="16"/>
                <c:pt idx="0">
                  <c:v>CHU03CH1205C4-30AL7M4</c:v>
                </c:pt>
                <c:pt idx="1">
                  <c:v>CHU03CH1205C4-40AL7M4</c:v>
                </c:pt>
                <c:pt idx="2">
                  <c:v>CHU03CH1205C4-50AL7M4</c:v>
                </c:pt>
                <c:pt idx="3">
                  <c:v>CHU03CH1205C4-273M2M2</c:v>
                </c:pt>
                <c:pt idx="4">
                  <c:v>CHU03CH1205C4-303M2M2</c:v>
                </c:pt>
                <c:pt idx="5">
                  <c:v>CHU03CH1205C4-353M2M2</c:v>
                </c:pt>
                <c:pt idx="6">
                  <c:v>CHU03CH1205C4-403M2M2</c:v>
                </c:pt>
                <c:pt idx="7">
                  <c:v>CHU03CH1205C4-503M2M2</c:v>
                </c:pt>
                <c:pt idx="8">
                  <c:v>CHU03CH1205C4-653M2M2</c:v>
                </c:pt>
                <c:pt idx="9">
                  <c:v>CHU03CH1205C4-273H5M3</c:v>
                </c:pt>
                <c:pt idx="10">
                  <c:v>CHU03CH1205C4-303H5M3</c:v>
                </c:pt>
                <c:pt idx="11">
                  <c:v>CHU03CH1205C4-353H5M3</c:v>
                </c:pt>
                <c:pt idx="12">
                  <c:v>CHU03CH1205C4-403H5M3</c:v>
                </c:pt>
                <c:pt idx="13">
                  <c:v>CHU03CH1205C4-273H7M5</c:v>
                </c:pt>
                <c:pt idx="14">
                  <c:v>CHU03CH1205C4-303H7M5</c:v>
                </c:pt>
                <c:pt idx="15">
                  <c:v>CHU03CH1205C4-403H7M5</c:v>
                </c:pt>
              </c:strCache>
            </c:strRef>
          </c:cat>
          <c:val>
            <c:numRef>
              <c:f>'03C'!$N$4:$N$19</c:f>
              <c:numCache>
                <c:formatCode>0.000</c:formatCode>
                <c:ptCount val="16"/>
                <c:pt idx="0">
                  <c:v>1.0483573400135848</c:v>
                </c:pt>
                <c:pt idx="1">
                  <c:v>1.0398384571718386</c:v>
                </c:pt>
                <c:pt idx="2">
                  <c:v>1.0085142678078127</c:v>
                </c:pt>
                <c:pt idx="3">
                  <c:v>0.99051538239007242</c:v>
                </c:pt>
                <c:pt idx="4">
                  <c:v>0.97518012956096178</c:v>
                </c:pt>
                <c:pt idx="5">
                  <c:v>0.99249447083681208</c:v>
                </c:pt>
                <c:pt idx="6">
                  <c:v>0.99754838336588192</c:v>
                </c:pt>
                <c:pt idx="7">
                  <c:v>1.0026512448580431</c:v>
                </c:pt>
                <c:pt idx="8">
                  <c:v>0.96210853804896168</c:v>
                </c:pt>
                <c:pt idx="9">
                  <c:v>0.97898426858735255</c:v>
                </c:pt>
                <c:pt idx="10">
                  <c:v>0.99344627827979426</c:v>
                </c:pt>
                <c:pt idx="11">
                  <c:v>1.0147038947648006</c:v>
                </c:pt>
                <c:pt idx="12">
                  <c:v>1.0405779962655508</c:v>
                </c:pt>
                <c:pt idx="13">
                  <c:v>0.95291665752353893</c:v>
                </c:pt>
                <c:pt idx="14">
                  <c:v>0.9715439619351196</c:v>
                </c:pt>
                <c:pt idx="15">
                  <c:v>1.0526686738148519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743616"/>
        <c:axId val="163745152"/>
      </c:lineChart>
      <c:catAx>
        <c:axId val="16374361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ja-JP"/>
          </a:p>
        </c:txPr>
        <c:crossAx val="163745152"/>
        <c:crosses val="autoZero"/>
        <c:auto val="1"/>
        <c:lblAlgn val="ctr"/>
        <c:lblOffset val="100"/>
        <c:noMultiLvlLbl val="0"/>
      </c:catAx>
      <c:valAx>
        <c:axId val="163745152"/>
        <c:scaling>
          <c:orientation val="minMax"/>
          <c:max val="1.1000000000000001"/>
          <c:min val="0.85000000000000009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1637436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en-US" altLang="ja-JP" sz="1100" b="0"/>
              <a:t>1206</a:t>
            </a:r>
            <a:endParaRPr lang="ja-JP" altLang="en-US" sz="1100" b="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strRef>
              <c:f>'03C'!$B$23:$B$38</c:f>
              <c:strCache>
                <c:ptCount val="16"/>
                <c:pt idx="0">
                  <c:v>CHU03CH1206C4-30AL7M4</c:v>
                </c:pt>
                <c:pt idx="1">
                  <c:v>CHU03CH1206C4-40AL7M4</c:v>
                </c:pt>
                <c:pt idx="2">
                  <c:v>CHU03CH1206C4-50AL7M4</c:v>
                </c:pt>
                <c:pt idx="3">
                  <c:v>CHU03CH1206C4-273M2M2</c:v>
                </c:pt>
                <c:pt idx="4">
                  <c:v>CHU03CH1206C4-303M2M2</c:v>
                </c:pt>
                <c:pt idx="5">
                  <c:v>CHU03CH1206C4-353M2M2</c:v>
                </c:pt>
                <c:pt idx="6">
                  <c:v>CHU03CH1206C4-403M2M2</c:v>
                </c:pt>
                <c:pt idx="7">
                  <c:v>CHU03CH1206C4-503M2M2</c:v>
                </c:pt>
                <c:pt idx="8">
                  <c:v>CHU03CH1206C4-653M2M2</c:v>
                </c:pt>
                <c:pt idx="9">
                  <c:v>CHU03CH1206C4-273H5M3</c:v>
                </c:pt>
                <c:pt idx="10">
                  <c:v>CHU03CH1206C4-303H5M3</c:v>
                </c:pt>
                <c:pt idx="11">
                  <c:v>CHU03CH1206C4-353H5M3</c:v>
                </c:pt>
                <c:pt idx="12">
                  <c:v>CHU03CH1206C4-403H5M3</c:v>
                </c:pt>
                <c:pt idx="13">
                  <c:v>CHU03CH1206C4-273H7M5</c:v>
                </c:pt>
                <c:pt idx="14">
                  <c:v>CHU03CH1206C4-303H7M5</c:v>
                </c:pt>
                <c:pt idx="15">
                  <c:v>CHU03CH1206C4-403H7M5</c:v>
                </c:pt>
              </c:strCache>
            </c:strRef>
          </c:cat>
          <c:val>
            <c:numRef>
              <c:f>'03C'!$N$23:$N$38</c:f>
              <c:numCache>
                <c:formatCode>0.000</c:formatCode>
                <c:ptCount val="16"/>
                <c:pt idx="0">
                  <c:v>1.0419480742588427</c:v>
                </c:pt>
                <c:pt idx="1">
                  <c:v>1.0339733605762167</c:v>
                </c:pt>
                <c:pt idx="2">
                  <c:v>1.0105277486058049</c:v>
                </c:pt>
                <c:pt idx="3">
                  <c:v>0.98862067629899353</c:v>
                </c:pt>
                <c:pt idx="4">
                  <c:v>0.97881760668771789</c:v>
                </c:pt>
                <c:pt idx="5">
                  <c:v>0.98895719014600691</c:v>
                </c:pt>
                <c:pt idx="6">
                  <c:v>0.99681024149447872</c:v>
                </c:pt>
                <c:pt idx="7">
                  <c:v>1.0134502713819675</c:v>
                </c:pt>
                <c:pt idx="8">
                  <c:v>0.96720914857621609</c:v>
                </c:pt>
                <c:pt idx="9">
                  <c:v>0.98517648117268519</c:v>
                </c:pt>
                <c:pt idx="10">
                  <c:v>0.99186074835750626</c:v>
                </c:pt>
                <c:pt idx="11">
                  <c:v>1.0093025755911116</c:v>
                </c:pt>
                <c:pt idx="12">
                  <c:v>1.05020583995122</c:v>
                </c:pt>
                <c:pt idx="13">
                  <c:v>0.96014649028721177</c:v>
                </c:pt>
                <c:pt idx="14">
                  <c:v>0.97882551193444955</c:v>
                </c:pt>
                <c:pt idx="15">
                  <c:v>1.0538689253047908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757440"/>
        <c:axId val="163771520"/>
      </c:lineChart>
      <c:catAx>
        <c:axId val="16375744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ja-JP"/>
          </a:p>
        </c:txPr>
        <c:crossAx val="163771520"/>
        <c:crosses val="autoZero"/>
        <c:auto val="1"/>
        <c:lblAlgn val="ctr"/>
        <c:lblOffset val="100"/>
        <c:noMultiLvlLbl val="0"/>
      </c:catAx>
      <c:valAx>
        <c:axId val="163771520"/>
        <c:scaling>
          <c:orientation val="minMax"/>
          <c:max val="1.1000000000000001"/>
          <c:min val="0.85000000000000009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1637574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en-US" altLang="ja-JP" sz="1100" b="0"/>
              <a:t>1208</a:t>
            </a:r>
            <a:endParaRPr lang="ja-JP" altLang="en-US" sz="1100" b="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strRef>
              <c:f>'03C'!$B$42:$B$59</c:f>
              <c:strCache>
                <c:ptCount val="18"/>
                <c:pt idx="0">
                  <c:v>CHU03CH1208C4-30AL7M4</c:v>
                </c:pt>
                <c:pt idx="1">
                  <c:v>CHU03CH1208C4-40AL7M4</c:v>
                </c:pt>
                <c:pt idx="2">
                  <c:v>CHU03CH1208C4-50AL7M4</c:v>
                </c:pt>
                <c:pt idx="3">
                  <c:v>CHU03CH1208C4-273M2M2</c:v>
                </c:pt>
                <c:pt idx="4">
                  <c:v>CHU03CH1208C4-303M2M2</c:v>
                </c:pt>
                <c:pt idx="5">
                  <c:v>CHU03CH1208C4-353M2M2</c:v>
                </c:pt>
                <c:pt idx="6">
                  <c:v>CHU03CH1208C4-403M2M2</c:v>
                </c:pt>
                <c:pt idx="7">
                  <c:v>CHU03CH1208C4-503M2M2</c:v>
                </c:pt>
                <c:pt idx="8">
                  <c:v>CHU03CH1208C4-573M2M2</c:v>
                </c:pt>
                <c:pt idx="9">
                  <c:v>CHU03CH1208C4-653M2M2</c:v>
                </c:pt>
                <c:pt idx="10">
                  <c:v>CHU03CH1208C4-273H5M3</c:v>
                </c:pt>
                <c:pt idx="11">
                  <c:v>CHU03CH1208C4-303H5M3</c:v>
                </c:pt>
                <c:pt idx="12">
                  <c:v>CHU03CH1208C4-353H5M3</c:v>
                </c:pt>
                <c:pt idx="13">
                  <c:v>CHU03CH1208C4-403H5M3</c:v>
                </c:pt>
                <c:pt idx="14">
                  <c:v>CHU03CH1208C4-573H5M3</c:v>
                </c:pt>
                <c:pt idx="15">
                  <c:v>CHU03CH1208C4-273H7M5</c:v>
                </c:pt>
                <c:pt idx="16">
                  <c:v>CHU03CH1208C4-303H7M5</c:v>
                </c:pt>
                <c:pt idx="17">
                  <c:v>CHU03CH1208C4-403H7M5</c:v>
                </c:pt>
              </c:strCache>
            </c:strRef>
          </c:cat>
          <c:val>
            <c:numRef>
              <c:f>'03C'!$N$42:$N$59</c:f>
              <c:numCache>
                <c:formatCode>0.000</c:formatCode>
                <c:ptCount val="18"/>
                <c:pt idx="0">
                  <c:v>1.0466869901593119</c:v>
                </c:pt>
                <c:pt idx="1">
                  <c:v>1.045051581451854</c:v>
                </c:pt>
                <c:pt idx="2">
                  <c:v>1.0241048190217605</c:v>
                </c:pt>
                <c:pt idx="3">
                  <c:v>0.99888974138756503</c:v>
                </c:pt>
                <c:pt idx="4">
                  <c:v>0.99282758408961569</c:v>
                </c:pt>
                <c:pt idx="5">
                  <c:v>0.99720389099862017</c:v>
                </c:pt>
                <c:pt idx="6">
                  <c:v>1.0056817271130016</c:v>
                </c:pt>
                <c:pt idx="7">
                  <c:v>1.016922281344856</c:v>
                </c:pt>
                <c:pt idx="8">
                  <c:v>1.0112496713973655</c:v>
                </c:pt>
                <c:pt idx="9">
                  <c:v>0.98070884377586154</c:v>
                </c:pt>
                <c:pt idx="10">
                  <c:v>0.99103172063309364</c:v>
                </c:pt>
                <c:pt idx="11">
                  <c:v>0.99654510307677702</c:v>
                </c:pt>
                <c:pt idx="12">
                  <c:v>1.0142369720845912</c:v>
                </c:pt>
                <c:pt idx="13">
                  <c:v>1.0541439564214046</c:v>
                </c:pt>
                <c:pt idx="14">
                  <c:v>1.054292660906645</c:v>
                </c:pt>
                <c:pt idx="15">
                  <c:v>0.96038647856086024</c:v>
                </c:pt>
                <c:pt idx="16">
                  <c:v>0.97801101539375568</c:v>
                </c:pt>
                <c:pt idx="17">
                  <c:v>1.0587806308386722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373632"/>
        <c:axId val="164375168"/>
      </c:lineChart>
      <c:catAx>
        <c:axId val="16437363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ja-JP"/>
          </a:p>
        </c:txPr>
        <c:crossAx val="164375168"/>
        <c:crosses val="autoZero"/>
        <c:auto val="1"/>
        <c:lblAlgn val="ctr"/>
        <c:lblOffset val="100"/>
        <c:noMultiLvlLbl val="0"/>
      </c:catAx>
      <c:valAx>
        <c:axId val="164375168"/>
        <c:scaling>
          <c:orientation val="minMax"/>
          <c:max val="1.1000000000000001"/>
          <c:min val="0.85000000000000009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1643736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en-US" altLang="ja-JP" sz="1100" b="0"/>
              <a:t>1210</a:t>
            </a:r>
            <a:endParaRPr lang="ja-JP" altLang="en-US" sz="1100" b="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strRef>
              <c:f>'03C'!$B$63:$B$77</c:f>
              <c:strCache>
                <c:ptCount val="15"/>
                <c:pt idx="0">
                  <c:v>CHU03CH1210C4-30AL7M4</c:v>
                </c:pt>
                <c:pt idx="1">
                  <c:v>CHU03CH1210C4-40AL7M4</c:v>
                </c:pt>
                <c:pt idx="2">
                  <c:v>CHU03CH1210C4-50AL7M4</c:v>
                </c:pt>
                <c:pt idx="3">
                  <c:v>CHU03CH1210C4-273M2M2</c:v>
                </c:pt>
                <c:pt idx="4">
                  <c:v>CHU03CH1210C4-303M2M2</c:v>
                </c:pt>
                <c:pt idx="5">
                  <c:v>CHU03CH1210C4-353M2M2</c:v>
                </c:pt>
                <c:pt idx="6">
                  <c:v>CHU03CH1210C4-403M2M2</c:v>
                </c:pt>
                <c:pt idx="7">
                  <c:v>CHU03CH1210C4-503M2M2</c:v>
                </c:pt>
                <c:pt idx="8">
                  <c:v>CHU03CH1210C4-573M2M2</c:v>
                </c:pt>
                <c:pt idx="9">
                  <c:v>CHU03CH1210C4-653M2M2</c:v>
                </c:pt>
                <c:pt idx="10">
                  <c:v>CHU03CH1210C4-273H5M3</c:v>
                </c:pt>
                <c:pt idx="11">
                  <c:v>CHU03CH1210C4-303H5M3</c:v>
                </c:pt>
                <c:pt idx="12">
                  <c:v>CHU03CH1210C4-353H5M3</c:v>
                </c:pt>
                <c:pt idx="13">
                  <c:v>CHU03CH1210C4-403H5M3</c:v>
                </c:pt>
                <c:pt idx="14">
                  <c:v>CHU03CH1210C4-573H5M3</c:v>
                </c:pt>
              </c:strCache>
            </c:strRef>
          </c:cat>
          <c:val>
            <c:numRef>
              <c:f>'03C'!$N$63:$N$77</c:f>
              <c:numCache>
                <c:formatCode>0.000</c:formatCode>
                <c:ptCount val="15"/>
                <c:pt idx="0">
                  <c:v>1.038846288601099</c:v>
                </c:pt>
                <c:pt idx="1">
                  <c:v>1.036725374069922</c:v>
                </c:pt>
                <c:pt idx="2">
                  <c:v>1.0213466990385112</c:v>
                </c:pt>
                <c:pt idx="3">
                  <c:v>0.99924708679783814</c:v>
                </c:pt>
                <c:pt idx="4">
                  <c:v>0.98113142006418141</c:v>
                </c:pt>
                <c:pt idx="5">
                  <c:v>0.99623285690056751</c:v>
                </c:pt>
                <c:pt idx="6">
                  <c:v>1.0006529385125646</c:v>
                </c:pt>
                <c:pt idx="7">
                  <c:v>1.0210282006011846</c:v>
                </c:pt>
                <c:pt idx="8">
                  <c:v>0.99645683380702688</c:v>
                </c:pt>
                <c:pt idx="9">
                  <c:v>0.98032090524239679</c:v>
                </c:pt>
                <c:pt idx="10">
                  <c:v>0.98784322709329275</c:v>
                </c:pt>
                <c:pt idx="11">
                  <c:v>0.99280095407337443</c:v>
                </c:pt>
                <c:pt idx="12">
                  <c:v>1.0217309635981056</c:v>
                </c:pt>
                <c:pt idx="13">
                  <c:v>1.0466170536128978</c:v>
                </c:pt>
                <c:pt idx="14">
                  <c:v>1.0530241084773044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387456"/>
        <c:axId val="164409728"/>
      </c:lineChart>
      <c:catAx>
        <c:axId val="16438745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ja-JP"/>
          </a:p>
        </c:txPr>
        <c:crossAx val="164409728"/>
        <c:crosses val="autoZero"/>
        <c:auto val="1"/>
        <c:lblAlgn val="ctr"/>
        <c:lblOffset val="100"/>
        <c:noMultiLvlLbl val="0"/>
      </c:catAx>
      <c:valAx>
        <c:axId val="164409728"/>
        <c:scaling>
          <c:orientation val="minMax"/>
          <c:max val="1.1000000000000001"/>
          <c:min val="0.85000000000000009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1643874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en-US" altLang="ja-JP" sz="1100" b="0"/>
              <a:t>1211</a:t>
            </a:r>
            <a:endParaRPr lang="ja-JP" altLang="en-US" sz="1100" b="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strRef>
              <c:f>'04C'!$B$4:$B$19</c:f>
              <c:strCache>
                <c:ptCount val="16"/>
                <c:pt idx="0">
                  <c:v>CHU04CH1211C4-30AL7M4</c:v>
                </c:pt>
                <c:pt idx="1">
                  <c:v>CHU04CH1211C4-40AL7M4</c:v>
                </c:pt>
                <c:pt idx="2">
                  <c:v>CHU04CH1211C4-50AL7M4</c:v>
                </c:pt>
                <c:pt idx="3">
                  <c:v>CHU04CH1211C4-273M2M2</c:v>
                </c:pt>
                <c:pt idx="4">
                  <c:v>CHU04CH1211C4-303M2M2</c:v>
                </c:pt>
                <c:pt idx="5">
                  <c:v>CHU04CH1211C4-353M2M2</c:v>
                </c:pt>
                <c:pt idx="6">
                  <c:v>CHU04CH1211C4-403M2M2</c:v>
                </c:pt>
                <c:pt idx="7">
                  <c:v>CHU04CH1211C4-503M2M2</c:v>
                </c:pt>
                <c:pt idx="8">
                  <c:v>CHU04CH1211C4-653M2M2</c:v>
                </c:pt>
                <c:pt idx="9">
                  <c:v>CHU04CH1211C4-273H5M3</c:v>
                </c:pt>
                <c:pt idx="10">
                  <c:v>CHU04CH1211C4-303H5M3</c:v>
                </c:pt>
                <c:pt idx="11">
                  <c:v>CHU04CH1211C4-353H5M3</c:v>
                </c:pt>
                <c:pt idx="12">
                  <c:v>CHU04CH1211C4-403H5M3</c:v>
                </c:pt>
                <c:pt idx="13">
                  <c:v>CHU04CH1211C4-273H7M5</c:v>
                </c:pt>
                <c:pt idx="14">
                  <c:v>CHU04CH1211C4-303H7M5</c:v>
                </c:pt>
                <c:pt idx="15">
                  <c:v>CHU04CH1211C4-403H7M5</c:v>
                </c:pt>
              </c:strCache>
            </c:strRef>
          </c:cat>
          <c:val>
            <c:numRef>
              <c:f>'04C'!$N$4:$N$19</c:f>
              <c:numCache>
                <c:formatCode>0.000</c:formatCode>
                <c:ptCount val="16"/>
                <c:pt idx="0">
                  <c:v>1.0024825725507462</c:v>
                </c:pt>
                <c:pt idx="1">
                  <c:v>0.99271646547638592</c:v>
                </c:pt>
                <c:pt idx="2">
                  <c:v>0.98523174209126352</c:v>
                </c:pt>
                <c:pt idx="3">
                  <c:v>0.98133045150512299</c:v>
                </c:pt>
                <c:pt idx="4">
                  <c:v>0.97384524698458586</c:v>
                </c:pt>
                <c:pt idx="5">
                  <c:v>0.96478257623946329</c:v>
                </c:pt>
                <c:pt idx="6">
                  <c:v>0.98245478059106661</c:v>
                </c:pt>
                <c:pt idx="7">
                  <c:v>0.97807408683581132</c:v>
                </c:pt>
                <c:pt idx="8">
                  <c:v>0.98008054574110048</c:v>
                </c:pt>
                <c:pt idx="9">
                  <c:v>0.97277626733141775</c:v>
                </c:pt>
                <c:pt idx="10">
                  <c:v>0.96180902868737428</c:v>
                </c:pt>
                <c:pt idx="11">
                  <c:v>0.98485979235181376</c:v>
                </c:pt>
                <c:pt idx="12">
                  <c:v>1.0210983130082287</c:v>
                </c:pt>
                <c:pt idx="13">
                  <c:v>0.9101779744640135</c:v>
                </c:pt>
                <c:pt idx="14">
                  <c:v>0.96631983413218747</c:v>
                </c:pt>
                <c:pt idx="15">
                  <c:v>0.99530445648178301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530432"/>
        <c:axId val="164544512"/>
      </c:lineChart>
      <c:catAx>
        <c:axId val="16453043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ja-JP"/>
          </a:p>
        </c:txPr>
        <c:crossAx val="164544512"/>
        <c:crosses val="autoZero"/>
        <c:auto val="1"/>
        <c:lblAlgn val="ctr"/>
        <c:lblOffset val="100"/>
        <c:noMultiLvlLbl val="0"/>
      </c:catAx>
      <c:valAx>
        <c:axId val="164544512"/>
        <c:scaling>
          <c:orientation val="minMax"/>
          <c:max val="1.1000000000000001"/>
          <c:min val="0.85000000000000009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1645304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en-US" altLang="ja-JP" sz="1100" b="0"/>
              <a:t>1212</a:t>
            </a:r>
            <a:endParaRPr lang="ja-JP" altLang="en-US" sz="1100" b="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strRef>
              <c:f>'04C'!$B$23:$B$39</c:f>
              <c:strCache>
                <c:ptCount val="17"/>
                <c:pt idx="0">
                  <c:v>CHU04CH1212C4-30AL7M4</c:v>
                </c:pt>
                <c:pt idx="1">
                  <c:v>CHU04CH1212C4-40AL7M4</c:v>
                </c:pt>
                <c:pt idx="2">
                  <c:v>CHU04CH1212C4-50AL7M4</c:v>
                </c:pt>
                <c:pt idx="3">
                  <c:v>CHU04CH1212C4-273M2M2</c:v>
                </c:pt>
                <c:pt idx="4">
                  <c:v>CHU04CH1212C4-303M2M2</c:v>
                </c:pt>
                <c:pt idx="5">
                  <c:v>CHU04CH1212C4-353M2M2</c:v>
                </c:pt>
                <c:pt idx="6">
                  <c:v>CHU04CH1212C4-403M2M2</c:v>
                </c:pt>
                <c:pt idx="7">
                  <c:v>CHU04CH1212C4-503M2M2</c:v>
                </c:pt>
                <c:pt idx="8">
                  <c:v>CHU04CH1212C4-653M2M2</c:v>
                </c:pt>
                <c:pt idx="9">
                  <c:v>CHU04CH1212C4-273H5M3</c:v>
                </c:pt>
                <c:pt idx="10">
                  <c:v>CHU04CH1212C4-303H5M3</c:v>
                </c:pt>
                <c:pt idx="11">
                  <c:v>CHU04CH1212C4-353H5M3</c:v>
                </c:pt>
                <c:pt idx="12">
                  <c:v>CHU04CH1212C4-403H5M3</c:v>
                </c:pt>
                <c:pt idx="13">
                  <c:v>CHU04CH1212C4-573H5M3</c:v>
                </c:pt>
                <c:pt idx="14">
                  <c:v>CHU04CH1212C4-273H7M5</c:v>
                </c:pt>
                <c:pt idx="15">
                  <c:v>CHU04CH1212C4-303H7M5</c:v>
                </c:pt>
                <c:pt idx="16">
                  <c:v>CHU04CH1212C4-403H7M5</c:v>
                </c:pt>
              </c:strCache>
            </c:strRef>
          </c:cat>
          <c:val>
            <c:numRef>
              <c:f>'04C'!$N$23:$N$39</c:f>
              <c:numCache>
                <c:formatCode>0.000</c:formatCode>
                <c:ptCount val="17"/>
                <c:pt idx="0">
                  <c:v>0.99941425653940497</c:v>
                </c:pt>
                <c:pt idx="1">
                  <c:v>1.0191580921637937</c:v>
                </c:pt>
                <c:pt idx="2">
                  <c:v>0.99739668048841856</c:v>
                </c:pt>
                <c:pt idx="3">
                  <c:v>0.93789569764619773</c:v>
                </c:pt>
                <c:pt idx="4">
                  <c:v>0.97377104904311917</c:v>
                </c:pt>
                <c:pt idx="5">
                  <c:v>0.9497892799525206</c:v>
                </c:pt>
                <c:pt idx="6">
                  <c:v>0.99725642375467038</c:v>
                </c:pt>
                <c:pt idx="7">
                  <c:v>0.99464852731980458</c:v>
                </c:pt>
                <c:pt idx="8">
                  <c:v>0.97249099418420526</c:v>
                </c:pt>
                <c:pt idx="9">
                  <c:v>0.96873346907714963</c:v>
                </c:pt>
                <c:pt idx="10">
                  <c:v>0.97121229408848042</c:v>
                </c:pt>
                <c:pt idx="11">
                  <c:v>1.0044374970227841</c:v>
                </c:pt>
                <c:pt idx="12">
                  <c:v>1.018459356916676</c:v>
                </c:pt>
                <c:pt idx="13">
                  <c:v>1.0202004569122438</c:v>
                </c:pt>
                <c:pt idx="14">
                  <c:v>0.94856982275709201</c:v>
                </c:pt>
                <c:pt idx="15">
                  <c:v>0.91665523231716173</c:v>
                </c:pt>
                <c:pt idx="16">
                  <c:v>1.0498495276309427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564992"/>
        <c:axId val="164566528"/>
      </c:lineChart>
      <c:catAx>
        <c:axId val="16456499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ja-JP"/>
          </a:p>
        </c:txPr>
        <c:crossAx val="164566528"/>
        <c:crosses val="autoZero"/>
        <c:auto val="1"/>
        <c:lblAlgn val="ctr"/>
        <c:lblOffset val="100"/>
        <c:noMultiLvlLbl val="0"/>
      </c:catAx>
      <c:valAx>
        <c:axId val="164566528"/>
        <c:scaling>
          <c:orientation val="minMax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1645649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en-US" altLang="ja-JP" sz="1100" b="0"/>
              <a:t>1812</a:t>
            </a:r>
            <a:endParaRPr lang="ja-JP" altLang="en-US" sz="1100" b="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strRef>
              <c:f>'04C'!$B$43:$B$59</c:f>
              <c:strCache>
                <c:ptCount val="17"/>
                <c:pt idx="0">
                  <c:v>CHU04CH1812C4-30AL7M4</c:v>
                </c:pt>
                <c:pt idx="1">
                  <c:v>CHU04CH1812C4-40AL7M4</c:v>
                </c:pt>
                <c:pt idx="2">
                  <c:v>CHU04CH1812C4-50AL7M4</c:v>
                </c:pt>
                <c:pt idx="3">
                  <c:v>CHU04CH1812C4-273M2M2</c:v>
                </c:pt>
                <c:pt idx="4">
                  <c:v>CHU04CH1812C4-303M2M2</c:v>
                </c:pt>
                <c:pt idx="5">
                  <c:v>CHU04CH1812C4-353M2M2</c:v>
                </c:pt>
                <c:pt idx="6">
                  <c:v>CHU04CH1812C4-403M2M2</c:v>
                </c:pt>
                <c:pt idx="7">
                  <c:v>CHU04CH1812C4-503M2M2</c:v>
                </c:pt>
                <c:pt idx="8">
                  <c:v>CHU04CH1812C4-653M2M2</c:v>
                </c:pt>
                <c:pt idx="9">
                  <c:v>CHU04CH1812C4-273H5M3</c:v>
                </c:pt>
                <c:pt idx="10">
                  <c:v>CHU04CH1812C4-303H5M3</c:v>
                </c:pt>
                <c:pt idx="11">
                  <c:v>CHU04CH1812C4-353H5M3</c:v>
                </c:pt>
                <c:pt idx="12">
                  <c:v>CHU04CH1812C4-403H5M3</c:v>
                </c:pt>
                <c:pt idx="13">
                  <c:v>CHU04CH1812C4-573H5M3</c:v>
                </c:pt>
                <c:pt idx="14">
                  <c:v>CHU04CH1812C4-273H7M5</c:v>
                </c:pt>
                <c:pt idx="15">
                  <c:v>CHU04CH1812C4-303H7M5</c:v>
                </c:pt>
                <c:pt idx="16">
                  <c:v>CHU04CH1812C4-403H7M5</c:v>
                </c:pt>
              </c:strCache>
            </c:strRef>
          </c:cat>
          <c:val>
            <c:numRef>
              <c:f>'04C'!$N$43:$N$59</c:f>
              <c:numCache>
                <c:formatCode>0.000</c:formatCode>
                <c:ptCount val="17"/>
                <c:pt idx="0">
                  <c:v>1.0271568331308394</c:v>
                </c:pt>
                <c:pt idx="1">
                  <c:v>1.0308749928240053</c:v>
                </c:pt>
                <c:pt idx="2">
                  <c:v>1.0138116554112375</c:v>
                </c:pt>
                <c:pt idx="3">
                  <c:v>0.98119676700969838</c:v>
                </c:pt>
                <c:pt idx="4">
                  <c:v>0.98532719859754514</c:v>
                </c:pt>
                <c:pt idx="5">
                  <c:v>0.9729481495754766</c:v>
                </c:pt>
                <c:pt idx="6">
                  <c:v>1.0027779023305352</c:v>
                </c:pt>
                <c:pt idx="7">
                  <c:v>1.0062882660042705</c:v>
                </c:pt>
                <c:pt idx="8">
                  <c:v>0.98535326879198348</c:v>
                </c:pt>
                <c:pt idx="9">
                  <c:v>0.95792403261004544</c:v>
                </c:pt>
                <c:pt idx="10">
                  <c:v>0.99193650649605847</c:v>
                </c:pt>
                <c:pt idx="11">
                  <c:v>1.0118374196126811</c:v>
                </c:pt>
                <c:pt idx="12">
                  <c:v>1.0316411221139397</c:v>
                </c:pt>
                <c:pt idx="13">
                  <c:v>1.0275440559322737</c:v>
                </c:pt>
                <c:pt idx="14">
                  <c:v>0.94410808281357617</c:v>
                </c:pt>
                <c:pt idx="15">
                  <c:v>0.94557108288531377</c:v>
                </c:pt>
                <c:pt idx="16">
                  <c:v>1.0723691929660473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582912"/>
        <c:axId val="164584448"/>
      </c:lineChart>
      <c:catAx>
        <c:axId val="16458291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ja-JP"/>
          </a:p>
        </c:txPr>
        <c:crossAx val="164584448"/>
        <c:crosses val="autoZero"/>
        <c:auto val="1"/>
        <c:lblAlgn val="ctr"/>
        <c:lblOffset val="100"/>
        <c:noMultiLvlLbl val="0"/>
      </c:catAx>
      <c:valAx>
        <c:axId val="164584448"/>
        <c:scaling>
          <c:orientation val="minMax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1645829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en-US" altLang="ja-JP" sz="1100" b="0"/>
              <a:t>1818</a:t>
            </a:r>
            <a:endParaRPr lang="ja-JP" altLang="en-US" sz="1100" b="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strRef>
              <c:f>'04C'!$B$63:$B$76</c:f>
              <c:strCache>
                <c:ptCount val="14"/>
                <c:pt idx="0">
                  <c:v>CHU04CH1818C4-30AL7M4</c:v>
                </c:pt>
                <c:pt idx="1">
                  <c:v>CHU04CH1818C4-40AL7M4</c:v>
                </c:pt>
                <c:pt idx="2">
                  <c:v>CHU04CH1818C4-50AL7M4</c:v>
                </c:pt>
                <c:pt idx="3">
                  <c:v>CHU04CH1818C4-273M2M2</c:v>
                </c:pt>
                <c:pt idx="4">
                  <c:v>CHU04CH1818C4-303M2M2</c:v>
                </c:pt>
                <c:pt idx="5">
                  <c:v>CHU04CH1818C4-353M2M2</c:v>
                </c:pt>
                <c:pt idx="6">
                  <c:v>CHU04CH1818C4-403M2M2</c:v>
                </c:pt>
                <c:pt idx="7">
                  <c:v>CHU04CH1818C4-503M2M2</c:v>
                </c:pt>
                <c:pt idx="8">
                  <c:v>CHU04CH1818C4-653M2M2</c:v>
                </c:pt>
                <c:pt idx="9">
                  <c:v>CHU04CH1818C4-273H5M3</c:v>
                </c:pt>
                <c:pt idx="10">
                  <c:v>CHU04CH1818C4-303H5M3</c:v>
                </c:pt>
                <c:pt idx="11">
                  <c:v>CHU04CH1818C4-353H5M3</c:v>
                </c:pt>
                <c:pt idx="12">
                  <c:v>CHU04CH1818C4-403H5M3</c:v>
                </c:pt>
                <c:pt idx="13">
                  <c:v>CHU04CH1818C4-573H5M3</c:v>
                </c:pt>
              </c:strCache>
            </c:strRef>
          </c:cat>
          <c:val>
            <c:numRef>
              <c:f>'04C'!$N$63:$N$76</c:f>
              <c:numCache>
                <c:formatCode>0.000</c:formatCode>
                <c:ptCount val="14"/>
                <c:pt idx="0">
                  <c:v>1.0164085767722559</c:v>
                </c:pt>
                <c:pt idx="1">
                  <c:v>1.0402202834476482</c:v>
                </c:pt>
                <c:pt idx="2">
                  <c:v>1.0253791532843124</c:v>
                </c:pt>
                <c:pt idx="3">
                  <c:v>0.98702444074159112</c:v>
                </c:pt>
                <c:pt idx="4">
                  <c:v>0.99875325541793536</c:v>
                </c:pt>
                <c:pt idx="5">
                  <c:v>0.98117713801660378</c:v>
                </c:pt>
                <c:pt idx="6">
                  <c:v>1.0022447802249981</c:v>
                </c:pt>
                <c:pt idx="7">
                  <c:v>1.0098410070041401</c:v>
                </c:pt>
                <c:pt idx="8">
                  <c:v>0.98314804529757605</c:v>
                </c:pt>
                <c:pt idx="9">
                  <c:v>0.96846789046653137</c:v>
                </c:pt>
                <c:pt idx="10">
                  <c:v>0.98551549142030126</c:v>
                </c:pt>
                <c:pt idx="11">
                  <c:v>1.0203913964832814</c:v>
                </c:pt>
                <c:pt idx="12">
                  <c:v>0.99689685827539654</c:v>
                </c:pt>
                <c:pt idx="13">
                  <c:v>1.0419518746709719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613120"/>
        <c:axId val="164897536"/>
      </c:lineChart>
      <c:catAx>
        <c:axId val="16461312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ja-JP"/>
          </a:p>
        </c:txPr>
        <c:crossAx val="164897536"/>
        <c:crosses val="autoZero"/>
        <c:auto val="1"/>
        <c:lblAlgn val="ctr"/>
        <c:lblOffset val="100"/>
        <c:noMultiLvlLbl val="0"/>
      </c:catAx>
      <c:valAx>
        <c:axId val="164897536"/>
        <c:scaling>
          <c:orientation val="minMax"/>
          <c:max val="1.1000000000000001"/>
          <c:min val="0.85000000000000009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1646131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en-US" altLang="ja-JP" sz="1100" b="0"/>
              <a:t>1825</a:t>
            </a:r>
            <a:endParaRPr lang="ja-JP" altLang="en-US" sz="1100" b="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strRef>
              <c:f>'05C'!$B$4:$B$18</c:f>
              <c:strCache>
                <c:ptCount val="15"/>
                <c:pt idx="0">
                  <c:v>CHU05CH1825C4-30AL7M4</c:v>
                </c:pt>
                <c:pt idx="1">
                  <c:v>CHU05CH1825C4-40AL7M4</c:v>
                </c:pt>
                <c:pt idx="2">
                  <c:v>CHU05CH1825C4-50AL7M4</c:v>
                </c:pt>
                <c:pt idx="3">
                  <c:v>CHU05CH1825C4-273M2M2</c:v>
                </c:pt>
                <c:pt idx="4">
                  <c:v>CHU05CH1825C4-303M2M2</c:v>
                </c:pt>
                <c:pt idx="5">
                  <c:v>CHU05CH1825C4-353M2M2</c:v>
                </c:pt>
                <c:pt idx="6">
                  <c:v>CHU05CH1825C4-403M2M2</c:v>
                </c:pt>
                <c:pt idx="7">
                  <c:v>CHU05CH1825C4-503M2M2</c:v>
                </c:pt>
                <c:pt idx="8">
                  <c:v>CHU05CH1825C4-573M2M2</c:v>
                </c:pt>
                <c:pt idx="9">
                  <c:v>CHU05CH1825C4-653M2M2</c:v>
                </c:pt>
                <c:pt idx="10">
                  <c:v>CHU05CH1825C4-273H5M3</c:v>
                </c:pt>
                <c:pt idx="11">
                  <c:v>CHU05CH1825C4-303H5M3</c:v>
                </c:pt>
                <c:pt idx="12">
                  <c:v>CHU05CH1825C4-353H5M3</c:v>
                </c:pt>
                <c:pt idx="13">
                  <c:v>CHU05CH1825C4-403H5M3</c:v>
                </c:pt>
                <c:pt idx="14">
                  <c:v>CHU05CH1825C4-573H5M3</c:v>
                </c:pt>
              </c:strCache>
            </c:strRef>
          </c:cat>
          <c:val>
            <c:numRef>
              <c:f>'05C'!$N$4:$N$18</c:f>
              <c:numCache>
                <c:formatCode>0.000</c:formatCode>
                <c:ptCount val="15"/>
                <c:pt idx="0">
                  <c:v>1.0244998623730397</c:v>
                </c:pt>
                <c:pt idx="1">
                  <c:v>1.0142510077535123</c:v>
                </c:pt>
                <c:pt idx="2">
                  <c:v>1.0129945779491936</c:v>
                </c:pt>
                <c:pt idx="3">
                  <c:v>0.98392885699774701</c:v>
                </c:pt>
                <c:pt idx="4">
                  <c:v>0.9555670337254033</c:v>
                </c:pt>
                <c:pt idx="5">
                  <c:v>0.98278241580850079</c:v>
                </c:pt>
                <c:pt idx="6">
                  <c:v>0.98456033053838932</c:v>
                </c:pt>
                <c:pt idx="7">
                  <c:v>0.99076024134025154</c:v>
                </c:pt>
                <c:pt idx="8">
                  <c:v>0.98477382039988259</c:v>
                </c:pt>
                <c:pt idx="9">
                  <c:v>0.97026762722179671</c:v>
                </c:pt>
                <c:pt idx="10">
                  <c:v>0.98166592734362679</c:v>
                </c:pt>
                <c:pt idx="11">
                  <c:v>0.97035746540615642</c:v>
                </c:pt>
                <c:pt idx="12">
                  <c:v>1.0039314359358575</c:v>
                </c:pt>
                <c:pt idx="13">
                  <c:v>1.047645296165149</c:v>
                </c:pt>
                <c:pt idx="14">
                  <c:v>1.043744461659956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940416"/>
        <c:axId val="164946304"/>
      </c:lineChart>
      <c:catAx>
        <c:axId val="16494041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ja-JP"/>
          </a:p>
        </c:txPr>
        <c:crossAx val="164946304"/>
        <c:crosses val="autoZero"/>
        <c:auto val="1"/>
        <c:lblAlgn val="ctr"/>
        <c:lblOffset val="100"/>
        <c:noMultiLvlLbl val="0"/>
      </c:catAx>
      <c:valAx>
        <c:axId val="164946304"/>
        <c:scaling>
          <c:orientation val="minMax"/>
          <c:max val="1.1000000000000001"/>
          <c:min val="0.85000000000000009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1649404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/>
            </a:pPr>
            <a:r>
              <a:rPr lang="en-US" altLang="ja-JP" sz="1100" b="0"/>
              <a:t>3618</a:t>
            </a:r>
            <a:endParaRPr lang="ja-JP" altLang="en-US" sz="1100" b="0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strRef>
              <c:f>'05C'!$B$22:$B$35</c:f>
              <c:strCache>
                <c:ptCount val="14"/>
                <c:pt idx="0">
                  <c:v>CHU05CH3618C4-30AL7M4</c:v>
                </c:pt>
                <c:pt idx="1">
                  <c:v>CHU05CH3618C4-40AL7M4</c:v>
                </c:pt>
                <c:pt idx="2">
                  <c:v>CHU05CH3618C4-50AL7M4</c:v>
                </c:pt>
                <c:pt idx="3">
                  <c:v>CHU05CH3618C4-273M2M2</c:v>
                </c:pt>
                <c:pt idx="4">
                  <c:v>CHU05CH3618C4-303M2M2</c:v>
                </c:pt>
                <c:pt idx="5">
                  <c:v>CHU05CH3618C4-403M2M2</c:v>
                </c:pt>
                <c:pt idx="6">
                  <c:v>CHU05CH3618C4-503M2M2</c:v>
                </c:pt>
                <c:pt idx="7">
                  <c:v>CHU05CH3618C4-573M2M2</c:v>
                </c:pt>
                <c:pt idx="8">
                  <c:v>CHU05CH3618C4-653M2M2</c:v>
                </c:pt>
                <c:pt idx="9">
                  <c:v>CHU05CH3618C4-273H5M3</c:v>
                </c:pt>
                <c:pt idx="10">
                  <c:v>CHU05CH3618C4-303H5M3</c:v>
                </c:pt>
                <c:pt idx="11">
                  <c:v>CHU05CH3618C4-353H5M3</c:v>
                </c:pt>
                <c:pt idx="12">
                  <c:v>CHU05CH3618C4-403H5M3</c:v>
                </c:pt>
                <c:pt idx="13">
                  <c:v>CHU05CH3618C4-573H5M3</c:v>
                </c:pt>
              </c:strCache>
            </c:strRef>
          </c:cat>
          <c:val>
            <c:numRef>
              <c:f>'05C'!$N$22:$N$35</c:f>
              <c:numCache>
                <c:formatCode>0.000</c:formatCode>
                <c:ptCount val="14"/>
                <c:pt idx="0">
                  <c:v>1.0558828389131354</c:v>
                </c:pt>
                <c:pt idx="1">
                  <c:v>1.0653714286738125</c:v>
                </c:pt>
                <c:pt idx="2">
                  <c:v>1.044041932224363</c:v>
                </c:pt>
                <c:pt idx="3">
                  <c:v>1.0170711911399399</c:v>
                </c:pt>
                <c:pt idx="4">
                  <c:v>0.9806490632027467</c:v>
                </c:pt>
                <c:pt idx="5">
                  <c:v>1.0194571511885688</c:v>
                </c:pt>
                <c:pt idx="6">
                  <c:v>1.0164370661371638</c:v>
                </c:pt>
                <c:pt idx="7">
                  <c:v>1.0002148380615403</c:v>
                </c:pt>
                <c:pt idx="8">
                  <c:v>0.9975316673965593</c:v>
                </c:pt>
                <c:pt idx="9">
                  <c:v>0.99010095284481858</c:v>
                </c:pt>
                <c:pt idx="10">
                  <c:v>0.9933629130713586</c:v>
                </c:pt>
                <c:pt idx="11">
                  <c:v>1.0337301871200035</c:v>
                </c:pt>
                <c:pt idx="12">
                  <c:v>1.064672059490066</c:v>
                </c:pt>
                <c:pt idx="13">
                  <c:v>1.068422213813353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347200"/>
        <c:axId val="173348736"/>
      </c:lineChart>
      <c:catAx>
        <c:axId val="17334720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ja-JP"/>
          </a:p>
        </c:txPr>
        <c:crossAx val="173348736"/>
        <c:crosses val="autoZero"/>
        <c:auto val="1"/>
        <c:lblAlgn val="ctr"/>
        <c:lblOffset val="100"/>
        <c:noMultiLvlLbl val="0"/>
      </c:catAx>
      <c:valAx>
        <c:axId val="173348736"/>
        <c:scaling>
          <c:orientation val="minMax"/>
          <c:max val="1.1000000000000001"/>
          <c:min val="0.85000000000000009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1733472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power"/>
            <c:dispRSqr val="1"/>
            <c:dispEq val="1"/>
            <c:trendlineLbl>
              <c:layout>
                <c:manualLayout>
                  <c:x val="0.14444444444444443"/>
                  <c:y val="-0.69693678915135604"/>
                </c:manualLayout>
              </c:layout>
              <c:numFmt formatCode="#,##0.00000000000000000000_);[Red]\(#,##0.00000000000000000000\)" sourceLinked="0"/>
            </c:trendlineLbl>
          </c:trendline>
          <c:xVal>
            <c:numRef>
              <c:f>Tcスペック算出!$A$11:$A$24</c:f>
              <c:numCache>
                <c:formatCode>General</c:formatCode>
                <c:ptCount val="14"/>
                <c:pt idx="0">
                  <c:v>12</c:v>
                </c:pt>
                <c:pt idx="1">
                  <c:v>24</c:v>
                </c:pt>
                <c:pt idx="2">
                  <c:v>36</c:v>
                </c:pt>
                <c:pt idx="3">
                  <c:v>48</c:v>
                </c:pt>
                <c:pt idx="4">
                  <c:v>60</c:v>
                </c:pt>
                <c:pt idx="5">
                  <c:v>72</c:v>
                </c:pt>
                <c:pt idx="6">
                  <c:v>96</c:v>
                </c:pt>
                <c:pt idx="7">
                  <c:v>120</c:v>
                </c:pt>
                <c:pt idx="8">
                  <c:v>132</c:v>
                </c:pt>
                <c:pt idx="9">
                  <c:v>144</c:v>
                </c:pt>
                <c:pt idx="10">
                  <c:v>216</c:v>
                </c:pt>
                <c:pt idx="11">
                  <c:v>324</c:v>
                </c:pt>
                <c:pt idx="12">
                  <c:v>450</c:v>
                </c:pt>
                <c:pt idx="13">
                  <c:v>648</c:v>
                </c:pt>
              </c:numCache>
            </c:numRef>
          </c:xVal>
          <c:yVal>
            <c:numRef>
              <c:f>Tcスペック算出!$G$11:$G$24</c:f>
              <c:numCache>
                <c:formatCode>0.00</c:formatCode>
                <c:ptCount val="14"/>
                <c:pt idx="0">
                  <c:v>2.6</c:v>
                </c:pt>
                <c:pt idx="1">
                  <c:v>1.5</c:v>
                </c:pt>
                <c:pt idx="2">
                  <c:v>1</c:v>
                </c:pt>
                <c:pt idx="3">
                  <c:v>0.86</c:v>
                </c:pt>
                <c:pt idx="4" formatCode="General">
                  <c:v>0.68</c:v>
                </c:pt>
                <c:pt idx="5" formatCode="General">
                  <c:v>0.61</c:v>
                </c:pt>
                <c:pt idx="6" formatCode="General">
                  <c:v>0.48</c:v>
                </c:pt>
                <c:pt idx="7" formatCode="General">
                  <c:v>0.4</c:v>
                </c:pt>
                <c:pt idx="8" formatCode="General">
                  <c:v>0.36</c:v>
                </c:pt>
                <c:pt idx="9" formatCode="General">
                  <c:v>0.32</c:v>
                </c:pt>
                <c:pt idx="10" formatCode="General">
                  <c:v>0.24</c:v>
                </c:pt>
                <c:pt idx="11" formatCode="General">
                  <c:v>0.16</c:v>
                </c:pt>
                <c:pt idx="12" formatCode="General">
                  <c:v>0.13</c:v>
                </c:pt>
                <c:pt idx="13">
                  <c:v>9.5000000000000001E-2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3429120"/>
        <c:axId val="173430656"/>
      </c:scatterChart>
      <c:valAx>
        <c:axId val="17342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3430656"/>
        <c:crosses val="autoZero"/>
        <c:crossBetween val="midCat"/>
      </c:valAx>
      <c:valAx>
        <c:axId val="17343065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7342912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CLU7A2-1201C9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最大定格!$J$7:$J$10</c:f>
              <c:numCache>
                <c:formatCode>General</c:formatCode>
                <c:ptCount val="4"/>
                <c:pt idx="0">
                  <c:v>0</c:v>
                </c:pt>
                <c:pt idx="1">
                  <c:v>85</c:v>
                </c:pt>
                <c:pt idx="2">
                  <c:v>105</c:v>
                </c:pt>
                <c:pt idx="3">
                  <c:v>105</c:v>
                </c:pt>
              </c:numCache>
            </c:numRef>
          </c:xVal>
          <c:yVal>
            <c:numRef>
              <c:f>最大定格!$K$7:$K$10</c:f>
              <c:numCache>
                <c:formatCode>General</c:formatCode>
                <c:ptCount val="4"/>
                <c:pt idx="0">
                  <c:v>350</c:v>
                </c:pt>
                <c:pt idx="1">
                  <c:v>350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6188032"/>
        <c:axId val="176190208"/>
      </c:scatterChart>
      <c:valAx>
        <c:axId val="176188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76190208"/>
        <c:crosses val="autoZero"/>
        <c:crossBetween val="midCat"/>
      </c:valAx>
      <c:valAx>
        <c:axId val="1761902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76188032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CLU702-1202C9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最大定格!$Q$7:$Q$10</c:f>
              <c:numCache>
                <c:formatCode>General</c:formatCode>
                <c:ptCount val="4"/>
                <c:pt idx="0">
                  <c:v>0</c:v>
                </c:pt>
                <c:pt idx="1">
                  <c:v>65</c:v>
                </c:pt>
                <c:pt idx="2">
                  <c:v>105</c:v>
                </c:pt>
                <c:pt idx="3">
                  <c:v>105</c:v>
                </c:pt>
              </c:numCache>
            </c:numRef>
          </c:xVal>
          <c:yVal>
            <c:numRef>
              <c:f>最大定格!$R$7:$R$10</c:f>
              <c:numCache>
                <c:formatCode>General</c:formatCode>
                <c:ptCount val="4"/>
                <c:pt idx="0">
                  <c:v>700</c:v>
                </c:pt>
                <c:pt idx="1">
                  <c:v>700</c:v>
                </c:pt>
                <c:pt idx="2">
                  <c:v>460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6210688"/>
        <c:axId val="176212608"/>
      </c:scatterChart>
      <c:valAx>
        <c:axId val="176210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76212608"/>
        <c:crosses val="autoZero"/>
        <c:crossBetween val="midCat"/>
      </c:valAx>
      <c:valAx>
        <c:axId val="1762126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76210688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CLU712-1204C9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最大定格!$X$7:$X$10</c:f>
              <c:numCache>
                <c:formatCode>General</c:formatCode>
                <c:ptCount val="4"/>
                <c:pt idx="0">
                  <c:v>0</c:v>
                </c:pt>
                <c:pt idx="1">
                  <c:v>65</c:v>
                </c:pt>
                <c:pt idx="2">
                  <c:v>105</c:v>
                </c:pt>
                <c:pt idx="3">
                  <c:v>105</c:v>
                </c:pt>
              </c:numCache>
            </c:numRef>
          </c:xVal>
          <c:yVal>
            <c:numRef>
              <c:f>最大定格!$Y$7:$Y$10</c:f>
              <c:numCache>
                <c:formatCode>General</c:formatCode>
                <c:ptCount val="4"/>
                <c:pt idx="0">
                  <c:v>1400</c:v>
                </c:pt>
                <c:pt idx="1">
                  <c:v>1400</c:v>
                </c:pt>
                <c:pt idx="2">
                  <c:v>920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408064"/>
        <c:axId val="178410240"/>
      </c:scatterChart>
      <c:valAx>
        <c:axId val="178408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78410240"/>
        <c:crosses val="autoZero"/>
        <c:crossBetween val="midCat"/>
      </c:valAx>
      <c:valAx>
        <c:axId val="178410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78408064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ja-JP"/>
              <a:t>CLU7A2-1201C9</a:t>
            </a:r>
            <a:endParaRPr lang="ja-JP" alt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最大定格!$C$7:$C$10</c:f>
              <c:numCache>
                <c:formatCode>General</c:formatCode>
                <c:ptCount val="4"/>
                <c:pt idx="0">
                  <c:v>0</c:v>
                </c:pt>
                <c:pt idx="1">
                  <c:v>85</c:v>
                </c:pt>
                <c:pt idx="2">
                  <c:v>105</c:v>
                </c:pt>
                <c:pt idx="3">
                  <c:v>105</c:v>
                </c:pt>
              </c:numCache>
            </c:numRef>
          </c:xVal>
          <c:yVal>
            <c:numRef>
              <c:f>最大定格!$D$7:$D$10</c:f>
              <c:numCache>
                <c:formatCode>General</c:formatCode>
                <c:ptCount val="4"/>
                <c:pt idx="0">
                  <c:v>350</c:v>
                </c:pt>
                <c:pt idx="1">
                  <c:v>350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434816"/>
        <c:axId val="178436736"/>
      </c:scatterChart>
      <c:valAx>
        <c:axId val="178434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altLang="en-US"/>
                  <a:t>Tc[℃]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78436736"/>
        <c:crosses val="autoZero"/>
        <c:crossBetween val="midCat"/>
      </c:valAx>
      <c:valAx>
        <c:axId val="1784367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IF[mA]</a:t>
                </a:r>
                <a:endParaRPr lang="ja-JP" alt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78434816"/>
        <c:crosses val="autoZero"/>
        <c:crossBetween val="midCat"/>
      </c:valAx>
    </c:plotArea>
    <c:plotVisOnly val="1"/>
    <c:dispBlanksAs val="gap"/>
    <c:showDLblsOverMax val="0"/>
  </c:chart>
  <c:txPr>
    <a:bodyPr/>
    <a:lstStyle/>
    <a:p>
      <a:pPr>
        <a:defRPr sz="800" b="0">
          <a:latin typeface="Meiryo UI" panose="020B0604030504040204" pitchFamily="50" charset="-128"/>
          <a:ea typeface="Meiryo UI" panose="020B0604030504040204" pitchFamily="50" charset="-128"/>
          <a:cs typeface="Meiryo UI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'ディレーティング(最終)'!$B$2</c:f>
              <c:strCache>
                <c:ptCount val="1"/>
                <c:pt idx="0">
                  <c:v>ver.6</c:v>
                </c:pt>
              </c:strCache>
            </c:strRef>
          </c:tx>
          <c:marker>
            <c:symbol val="none"/>
          </c:marker>
          <c:xVal>
            <c:numRef>
              <c:f>'ディレーティング(最終)'!$A$3:$A$6</c:f>
              <c:numCache>
                <c:formatCode>General</c:formatCode>
                <c:ptCount val="4"/>
                <c:pt idx="0">
                  <c:v>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</c:numCache>
            </c:numRef>
          </c:xVal>
          <c:yVal>
            <c:numRef>
              <c:f>'ディレーティング(最終)'!$B$3:$B$6</c:f>
              <c:numCache>
                <c:formatCode>General</c:formatCode>
                <c:ptCount val="4"/>
                <c:pt idx="0">
                  <c:v>230</c:v>
                </c:pt>
                <c:pt idx="1">
                  <c:v>230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'ディレーティング(最終)'!$D$2</c:f>
              <c:strCache>
                <c:ptCount val="1"/>
                <c:pt idx="0">
                  <c:v>ver.7 S</c:v>
                </c:pt>
              </c:strCache>
            </c:strRef>
          </c:tx>
          <c:marker>
            <c:symbol val="none"/>
          </c:marker>
          <c:xVal>
            <c:numRef>
              <c:f>'ディレーティング(最終)'!$C$3:$C$6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'ディレーティング(最終)'!$D$3:$D$6</c:f>
              <c:numCache>
                <c:formatCode>General</c:formatCode>
                <c:ptCount val="4"/>
                <c:pt idx="0">
                  <c:v>280</c:v>
                </c:pt>
                <c:pt idx="1">
                  <c:v>280</c:v>
                </c:pt>
                <c:pt idx="2" formatCode="0">
                  <c:v>280</c:v>
                </c:pt>
                <c:pt idx="3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'ディレーティング(最終)'!$F$2</c:f>
              <c:strCache>
                <c:ptCount val="1"/>
                <c:pt idx="0">
                  <c:v>ver.7 P</c:v>
                </c:pt>
              </c:strCache>
            </c:strRef>
          </c:tx>
          <c:marker>
            <c:symbol val="none"/>
          </c:marker>
          <c:xVal>
            <c:numRef>
              <c:f>'ディレーティング(最終)'!$E$3:$E$6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'ディレーティング(最終)'!$F$3:$F$6</c:f>
              <c:numCache>
                <c:formatCode>General</c:formatCode>
                <c:ptCount val="4"/>
                <c:pt idx="0">
                  <c:v>180</c:v>
                </c:pt>
                <c:pt idx="1">
                  <c:v>180</c:v>
                </c:pt>
                <c:pt idx="2" formatCode="0">
                  <c:v>180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9061888"/>
        <c:axId val="179063424"/>
      </c:scatterChart>
      <c:valAx>
        <c:axId val="179061888"/>
        <c:scaling>
          <c:orientation val="minMax"/>
          <c:max val="160"/>
        </c:scaling>
        <c:delete val="0"/>
        <c:axPos val="b"/>
        <c:numFmt formatCode="General" sourceLinked="1"/>
        <c:majorTickMark val="out"/>
        <c:minorTickMark val="none"/>
        <c:tickLblPos val="nextTo"/>
        <c:crossAx val="179063424"/>
        <c:crosses val="autoZero"/>
        <c:crossBetween val="midCat"/>
        <c:majorUnit val="20"/>
      </c:valAx>
      <c:valAx>
        <c:axId val="179063424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906188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メイリオ" panose="020B0604030504040204" pitchFamily="50" charset="-128"/>
          <a:ea typeface="メイリオ" panose="020B0604030504040204" pitchFamily="50" charset="-128"/>
          <a:cs typeface="メイリオ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'ディレーティング(最終)'!$H$2</c:f>
              <c:strCache>
                <c:ptCount val="1"/>
                <c:pt idx="0">
                  <c:v>ver.6</c:v>
                </c:pt>
              </c:strCache>
            </c:strRef>
          </c:tx>
          <c:marker>
            <c:symbol val="none"/>
          </c:marker>
          <c:xVal>
            <c:numRef>
              <c:f>'ディレーティング(最終)'!$G$3:$G$6</c:f>
              <c:numCache>
                <c:formatCode>General</c:formatCode>
                <c:ptCount val="4"/>
                <c:pt idx="0">
                  <c:v>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</c:numCache>
            </c:numRef>
          </c:xVal>
          <c:yVal>
            <c:numRef>
              <c:f>'ディレーティング(最終)'!$H$3:$H$6</c:f>
              <c:numCache>
                <c:formatCode>General</c:formatCode>
                <c:ptCount val="4"/>
                <c:pt idx="0">
                  <c:v>230</c:v>
                </c:pt>
                <c:pt idx="1">
                  <c:v>230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'ディレーティング(最終)'!$J$2</c:f>
              <c:strCache>
                <c:ptCount val="1"/>
                <c:pt idx="0">
                  <c:v>ver.7 S</c:v>
                </c:pt>
              </c:strCache>
            </c:strRef>
          </c:tx>
          <c:marker>
            <c:symbol val="none"/>
          </c:marker>
          <c:xVal>
            <c:numRef>
              <c:f>'ディレーティング(最終)'!$I$3:$I$6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'ディレーティング(最終)'!$J$3:$J$6</c:f>
              <c:numCache>
                <c:formatCode>General</c:formatCode>
                <c:ptCount val="4"/>
                <c:pt idx="0">
                  <c:v>280</c:v>
                </c:pt>
                <c:pt idx="1">
                  <c:v>280</c:v>
                </c:pt>
                <c:pt idx="2" formatCode="0">
                  <c:v>280</c:v>
                </c:pt>
                <c:pt idx="3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'ディレーティング(最終)'!$L$2</c:f>
              <c:strCache>
                <c:ptCount val="1"/>
                <c:pt idx="0">
                  <c:v>ver.7 P</c:v>
                </c:pt>
              </c:strCache>
            </c:strRef>
          </c:tx>
          <c:marker>
            <c:symbol val="none"/>
          </c:marker>
          <c:xVal>
            <c:numRef>
              <c:f>'ディレーティング(最終)'!$K$3:$K$6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'ディレーティング(最終)'!$L$3:$L$6</c:f>
              <c:numCache>
                <c:formatCode>General</c:formatCode>
                <c:ptCount val="4"/>
                <c:pt idx="0">
                  <c:v>360</c:v>
                </c:pt>
                <c:pt idx="1">
                  <c:v>360</c:v>
                </c:pt>
                <c:pt idx="2" formatCode="0">
                  <c:v>360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9089408"/>
        <c:axId val="179090944"/>
      </c:scatterChart>
      <c:valAx>
        <c:axId val="179089408"/>
        <c:scaling>
          <c:orientation val="minMax"/>
          <c:max val="160"/>
        </c:scaling>
        <c:delete val="0"/>
        <c:axPos val="b"/>
        <c:numFmt formatCode="General" sourceLinked="1"/>
        <c:majorTickMark val="out"/>
        <c:minorTickMark val="none"/>
        <c:tickLblPos val="nextTo"/>
        <c:crossAx val="179090944"/>
        <c:crosses val="autoZero"/>
        <c:crossBetween val="midCat"/>
        <c:majorUnit val="20"/>
      </c:valAx>
      <c:valAx>
        <c:axId val="179090944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908940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メイリオ" panose="020B0604030504040204" pitchFamily="50" charset="-128"/>
          <a:ea typeface="メイリオ" panose="020B0604030504040204" pitchFamily="50" charset="-128"/>
          <a:cs typeface="メイリオ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'ディレーティング(最終)'!$N$2</c:f>
              <c:strCache>
                <c:ptCount val="1"/>
                <c:pt idx="0">
                  <c:v>ver.6</c:v>
                </c:pt>
              </c:strCache>
            </c:strRef>
          </c:tx>
          <c:marker>
            <c:symbol val="none"/>
          </c:marker>
          <c:xVal>
            <c:numRef>
              <c:f>'ディレーティング(最終)'!$M$3:$M$6</c:f>
              <c:numCache>
                <c:formatCode>General</c:formatCode>
                <c:ptCount val="4"/>
                <c:pt idx="0">
                  <c:v>0</c:v>
                </c:pt>
                <c:pt idx="1">
                  <c:v>119.68940720947705</c:v>
                </c:pt>
                <c:pt idx="2">
                  <c:v>120</c:v>
                </c:pt>
                <c:pt idx="3">
                  <c:v>120</c:v>
                </c:pt>
              </c:numCache>
            </c:numRef>
          </c:xVal>
          <c:yVal>
            <c:numRef>
              <c:f>'ディレーティング(最終)'!$N$3:$N$6</c:f>
              <c:numCache>
                <c:formatCode>General</c:formatCode>
                <c:ptCount val="4"/>
                <c:pt idx="0">
                  <c:v>230</c:v>
                </c:pt>
                <c:pt idx="1">
                  <c:v>230</c:v>
                </c:pt>
                <c:pt idx="2">
                  <c:v>227.64318889063043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'ディレーティング(最終)'!$P$2</c:f>
              <c:strCache>
                <c:ptCount val="1"/>
                <c:pt idx="0">
                  <c:v>ver.7 S</c:v>
                </c:pt>
              </c:strCache>
            </c:strRef>
          </c:tx>
          <c:marker>
            <c:symbol val="none"/>
          </c:marker>
          <c:xVal>
            <c:numRef>
              <c:f>'ディレーティング(最終)'!$O$3:$O$6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'ディレーティング(最終)'!$P$3:$P$6</c:f>
              <c:numCache>
                <c:formatCode>General</c:formatCode>
                <c:ptCount val="4"/>
                <c:pt idx="0">
                  <c:v>280</c:v>
                </c:pt>
                <c:pt idx="1">
                  <c:v>280</c:v>
                </c:pt>
                <c:pt idx="2" formatCode="0">
                  <c:v>280</c:v>
                </c:pt>
                <c:pt idx="3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'ディレーティング(最終)'!$R$2</c:f>
              <c:strCache>
                <c:ptCount val="1"/>
                <c:pt idx="0">
                  <c:v>ver.7 P</c:v>
                </c:pt>
              </c:strCache>
            </c:strRef>
          </c:tx>
          <c:marker>
            <c:symbol val="none"/>
          </c:marker>
          <c:xVal>
            <c:numRef>
              <c:f>'ディレーティング(最終)'!$Q$3:$Q$6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'ディレーティング(最終)'!$R$3:$R$6</c:f>
              <c:numCache>
                <c:formatCode>General</c:formatCode>
                <c:ptCount val="4"/>
                <c:pt idx="0">
                  <c:v>540</c:v>
                </c:pt>
                <c:pt idx="1">
                  <c:v>540</c:v>
                </c:pt>
                <c:pt idx="2" formatCode="0">
                  <c:v>540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262336"/>
        <c:axId val="175264128"/>
      </c:scatterChart>
      <c:valAx>
        <c:axId val="175262336"/>
        <c:scaling>
          <c:orientation val="minMax"/>
          <c:max val="160"/>
        </c:scaling>
        <c:delete val="0"/>
        <c:axPos val="b"/>
        <c:numFmt formatCode="General" sourceLinked="1"/>
        <c:majorTickMark val="out"/>
        <c:minorTickMark val="none"/>
        <c:tickLblPos val="nextTo"/>
        <c:crossAx val="175264128"/>
        <c:crosses val="autoZero"/>
        <c:crossBetween val="midCat"/>
        <c:majorUnit val="20"/>
      </c:valAx>
      <c:valAx>
        <c:axId val="175264128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526233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メイリオ" panose="020B0604030504040204" pitchFamily="50" charset="-128"/>
          <a:ea typeface="メイリオ" panose="020B0604030504040204" pitchFamily="50" charset="-128"/>
          <a:cs typeface="メイリオ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'ディレーティング(最終)'!$T$2</c:f>
              <c:strCache>
                <c:ptCount val="1"/>
                <c:pt idx="0">
                  <c:v>ver.6</c:v>
                </c:pt>
              </c:strCache>
            </c:strRef>
          </c:tx>
          <c:marker>
            <c:symbol val="none"/>
          </c:marker>
          <c:xVal>
            <c:numRef>
              <c:f>'ディレーティング(最終)'!$S$3:$S$6</c:f>
              <c:numCache>
                <c:formatCode>General</c:formatCode>
                <c:ptCount val="4"/>
                <c:pt idx="0">
                  <c:v>0</c:v>
                </c:pt>
                <c:pt idx="1">
                  <c:v>104.84692340560314</c:v>
                </c:pt>
                <c:pt idx="2">
                  <c:v>120</c:v>
                </c:pt>
                <c:pt idx="3">
                  <c:v>120</c:v>
                </c:pt>
              </c:numCache>
            </c:numRef>
          </c:xVal>
          <c:yVal>
            <c:numRef>
              <c:f>'ディレーティング(最終)'!$T$3:$T$6</c:f>
              <c:numCache>
                <c:formatCode>General</c:formatCode>
                <c:ptCount val="4"/>
                <c:pt idx="0">
                  <c:v>230</c:v>
                </c:pt>
                <c:pt idx="1">
                  <c:v>230</c:v>
                </c:pt>
                <c:pt idx="2">
                  <c:v>152.81350730497581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'ディレーティング(最終)'!$V$2</c:f>
              <c:strCache>
                <c:ptCount val="1"/>
                <c:pt idx="0">
                  <c:v>ver.7 S</c:v>
                </c:pt>
              </c:strCache>
            </c:strRef>
          </c:tx>
          <c:marker>
            <c:symbol val="none"/>
          </c:marker>
          <c:xVal>
            <c:numRef>
              <c:f>'ディレーティング(最終)'!$U$3:$U$6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'ディレーティング(最終)'!$V$3:$V$6</c:f>
              <c:numCache>
                <c:formatCode>General</c:formatCode>
                <c:ptCount val="4"/>
                <c:pt idx="0">
                  <c:v>180</c:v>
                </c:pt>
                <c:pt idx="1">
                  <c:v>180</c:v>
                </c:pt>
                <c:pt idx="2" formatCode="0">
                  <c:v>180</c:v>
                </c:pt>
                <c:pt idx="3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'ディレーティング(最終)'!$X$2</c:f>
              <c:strCache>
                <c:ptCount val="1"/>
                <c:pt idx="0">
                  <c:v>ver.7 P</c:v>
                </c:pt>
              </c:strCache>
            </c:strRef>
          </c:tx>
          <c:marker>
            <c:symbol val="none"/>
          </c:marker>
          <c:xVal>
            <c:numRef>
              <c:f>'ディレーティング(最終)'!$W$3:$W$6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'ディレーティング(最終)'!$X$3:$X$6</c:f>
              <c:numCache>
                <c:formatCode>General</c:formatCode>
                <c:ptCount val="4"/>
                <c:pt idx="0">
                  <c:v>720</c:v>
                </c:pt>
                <c:pt idx="1">
                  <c:v>720</c:v>
                </c:pt>
                <c:pt idx="2" formatCode="0">
                  <c:v>720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298048"/>
        <c:axId val="175299584"/>
      </c:scatterChart>
      <c:valAx>
        <c:axId val="175298048"/>
        <c:scaling>
          <c:orientation val="minMax"/>
          <c:max val="160"/>
        </c:scaling>
        <c:delete val="0"/>
        <c:axPos val="b"/>
        <c:numFmt formatCode="General" sourceLinked="1"/>
        <c:majorTickMark val="out"/>
        <c:minorTickMark val="none"/>
        <c:tickLblPos val="nextTo"/>
        <c:crossAx val="175299584"/>
        <c:crosses val="autoZero"/>
        <c:crossBetween val="midCat"/>
        <c:majorUnit val="20"/>
      </c:valAx>
      <c:valAx>
        <c:axId val="175299584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529804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メイリオ" panose="020B0604030504040204" pitchFamily="50" charset="-128"/>
          <a:ea typeface="メイリオ" panose="020B0604030504040204" pitchFamily="50" charset="-128"/>
          <a:cs typeface="メイリオ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'ディレーティング(最終)'!$B$18</c:f>
              <c:strCache>
                <c:ptCount val="1"/>
                <c:pt idx="0">
                  <c:v>ver.6</c:v>
                </c:pt>
              </c:strCache>
            </c:strRef>
          </c:tx>
          <c:marker>
            <c:symbol val="none"/>
          </c:marker>
          <c:xVal>
            <c:numRef>
              <c:f>'ディレーティング(最終)'!$A$19:$A$22</c:f>
              <c:numCache>
                <c:formatCode>General</c:formatCode>
                <c:ptCount val="4"/>
                <c:pt idx="0">
                  <c:v>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</c:numCache>
            </c:numRef>
          </c:xVal>
          <c:yVal>
            <c:numRef>
              <c:f>'ディレーティング(最終)'!$B$19:$B$22</c:f>
              <c:numCache>
                <c:formatCode>General</c:formatCode>
                <c:ptCount val="4"/>
                <c:pt idx="0">
                  <c:v>230</c:v>
                </c:pt>
                <c:pt idx="1">
                  <c:v>230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'ディレーティング(最終)'!$D$18</c:f>
              <c:strCache>
                <c:ptCount val="1"/>
                <c:pt idx="0">
                  <c:v>ver.7 S</c:v>
                </c:pt>
              </c:strCache>
            </c:strRef>
          </c:tx>
          <c:marker>
            <c:symbol val="none"/>
          </c:marker>
          <c:xVal>
            <c:numRef>
              <c:f>'ディレーティング(最終)'!$C$19:$C$22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'ディレーティング(最終)'!$D$19:$D$22</c:f>
              <c:numCache>
                <c:formatCode>General</c:formatCode>
                <c:ptCount val="4"/>
                <c:pt idx="0">
                  <c:v>180</c:v>
                </c:pt>
                <c:pt idx="1">
                  <c:v>180</c:v>
                </c:pt>
                <c:pt idx="2" formatCode="0">
                  <c:v>180</c:v>
                </c:pt>
                <c:pt idx="3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'ディレーティング(最終)'!$F$18</c:f>
              <c:strCache>
                <c:ptCount val="1"/>
                <c:pt idx="0">
                  <c:v>ver.7 P</c:v>
                </c:pt>
              </c:strCache>
            </c:strRef>
          </c:tx>
          <c:marker>
            <c:symbol val="none"/>
          </c:marker>
          <c:xVal>
            <c:numRef>
              <c:f>'ディレーティング(最終)'!$E$19:$E$22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'ディレーティング(最終)'!$F$19:$F$22</c:f>
              <c:numCache>
                <c:formatCode>General</c:formatCode>
                <c:ptCount val="4"/>
                <c:pt idx="0">
                  <c:v>900</c:v>
                </c:pt>
                <c:pt idx="1">
                  <c:v>900</c:v>
                </c:pt>
                <c:pt idx="2" formatCode="0">
                  <c:v>900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718784"/>
        <c:axId val="175720320"/>
      </c:scatterChart>
      <c:valAx>
        <c:axId val="175718784"/>
        <c:scaling>
          <c:orientation val="minMax"/>
          <c:max val="160"/>
        </c:scaling>
        <c:delete val="0"/>
        <c:axPos val="b"/>
        <c:numFmt formatCode="General" sourceLinked="1"/>
        <c:majorTickMark val="out"/>
        <c:minorTickMark val="none"/>
        <c:tickLblPos val="nextTo"/>
        <c:crossAx val="175720320"/>
        <c:crosses val="autoZero"/>
        <c:crossBetween val="midCat"/>
        <c:majorUnit val="20"/>
      </c:valAx>
      <c:valAx>
        <c:axId val="175720320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571878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メイリオ" panose="020B0604030504040204" pitchFamily="50" charset="-128"/>
          <a:ea typeface="メイリオ" panose="020B0604030504040204" pitchFamily="50" charset="-128"/>
          <a:cs typeface="メイリオ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'ディレーティング(最終)'!$H$18</c:f>
              <c:strCache>
                <c:ptCount val="1"/>
                <c:pt idx="0">
                  <c:v>ver.6</c:v>
                </c:pt>
              </c:strCache>
            </c:strRef>
          </c:tx>
          <c:marker>
            <c:symbol val="none"/>
          </c:marker>
          <c:xVal>
            <c:numRef>
              <c:f>'ディレーティング(最終)'!$G$19:$G$22</c:f>
              <c:numCache>
                <c:formatCode>General</c:formatCode>
                <c:ptCount val="4"/>
                <c:pt idx="0">
                  <c:v>0</c:v>
                </c:pt>
                <c:pt idx="1">
                  <c:v>119.25770061684359</c:v>
                </c:pt>
                <c:pt idx="2">
                  <c:v>120</c:v>
                </c:pt>
                <c:pt idx="3">
                  <c:v>120</c:v>
                </c:pt>
              </c:numCache>
            </c:numRef>
          </c:xVal>
          <c:yVal>
            <c:numRef>
              <c:f>'ディレーティング(最終)'!$H$19:$H$22</c:f>
              <c:numCache>
                <c:formatCode>General</c:formatCode>
                <c:ptCount val="4"/>
                <c:pt idx="0">
                  <c:v>230</c:v>
                </c:pt>
                <c:pt idx="1">
                  <c:v>230</c:v>
                </c:pt>
                <c:pt idx="2">
                  <c:v>224.44645125603336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'ディレーティング(最終)'!$J$18</c:f>
              <c:strCache>
                <c:ptCount val="1"/>
                <c:pt idx="0">
                  <c:v>ver.7 S</c:v>
                </c:pt>
              </c:strCache>
            </c:strRef>
          </c:tx>
          <c:marker>
            <c:symbol val="none"/>
          </c:marker>
          <c:xVal>
            <c:numRef>
              <c:f>'ディレーティング(最終)'!$I$19:$I$22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'ディレーティング(最終)'!$J$19:$J$22</c:f>
              <c:numCache>
                <c:formatCode>General</c:formatCode>
                <c:ptCount val="4"/>
                <c:pt idx="0">
                  <c:v>180</c:v>
                </c:pt>
                <c:pt idx="1">
                  <c:v>180</c:v>
                </c:pt>
                <c:pt idx="2" formatCode="0">
                  <c:v>180</c:v>
                </c:pt>
                <c:pt idx="3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'ディレーティング(最終)'!$L$18</c:f>
              <c:strCache>
                <c:ptCount val="1"/>
                <c:pt idx="0">
                  <c:v>ver.7 P</c:v>
                </c:pt>
              </c:strCache>
            </c:strRef>
          </c:tx>
          <c:marker>
            <c:symbol val="none"/>
          </c:marker>
          <c:xVal>
            <c:numRef>
              <c:f>'ディレーティング(最終)'!$K$19:$K$22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'ディレーティング(最終)'!$L$19:$L$22</c:f>
              <c:numCache>
                <c:formatCode>General</c:formatCode>
                <c:ptCount val="4"/>
                <c:pt idx="0">
                  <c:v>1080</c:v>
                </c:pt>
                <c:pt idx="1">
                  <c:v>1080</c:v>
                </c:pt>
                <c:pt idx="2" formatCode="0">
                  <c:v>1080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746048"/>
        <c:axId val="175751936"/>
      </c:scatterChart>
      <c:valAx>
        <c:axId val="175746048"/>
        <c:scaling>
          <c:orientation val="minMax"/>
          <c:max val="160"/>
        </c:scaling>
        <c:delete val="0"/>
        <c:axPos val="b"/>
        <c:numFmt formatCode="General" sourceLinked="1"/>
        <c:majorTickMark val="out"/>
        <c:minorTickMark val="none"/>
        <c:tickLblPos val="nextTo"/>
        <c:crossAx val="175751936"/>
        <c:crosses val="autoZero"/>
        <c:crossBetween val="midCat"/>
        <c:majorUnit val="20"/>
      </c:valAx>
      <c:valAx>
        <c:axId val="17575193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574604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メイリオ" panose="020B0604030504040204" pitchFamily="50" charset="-128"/>
          <a:ea typeface="メイリオ" panose="020B0604030504040204" pitchFamily="50" charset="-128"/>
          <a:cs typeface="メイリオ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'ディレーティング(最終)'!$N$18</c:f>
              <c:strCache>
                <c:ptCount val="1"/>
                <c:pt idx="0">
                  <c:v>ver.6</c:v>
                </c:pt>
              </c:strCache>
            </c:strRef>
          </c:tx>
          <c:marker>
            <c:symbol val="none"/>
          </c:marker>
          <c:xVal>
            <c:numRef>
              <c:f>'ディレーティング(最終)'!$M$19:$M$22</c:f>
              <c:numCache>
                <c:formatCode>General</c:formatCode>
                <c:ptCount val="4"/>
                <c:pt idx="0">
                  <c:v>0</c:v>
                </c:pt>
                <c:pt idx="1">
                  <c:v>104.27131461542521</c:v>
                </c:pt>
                <c:pt idx="2">
                  <c:v>120</c:v>
                </c:pt>
                <c:pt idx="3">
                  <c:v>120</c:v>
                </c:pt>
              </c:numCache>
            </c:numRef>
          </c:xVal>
          <c:yVal>
            <c:numRef>
              <c:f>'ディレーティング(最終)'!$N$19:$N$22</c:f>
              <c:numCache>
                <c:formatCode>General</c:formatCode>
                <c:ptCount val="4"/>
                <c:pt idx="0">
                  <c:v>230</c:v>
                </c:pt>
                <c:pt idx="1">
                  <c:v>230</c:v>
                </c:pt>
                <c:pt idx="2">
                  <c:v>150.88997074749739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'ディレーティング(最終)'!$P$18</c:f>
              <c:strCache>
                <c:ptCount val="1"/>
                <c:pt idx="0">
                  <c:v>ver.7 S</c:v>
                </c:pt>
              </c:strCache>
            </c:strRef>
          </c:tx>
          <c:marker>
            <c:symbol val="none"/>
          </c:marker>
          <c:xVal>
            <c:numRef>
              <c:f>'ディレーティング(最終)'!$O$19:$O$22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'ディレーティング(最終)'!$P$19:$P$22</c:f>
              <c:numCache>
                <c:formatCode>General</c:formatCode>
                <c:ptCount val="4"/>
                <c:pt idx="0">
                  <c:v>180</c:v>
                </c:pt>
                <c:pt idx="1">
                  <c:v>180</c:v>
                </c:pt>
                <c:pt idx="2" formatCode="0">
                  <c:v>180</c:v>
                </c:pt>
                <c:pt idx="3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'ディレーティング(最終)'!$R$18</c:f>
              <c:strCache>
                <c:ptCount val="1"/>
                <c:pt idx="0">
                  <c:v>ver.7 P</c:v>
                </c:pt>
              </c:strCache>
            </c:strRef>
          </c:tx>
          <c:marker>
            <c:symbol val="none"/>
          </c:marker>
          <c:xVal>
            <c:numRef>
              <c:f>'ディレーティング(最終)'!$Q$19:$Q$22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'ディレーティング(最終)'!$R$19:$R$22</c:f>
              <c:numCache>
                <c:formatCode>General</c:formatCode>
                <c:ptCount val="4"/>
                <c:pt idx="0">
                  <c:v>1440</c:v>
                </c:pt>
                <c:pt idx="1">
                  <c:v>1440</c:v>
                </c:pt>
                <c:pt idx="2" formatCode="0">
                  <c:v>1440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970176"/>
        <c:axId val="175971712"/>
      </c:scatterChart>
      <c:valAx>
        <c:axId val="175970176"/>
        <c:scaling>
          <c:orientation val="minMax"/>
          <c:max val="160"/>
        </c:scaling>
        <c:delete val="0"/>
        <c:axPos val="b"/>
        <c:numFmt formatCode="General" sourceLinked="1"/>
        <c:majorTickMark val="out"/>
        <c:minorTickMark val="none"/>
        <c:tickLblPos val="nextTo"/>
        <c:crossAx val="175971712"/>
        <c:crosses val="autoZero"/>
        <c:crossBetween val="midCat"/>
        <c:majorUnit val="20"/>
      </c:valAx>
      <c:valAx>
        <c:axId val="175971712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597017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メイリオ" panose="020B0604030504040204" pitchFamily="50" charset="-128"/>
          <a:ea typeface="メイリオ" panose="020B0604030504040204" pitchFamily="50" charset="-128"/>
          <a:cs typeface="メイリオ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'ディレーティング(最終)'!$T$18</c:f>
              <c:strCache>
                <c:ptCount val="1"/>
                <c:pt idx="0">
                  <c:v>ver.6</c:v>
                </c:pt>
              </c:strCache>
            </c:strRef>
          </c:tx>
          <c:marker>
            <c:symbol val="none"/>
          </c:marker>
          <c:xVal>
            <c:numRef>
              <c:f>'ディレーティング(最終)'!$S$19:$S$22</c:f>
              <c:numCache>
                <c:formatCode>General</c:formatCode>
                <c:ptCount val="4"/>
                <c:pt idx="0">
                  <c:v>0</c:v>
                </c:pt>
                <c:pt idx="1">
                  <c:v>89.284928614006844</c:v>
                </c:pt>
                <c:pt idx="2">
                  <c:v>120</c:v>
                </c:pt>
                <c:pt idx="3">
                  <c:v>120</c:v>
                </c:pt>
              </c:numCache>
            </c:numRef>
          </c:xVal>
          <c:yVal>
            <c:numRef>
              <c:f>'ディレーティング(最終)'!$T$19:$T$22</c:f>
              <c:numCache>
                <c:formatCode>General</c:formatCode>
                <c:ptCount val="4"/>
                <c:pt idx="0">
                  <c:v>230</c:v>
                </c:pt>
                <c:pt idx="1">
                  <c:v>230</c:v>
                </c:pt>
                <c:pt idx="2">
                  <c:v>113.64558819561586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'ディレーティング(最終)'!$V$18</c:f>
              <c:strCache>
                <c:ptCount val="1"/>
                <c:pt idx="0">
                  <c:v>ver.7 S</c:v>
                </c:pt>
              </c:strCache>
            </c:strRef>
          </c:tx>
          <c:marker>
            <c:symbol val="none"/>
          </c:marker>
          <c:xVal>
            <c:numRef>
              <c:f>'ディレーティング(最終)'!$U$19:$U$22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'ディレーティング(最終)'!$V$19:$V$22</c:f>
              <c:numCache>
                <c:formatCode>General</c:formatCode>
                <c:ptCount val="4"/>
                <c:pt idx="0">
                  <c:v>180</c:v>
                </c:pt>
                <c:pt idx="1">
                  <c:v>180</c:v>
                </c:pt>
                <c:pt idx="2" formatCode="0">
                  <c:v>180</c:v>
                </c:pt>
                <c:pt idx="3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'ディレーティング(最終)'!$X$18</c:f>
              <c:strCache>
                <c:ptCount val="1"/>
                <c:pt idx="0">
                  <c:v>ver.7 P</c:v>
                </c:pt>
              </c:strCache>
            </c:strRef>
          </c:tx>
          <c:marker>
            <c:symbol val="none"/>
          </c:marker>
          <c:xVal>
            <c:numRef>
              <c:f>'ディレーティング(最終)'!$W$19:$W$22</c:f>
              <c:numCache>
                <c:formatCode>0</c:formatCode>
                <c:ptCount val="4"/>
                <c:pt idx="0" formatCode="General">
                  <c:v>0</c:v>
                </c:pt>
                <c:pt idx="1">
                  <c:v>96.879556976809482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'ディレーティング(最終)'!$X$19:$X$22</c:f>
              <c:numCache>
                <c:formatCode>General</c:formatCode>
                <c:ptCount val="4"/>
                <c:pt idx="0">
                  <c:v>1800</c:v>
                </c:pt>
                <c:pt idx="1">
                  <c:v>1800</c:v>
                </c:pt>
                <c:pt idx="2" formatCode="0">
                  <c:v>1650.8315363530819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6014080"/>
        <c:axId val="176015616"/>
      </c:scatterChart>
      <c:valAx>
        <c:axId val="176014080"/>
        <c:scaling>
          <c:orientation val="minMax"/>
          <c:max val="160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crossAx val="176015616"/>
        <c:crosses val="autoZero"/>
        <c:crossBetween val="midCat"/>
        <c:majorUnit val="20"/>
      </c:valAx>
      <c:valAx>
        <c:axId val="17601561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601408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メイリオ" panose="020B0604030504040204" pitchFamily="50" charset="-128"/>
          <a:ea typeface="メイリオ" panose="020B0604030504040204" pitchFamily="50" charset="-128"/>
          <a:cs typeface="メイリオ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'ディレーティング(最終)'!$B$34</c:f>
              <c:strCache>
                <c:ptCount val="1"/>
                <c:pt idx="0">
                  <c:v>ver.6</c:v>
                </c:pt>
              </c:strCache>
            </c:strRef>
          </c:tx>
          <c:marker>
            <c:symbol val="none"/>
          </c:marker>
          <c:xVal>
            <c:numRef>
              <c:f>'ディレーティング(最終)'!$A$35:$A$38</c:f>
              <c:numCache>
                <c:formatCode>General</c:formatCode>
                <c:ptCount val="4"/>
                <c:pt idx="0">
                  <c:v>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</c:numCache>
            </c:numRef>
          </c:xVal>
          <c:yVal>
            <c:numRef>
              <c:f>'ディレーティング(最終)'!$B$35:$B$38</c:f>
              <c:numCache>
                <c:formatCode>General</c:formatCode>
                <c:ptCount val="4"/>
                <c:pt idx="0">
                  <c:v>230</c:v>
                </c:pt>
                <c:pt idx="1">
                  <c:v>230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'ディレーティング(最終)'!$D$34</c:f>
              <c:strCache>
                <c:ptCount val="1"/>
                <c:pt idx="0">
                  <c:v>ver.7 S</c:v>
                </c:pt>
              </c:strCache>
            </c:strRef>
          </c:tx>
          <c:marker>
            <c:symbol val="none"/>
          </c:marker>
          <c:xVal>
            <c:numRef>
              <c:f>'ディレーティング(最終)'!$C$35:$C$38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'ディレーティング(最終)'!$D$35:$D$38</c:f>
              <c:numCache>
                <c:formatCode>General</c:formatCode>
                <c:ptCount val="4"/>
                <c:pt idx="0">
                  <c:v>180</c:v>
                </c:pt>
                <c:pt idx="1">
                  <c:v>180</c:v>
                </c:pt>
                <c:pt idx="2" formatCode="0">
                  <c:v>180</c:v>
                </c:pt>
                <c:pt idx="3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'ディレーティング(最終)'!$F$34</c:f>
              <c:strCache>
                <c:ptCount val="1"/>
                <c:pt idx="0">
                  <c:v>ver.7 P</c:v>
                </c:pt>
              </c:strCache>
            </c:strRef>
          </c:tx>
          <c:marker>
            <c:symbol val="none"/>
          </c:marker>
          <c:xVal>
            <c:numRef>
              <c:f>'ディレーティング(最終)'!$E$35:$E$38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'ディレーティング(最終)'!$F$35:$F$38</c:f>
              <c:numCache>
                <c:formatCode>General</c:formatCode>
                <c:ptCount val="4"/>
                <c:pt idx="0">
                  <c:v>1980</c:v>
                </c:pt>
                <c:pt idx="1">
                  <c:v>1980</c:v>
                </c:pt>
                <c:pt idx="2" formatCode="0">
                  <c:v>1980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6045440"/>
        <c:axId val="176047232"/>
      </c:scatterChart>
      <c:valAx>
        <c:axId val="176045440"/>
        <c:scaling>
          <c:orientation val="minMax"/>
          <c:max val="160"/>
        </c:scaling>
        <c:delete val="0"/>
        <c:axPos val="b"/>
        <c:numFmt formatCode="General" sourceLinked="1"/>
        <c:majorTickMark val="out"/>
        <c:minorTickMark val="none"/>
        <c:tickLblPos val="nextTo"/>
        <c:crossAx val="176047232"/>
        <c:crosses val="autoZero"/>
        <c:crossBetween val="midCat"/>
        <c:majorUnit val="20"/>
      </c:valAx>
      <c:valAx>
        <c:axId val="176047232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604544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メイリオ" panose="020B0604030504040204" pitchFamily="50" charset="-128"/>
          <a:ea typeface="メイリオ" panose="020B0604030504040204" pitchFamily="50" charset="-128"/>
          <a:cs typeface="メイリオ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'ディレーティング(最終)'!$H$34</c:f>
              <c:strCache>
                <c:ptCount val="1"/>
                <c:pt idx="0">
                  <c:v>ver.6</c:v>
                </c:pt>
              </c:strCache>
            </c:strRef>
          </c:tx>
          <c:marker>
            <c:symbol val="none"/>
          </c:marker>
          <c:xVal>
            <c:numRef>
              <c:f>'ディレーティング(最終)'!$G$35:$G$38</c:f>
              <c:numCache>
                <c:formatCode>General</c:formatCode>
                <c:ptCount val="4"/>
                <c:pt idx="0">
                  <c:v>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</c:numCache>
            </c:numRef>
          </c:xVal>
          <c:yVal>
            <c:numRef>
              <c:f>'ディレーティング(最終)'!$H$35:$H$38</c:f>
              <c:numCache>
                <c:formatCode>General</c:formatCode>
                <c:ptCount val="4"/>
                <c:pt idx="0">
                  <c:v>230</c:v>
                </c:pt>
                <c:pt idx="1">
                  <c:v>230</c:v>
                </c:pt>
                <c:pt idx="2">
                  <c:v>230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'ディレーティング(最終)'!$J$34</c:f>
              <c:strCache>
                <c:ptCount val="1"/>
                <c:pt idx="0">
                  <c:v>ver.7 S</c:v>
                </c:pt>
              </c:strCache>
            </c:strRef>
          </c:tx>
          <c:marker>
            <c:symbol val="none"/>
          </c:marker>
          <c:xVal>
            <c:numRef>
              <c:f>'ディレーティング(最終)'!$I$35:$I$38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'ディレーティング(最終)'!$J$35:$J$38</c:f>
              <c:numCache>
                <c:formatCode>General</c:formatCode>
                <c:ptCount val="4"/>
                <c:pt idx="0">
                  <c:v>180</c:v>
                </c:pt>
                <c:pt idx="1">
                  <c:v>180</c:v>
                </c:pt>
                <c:pt idx="2" formatCode="0">
                  <c:v>180</c:v>
                </c:pt>
                <c:pt idx="3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'ディレーティング(最終)'!$L$34</c:f>
              <c:strCache>
                <c:ptCount val="1"/>
                <c:pt idx="0">
                  <c:v>ver.7 P</c:v>
                </c:pt>
              </c:strCache>
            </c:strRef>
          </c:tx>
          <c:marker>
            <c:symbol val="none"/>
          </c:marker>
          <c:xVal>
            <c:numRef>
              <c:f>'ディレーティング(最終)'!$K$35:$K$38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'ディレーティング(最終)'!$L$35:$L$38</c:f>
              <c:numCache>
                <c:formatCode>General</c:formatCode>
                <c:ptCount val="4"/>
                <c:pt idx="0">
                  <c:v>2160</c:v>
                </c:pt>
                <c:pt idx="1">
                  <c:v>2160</c:v>
                </c:pt>
                <c:pt idx="2" formatCode="0">
                  <c:v>2160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6065152"/>
        <c:axId val="176075136"/>
      </c:scatterChart>
      <c:valAx>
        <c:axId val="176065152"/>
        <c:scaling>
          <c:orientation val="minMax"/>
          <c:max val="160"/>
        </c:scaling>
        <c:delete val="0"/>
        <c:axPos val="b"/>
        <c:numFmt formatCode="General" sourceLinked="1"/>
        <c:majorTickMark val="out"/>
        <c:minorTickMark val="none"/>
        <c:tickLblPos val="nextTo"/>
        <c:crossAx val="176075136"/>
        <c:crosses val="autoZero"/>
        <c:crossBetween val="midCat"/>
        <c:majorUnit val="20"/>
      </c:valAx>
      <c:valAx>
        <c:axId val="17607513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606515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メイリオ" panose="020B0604030504040204" pitchFamily="50" charset="-128"/>
          <a:ea typeface="メイリオ" panose="020B0604030504040204" pitchFamily="50" charset="-128"/>
          <a:cs typeface="メイリオ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'ディレーティング(最終)'!$N$34</c:f>
              <c:strCache>
                <c:ptCount val="1"/>
                <c:pt idx="0">
                  <c:v>ver.6</c:v>
                </c:pt>
              </c:strCache>
            </c:strRef>
          </c:tx>
          <c:marker>
            <c:symbol val="none"/>
          </c:marker>
          <c:xVal>
            <c:numRef>
              <c:f>'ディレーティング(最終)'!$M$35:$M$38</c:f>
              <c:numCache>
                <c:formatCode>General</c:formatCode>
                <c:ptCount val="4"/>
                <c:pt idx="0">
                  <c:v>0</c:v>
                </c:pt>
                <c:pt idx="1">
                  <c:v>109.01190610566981</c:v>
                </c:pt>
                <c:pt idx="2">
                  <c:v>120</c:v>
                </c:pt>
                <c:pt idx="3">
                  <c:v>120</c:v>
                </c:pt>
              </c:numCache>
            </c:numRef>
          </c:xVal>
          <c:yVal>
            <c:numRef>
              <c:f>'ディレーティング(最終)'!$N$35:$N$38</c:f>
              <c:numCache>
                <c:formatCode>General</c:formatCode>
                <c:ptCount val="4"/>
                <c:pt idx="0">
                  <c:v>230</c:v>
                </c:pt>
                <c:pt idx="1">
                  <c:v>230</c:v>
                </c:pt>
                <c:pt idx="2">
                  <c:v>168.34156810972036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'ディレーティング(最終)'!$P$34</c:f>
              <c:strCache>
                <c:ptCount val="1"/>
                <c:pt idx="0">
                  <c:v>ver.7 S</c:v>
                </c:pt>
              </c:strCache>
            </c:strRef>
          </c:tx>
          <c:marker>
            <c:symbol val="none"/>
          </c:marker>
          <c:xVal>
            <c:numRef>
              <c:f>'ディレーティング(最終)'!$O$35:$O$38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'ディレーティング(最終)'!$P$35:$P$38</c:f>
              <c:numCache>
                <c:formatCode>General</c:formatCode>
                <c:ptCount val="4"/>
                <c:pt idx="0">
                  <c:v>180</c:v>
                </c:pt>
                <c:pt idx="1">
                  <c:v>180</c:v>
                </c:pt>
                <c:pt idx="2" formatCode="0">
                  <c:v>180</c:v>
                </c:pt>
                <c:pt idx="3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'ディレーティング(最終)'!$R$34</c:f>
              <c:strCache>
                <c:ptCount val="1"/>
                <c:pt idx="0">
                  <c:v>ver.7 P</c:v>
                </c:pt>
              </c:strCache>
            </c:strRef>
          </c:tx>
          <c:marker>
            <c:symbol val="none"/>
          </c:marker>
          <c:xVal>
            <c:numRef>
              <c:f>'ディレーティング(最終)'!$Q$35:$Q$38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'ディレーティング(最終)'!$R$35:$R$38</c:f>
              <c:numCache>
                <c:formatCode>General</c:formatCode>
                <c:ptCount val="4"/>
                <c:pt idx="0">
                  <c:v>2880</c:v>
                </c:pt>
                <c:pt idx="1">
                  <c:v>2880</c:v>
                </c:pt>
                <c:pt idx="2" formatCode="0">
                  <c:v>2880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984448"/>
        <c:axId val="178985984"/>
      </c:scatterChart>
      <c:valAx>
        <c:axId val="178984448"/>
        <c:scaling>
          <c:orientation val="minMax"/>
          <c:max val="160"/>
        </c:scaling>
        <c:delete val="0"/>
        <c:axPos val="b"/>
        <c:numFmt formatCode="General" sourceLinked="1"/>
        <c:majorTickMark val="out"/>
        <c:minorTickMark val="none"/>
        <c:tickLblPos val="nextTo"/>
        <c:crossAx val="178985984"/>
        <c:crosses val="autoZero"/>
        <c:crossBetween val="midCat"/>
        <c:majorUnit val="20"/>
      </c:valAx>
      <c:valAx>
        <c:axId val="178985984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898444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メイリオ" panose="020B0604030504040204" pitchFamily="50" charset="-128"/>
          <a:ea typeface="メイリオ" panose="020B0604030504040204" pitchFamily="50" charset="-128"/>
          <a:cs typeface="メイリオ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'ディレーティング(最終)'!$T$34</c:f>
              <c:strCache>
                <c:ptCount val="1"/>
                <c:pt idx="0">
                  <c:v>ver.6</c:v>
                </c:pt>
              </c:strCache>
            </c:strRef>
          </c:tx>
          <c:marker>
            <c:symbol val="none"/>
          </c:marker>
          <c:xVal>
            <c:numRef>
              <c:f>'ディレーティング(最終)'!$S$35:$S$38</c:f>
              <c:numCache>
                <c:formatCode>General</c:formatCode>
                <c:ptCount val="4"/>
                <c:pt idx="0">
                  <c:v>0</c:v>
                </c:pt>
                <c:pt idx="1">
                  <c:v>102.1112870412412</c:v>
                </c:pt>
                <c:pt idx="2">
                  <c:v>120</c:v>
                </c:pt>
                <c:pt idx="3">
                  <c:v>120</c:v>
                </c:pt>
              </c:numCache>
            </c:numRef>
          </c:xVal>
          <c:yVal>
            <c:numRef>
              <c:f>'ディレーティング(最終)'!$T$35:$T$38</c:f>
              <c:numCache>
                <c:formatCode>General</c:formatCode>
                <c:ptCount val="4"/>
                <c:pt idx="0">
                  <c:v>230</c:v>
                </c:pt>
                <c:pt idx="1">
                  <c:v>230</c:v>
                </c:pt>
                <c:pt idx="2">
                  <c:v>144.08405600589435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'ディレーティング(最終)'!$V$34</c:f>
              <c:strCache>
                <c:ptCount val="1"/>
                <c:pt idx="0">
                  <c:v>ver.7 S</c:v>
                </c:pt>
              </c:strCache>
            </c:strRef>
          </c:tx>
          <c:marker>
            <c:symbol val="none"/>
          </c:marker>
          <c:xVal>
            <c:numRef>
              <c:f>'ディレーティング(最終)'!$U$35:$U$38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'ディレーティング(最終)'!$V$35:$V$38</c:f>
              <c:numCache>
                <c:formatCode>General</c:formatCode>
                <c:ptCount val="4"/>
                <c:pt idx="0">
                  <c:v>180</c:v>
                </c:pt>
                <c:pt idx="1">
                  <c:v>180</c:v>
                </c:pt>
                <c:pt idx="2" formatCode="0">
                  <c:v>180</c:v>
                </c:pt>
                <c:pt idx="3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'ディレーティング(最終)'!$X$34</c:f>
              <c:strCache>
                <c:ptCount val="1"/>
                <c:pt idx="0">
                  <c:v>ver.7 P</c:v>
                </c:pt>
              </c:strCache>
            </c:strRef>
          </c:tx>
          <c:marker>
            <c:symbol val="none"/>
          </c:marker>
          <c:xVal>
            <c:numRef>
              <c:f>'ディレーティング(最終)'!$W$35:$W$38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'ディレーティング(最終)'!$X$35:$X$38</c:f>
              <c:numCache>
                <c:formatCode>General</c:formatCode>
                <c:ptCount val="4"/>
                <c:pt idx="0">
                  <c:v>2160</c:v>
                </c:pt>
                <c:pt idx="1">
                  <c:v>2160</c:v>
                </c:pt>
                <c:pt idx="2" formatCode="0">
                  <c:v>2160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9028352"/>
        <c:axId val="179029888"/>
      </c:scatterChart>
      <c:valAx>
        <c:axId val="179028352"/>
        <c:scaling>
          <c:orientation val="minMax"/>
          <c:max val="160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crossAx val="179029888"/>
        <c:crosses val="autoZero"/>
        <c:crossBetween val="midCat"/>
        <c:majorUnit val="20"/>
      </c:valAx>
      <c:valAx>
        <c:axId val="179029888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902835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メイリオ" panose="020B0604030504040204" pitchFamily="50" charset="-128"/>
          <a:ea typeface="メイリオ" panose="020B0604030504040204" pitchFamily="50" charset="-128"/>
          <a:cs typeface="メイリオ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'ディレーティング(最終)'!$B$50</c:f>
              <c:strCache>
                <c:ptCount val="1"/>
                <c:pt idx="0">
                  <c:v>ver.6</c:v>
                </c:pt>
              </c:strCache>
            </c:strRef>
          </c:tx>
          <c:marker>
            <c:symbol val="none"/>
          </c:marker>
          <c:xVal>
            <c:numRef>
              <c:f>'ディレーティング(最終)'!$A$51:$A$54</c:f>
              <c:numCache>
                <c:formatCode>General</c:formatCode>
                <c:ptCount val="4"/>
                <c:pt idx="0">
                  <c:v>0</c:v>
                </c:pt>
                <c:pt idx="1">
                  <c:v>71.058501251312407</c:v>
                </c:pt>
                <c:pt idx="2">
                  <c:v>120</c:v>
                </c:pt>
                <c:pt idx="3">
                  <c:v>120</c:v>
                </c:pt>
              </c:numCache>
            </c:numRef>
          </c:xVal>
          <c:yVal>
            <c:numRef>
              <c:f>'ディレーティング(最終)'!$B$51:$B$54</c:f>
              <c:numCache>
                <c:formatCode>General</c:formatCode>
                <c:ptCount val="4"/>
                <c:pt idx="0">
                  <c:v>230</c:v>
                </c:pt>
                <c:pt idx="1">
                  <c:v>230</c:v>
                </c:pt>
                <c:pt idx="2">
                  <c:v>87.406498601785358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'ディレーティング(最終)'!$D$50</c:f>
              <c:strCache>
                <c:ptCount val="1"/>
                <c:pt idx="0">
                  <c:v>ver.7 S</c:v>
                </c:pt>
              </c:strCache>
            </c:strRef>
          </c:tx>
          <c:marker>
            <c:symbol val="none"/>
          </c:marker>
          <c:xVal>
            <c:numRef>
              <c:f>'ディレーティング(最終)'!$C$51:$C$54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'ディレーティング(最終)'!$D$51:$D$54</c:f>
              <c:numCache>
                <c:formatCode>General</c:formatCode>
                <c:ptCount val="4"/>
                <c:pt idx="0">
                  <c:v>180</c:v>
                </c:pt>
                <c:pt idx="1">
                  <c:v>180</c:v>
                </c:pt>
                <c:pt idx="2" formatCode="0">
                  <c:v>180</c:v>
                </c:pt>
                <c:pt idx="3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'ディレーティング(最終)'!$F$50</c:f>
              <c:strCache>
                <c:ptCount val="1"/>
                <c:pt idx="0">
                  <c:v>ver.7 P</c:v>
                </c:pt>
              </c:strCache>
            </c:strRef>
          </c:tx>
          <c:marker>
            <c:symbol val="none"/>
          </c:marker>
          <c:xVal>
            <c:numRef>
              <c:f>'ディレーティング(最終)'!$E$51:$E$54</c:f>
              <c:numCache>
                <c:formatCode>0</c:formatCode>
                <c:ptCount val="4"/>
                <c:pt idx="0" formatCode="General">
                  <c:v>0</c:v>
                </c:pt>
                <c:pt idx="1">
                  <c:v>72.589551191715032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'ディレーティング(最終)'!$F$51:$F$54</c:f>
              <c:numCache>
                <c:formatCode>General</c:formatCode>
                <c:ptCount val="4"/>
                <c:pt idx="0">
                  <c:v>3240</c:v>
                </c:pt>
                <c:pt idx="1">
                  <c:v>3240</c:v>
                </c:pt>
                <c:pt idx="2" formatCode="0">
                  <c:v>2390.1235909525694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9248128"/>
        <c:axId val="179254016"/>
      </c:scatterChart>
      <c:valAx>
        <c:axId val="179248128"/>
        <c:scaling>
          <c:orientation val="minMax"/>
          <c:max val="160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crossAx val="179254016"/>
        <c:crosses val="autoZero"/>
        <c:crossBetween val="midCat"/>
        <c:majorUnit val="20"/>
      </c:valAx>
      <c:valAx>
        <c:axId val="17925401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924812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メイリオ" panose="020B0604030504040204" pitchFamily="50" charset="-128"/>
          <a:ea typeface="メイリオ" panose="020B0604030504040204" pitchFamily="50" charset="-128"/>
          <a:cs typeface="メイリオ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'ディレーティング(最終)'!$H$50</c:f>
              <c:strCache>
                <c:ptCount val="1"/>
                <c:pt idx="0">
                  <c:v>ver.6</c:v>
                </c:pt>
              </c:strCache>
            </c:strRef>
          </c:tx>
          <c:marker>
            <c:symbol val="none"/>
          </c:marker>
          <c:xVal>
            <c:numRef>
              <c:f>'ディレーティング(最終)'!$G$51:$G$54</c:f>
              <c:numCache>
                <c:formatCode>General</c:formatCode>
                <c:ptCount val="4"/>
                <c:pt idx="0">
                  <c:v>0</c:v>
                </c:pt>
                <c:pt idx="1">
                  <c:v>93.968174239450079</c:v>
                </c:pt>
                <c:pt idx="2">
                  <c:v>120</c:v>
                </c:pt>
                <c:pt idx="3">
                  <c:v>120</c:v>
                </c:pt>
              </c:numCache>
            </c:numRef>
          </c:xVal>
          <c:yVal>
            <c:numRef>
              <c:f>'ディレーティング(最終)'!$H$51:$H$54</c:f>
              <c:numCache>
                <c:formatCode>General</c:formatCode>
                <c:ptCount val="4"/>
                <c:pt idx="0">
                  <c:v>230</c:v>
                </c:pt>
                <c:pt idx="1">
                  <c:v>230</c:v>
                </c:pt>
                <c:pt idx="2">
                  <c:v>123.14430069594579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'ディレーティング(最終)'!$J$50</c:f>
              <c:strCache>
                <c:ptCount val="1"/>
                <c:pt idx="0">
                  <c:v>ver.7 S</c:v>
                </c:pt>
              </c:strCache>
            </c:strRef>
          </c:tx>
          <c:marker>
            <c:symbol val="none"/>
          </c:marker>
          <c:xVal>
            <c:numRef>
              <c:f>'ディレーティング(最終)'!$I$51:$I$54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'ディレーティング(最終)'!$J$51:$J$54</c:f>
              <c:numCache>
                <c:formatCode>General</c:formatCode>
                <c:ptCount val="4"/>
                <c:pt idx="0">
                  <c:v>180</c:v>
                </c:pt>
                <c:pt idx="1">
                  <c:v>180</c:v>
                </c:pt>
                <c:pt idx="2" formatCode="0">
                  <c:v>180</c:v>
                </c:pt>
                <c:pt idx="3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'ディレーティング(最終)'!$L$50</c:f>
              <c:strCache>
                <c:ptCount val="1"/>
                <c:pt idx="0">
                  <c:v>ver.7 P</c:v>
                </c:pt>
              </c:strCache>
            </c:strRef>
          </c:tx>
          <c:marker>
            <c:symbol val="none"/>
          </c:marker>
          <c:xVal>
            <c:numRef>
              <c:f>'ディレーティング(最終)'!$K$51:$K$54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103.01101903605959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'ディレーティング(最終)'!$L$51:$L$54</c:f>
              <c:numCache>
                <c:formatCode>General</c:formatCode>
                <c:ptCount val="4"/>
                <c:pt idx="0">
                  <c:v>4500</c:v>
                </c:pt>
                <c:pt idx="1">
                  <c:v>4500</c:v>
                </c:pt>
                <c:pt idx="2" formatCode="0">
                  <c:v>4402.2174302748854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9279744"/>
        <c:axId val="179281280"/>
      </c:scatterChart>
      <c:valAx>
        <c:axId val="179279744"/>
        <c:scaling>
          <c:orientation val="minMax"/>
          <c:max val="160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crossAx val="179281280"/>
        <c:crosses val="autoZero"/>
        <c:crossBetween val="midCat"/>
        <c:majorUnit val="20"/>
      </c:valAx>
      <c:valAx>
        <c:axId val="179281280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7927974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メイリオ" panose="020B0604030504040204" pitchFamily="50" charset="-128"/>
          <a:ea typeface="メイリオ" panose="020B0604030504040204" pitchFamily="50" charset="-128"/>
          <a:cs typeface="メイリオ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'ディレーティング(最終)'!$N$50</c:f>
              <c:strCache>
                <c:ptCount val="1"/>
                <c:pt idx="0">
                  <c:v>ver.6</c:v>
                </c:pt>
              </c:strCache>
            </c:strRef>
          </c:tx>
          <c:marker>
            <c:symbol val="none"/>
          </c:marker>
          <c:xVal>
            <c:numRef>
              <c:f>'ディレーティング(最終)'!$M$51:$M$54</c:f>
              <c:numCache>
                <c:formatCode>General</c:formatCode>
                <c:ptCount val="4"/>
                <c:pt idx="0">
                  <c:v>0</c:v>
                </c:pt>
                <c:pt idx="1">
                  <c:v>63.058753111524673</c:v>
                </c:pt>
                <c:pt idx="2">
                  <c:v>120</c:v>
                </c:pt>
                <c:pt idx="3">
                  <c:v>120</c:v>
                </c:pt>
              </c:numCache>
            </c:numRef>
          </c:xVal>
          <c:yVal>
            <c:numRef>
              <c:f>'ディレーティング(最終)'!$N$51:$N$54</c:f>
              <c:numCache>
                <c:formatCode>General</c:formatCode>
                <c:ptCount val="4"/>
                <c:pt idx="0">
                  <c:v>230</c:v>
                </c:pt>
                <c:pt idx="1">
                  <c:v>230</c:v>
                </c:pt>
                <c:pt idx="2">
                  <c:v>79.363941132004243</c:v>
                </c:pt>
                <c:pt idx="3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'ディレーティング(最終)'!$P$50</c:f>
              <c:strCache>
                <c:ptCount val="1"/>
                <c:pt idx="0">
                  <c:v>ver.7 S</c:v>
                </c:pt>
              </c:strCache>
            </c:strRef>
          </c:tx>
          <c:marker>
            <c:symbol val="none"/>
          </c:marker>
          <c:xVal>
            <c:numRef>
              <c:f>'ディレーティング(最終)'!$O$51:$O$54</c:f>
              <c:numCache>
                <c:formatCode>0</c:formatCode>
                <c:ptCount val="4"/>
                <c:pt idx="0" formatCode="General">
                  <c:v>0</c:v>
                </c:pt>
                <c:pt idx="1">
                  <c:v>105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'ディレーティング(最終)'!$P$51:$P$54</c:f>
              <c:numCache>
                <c:formatCode>General</c:formatCode>
                <c:ptCount val="4"/>
                <c:pt idx="0">
                  <c:v>180</c:v>
                </c:pt>
                <c:pt idx="1">
                  <c:v>180</c:v>
                </c:pt>
                <c:pt idx="2" formatCode="0">
                  <c:v>180</c:v>
                </c:pt>
                <c:pt idx="3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'ディレーティング(最終)'!$R$50</c:f>
              <c:strCache>
                <c:ptCount val="1"/>
                <c:pt idx="0">
                  <c:v>ver.7 P</c:v>
                </c:pt>
              </c:strCache>
            </c:strRef>
          </c:tx>
          <c:marker>
            <c:symbol val="none"/>
          </c:marker>
          <c:xVal>
            <c:numRef>
              <c:f>'ディレーティング(最終)'!$Q$51:$Q$54</c:f>
              <c:numCache>
                <c:formatCode>0</c:formatCode>
                <c:ptCount val="4"/>
                <c:pt idx="0" formatCode="General">
                  <c:v>0</c:v>
                </c:pt>
                <c:pt idx="1">
                  <c:v>61.708496975252359</c:v>
                </c:pt>
                <c:pt idx="2" formatCode="General">
                  <c:v>105</c:v>
                </c:pt>
                <c:pt idx="3" formatCode="General">
                  <c:v>105</c:v>
                </c:pt>
              </c:numCache>
            </c:numRef>
          </c:xVal>
          <c:yVal>
            <c:numRef>
              <c:f>'ディレーティング(最終)'!$R$51:$R$54</c:f>
              <c:numCache>
                <c:formatCode>General</c:formatCode>
                <c:ptCount val="4"/>
                <c:pt idx="0">
                  <c:v>3240</c:v>
                </c:pt>
                <c:pt idx="1">
                  <c:v>3240</c:v>
                </c:pt>
                <c:pt idx="2" formatCode="0">
                  <c:v>2201.1087151374431</c:v>
                </c:pt>
                <c:pt idx="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247232"/>
        <c:axId val="183248768"/>
      </c:scatterChart>
      <c:valAx>
        <c:axId val="183247232"/>
        <c:scaling>
          <c:orientation val="minMax"/>
          <c:max val="160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crossAx val="183248768"/>
        <c:crosses val="autoZero"/>
        <c:crossBetween val="midCat"/>
        <c:majorUnit val="20"/>
      </c:valAx>
      <c:valAx>
        <c:axId val="183248768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324723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メイリオ" panose="020B0604030504040204" pitchFamily="50" charset="-128"/>
          <a:ea typeface="メイリオ" panose="020B0604030504040204" pitchFamily="50" charset="-128"/>
          <a:cs typeface="メイリオ" panose="020B060403050404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21" dropStyle="combo" dx="16" fmlaLink="$C$6" fmlaRange="Calculation!$H$3:$H$23" sel="14" val="0"/>
</file>

<file path=xl/ctrlProps/ctrlProp2.xml><?xml version="1.0" encoding="utf-8"?>
<formControlPr xmlns="http://schemas.microsoft.com/office/spreadsheetml/2009/9/main" objectType="Drop" dropLines="2" dropStyle="combo" dx="16" fmlaLink="$E$6" fmlaRange="Calculation!$B$27:$B$28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chart" Target="../charts/chart9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4" Type="http://schemas.openxmlformats.org/officeDocument/2006/relationships/chart" Target="../charts/chart1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8.xml"/><Relationship Id="rId13" Type="http://schemas.openxmlformats.org/officeDocument/2006/relationships/chart" Target="../charts/chart33.xml"/><Relationship Id="rId3" Type="http://schemas.openxmlformats.org/officeDocument/2006/relationships/chart" Target="../charts/chart23.xml"/><Relationship Id="rId7" Type="http://schemas.openxmlformats.org/officeDocument/2006/relationships/chart" Target="../charts/chart27.xml"/><Relationship Id="rId12" Type="http://schemas.openxmlformats.org/officeDocument/2006/relationships/chart" Target="../charts/chart32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chart" Target="../charts/chart26.xml"/><Relationship Id="rId11" Type="http://schemas.openxmlformats.org/officeDocument/2006/relationships/chart" Target="../charts/chart31.xml"/><Relationship Id="rId5" Type="http://schemas.openxmlformats.org/officeDocument/2006/relationships/chart" Target="../charts/chart25.xml"/><Relationship Id="rId15" Type="http://schemas.openxmlformats.org/officeDocument/2006/relationships/chart" Target="../charts/chart35.xml"/><Relationship Id="rId10" Type="http://schemas.openxmlformats.org/officeDocument/2006/relationships/chart" Target="../charts/chart30.xml"/><Relationship Id="rId4" Type="http://schemas.openxmlformats.org/officeDocument/2006/relationships/chart" Target="../charts/chart24.xml"/><Relationship Id="rId9" Type="http://schemas.openxmlformats.org/officeDocument/2006/relationships/chart" Target="../charts/chart29.xml"/><Relationship Id="rId14" Type="http://schemas.openxmlformats.org/officeDocument/2006/relationships/chart" Target="../charts/chart34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</xdr:row>
          <xdr:rowOff>200025</xdr:rowOff>
        </xdr:from>
        <xdr:to>
          <xdr:col>3</xdr:col>
          <xdr:colOff>514350</xdr:colOff>
          <xdr:row>6</xdr:row>
          <xdr:rowOff>9525</xdr:rowOff>
        </xdr:to>
        <xdr:sp macro="" textlink="">
          <xdr:nvSpPr>
            <xdr:cNvPr id="1038" name="Drop Down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600075</xdr:colOff>
          <xdr:row>4</xdr:row>
          <xdr:rowOff>200025</xdr:rowOff>
        </xdr:from>
        <xdr:to>
          <xdr:col>6</xdr:col>
          <xdr:colOff>47625</xdr:colOff>
          <xdr:row>6</xdr:row>
          <xdr:rowOff>9525</xdr:rowOff>
        </xdr:to>
        <xdr:sp macro="" textlink="">
          <xdr:nvSpPr>
            <xdr:cNvPr id="1041" name="Drop Down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xdr:twoCellAnchor editAs="oneCell">
    <xdr:from>
      <xdr:col>0</xdr:col>
      <xdr:colOff>47625</xdr:colOff>
      <xdr:row>0</xdr:row>
      <xdr:rowOff>66675</xdr:rowOff>
    </xdr:from>
    <xdr:to>
      <xdr:col>3</xdr:col>
      <xdr:colOff>235744</xdr:colOff>
      <xdr:row>2</xdr:row>
      <xdr:rowOff>142875</xdr:rowOff>
    </xdr:to>
    <xdr:pic>
      <xdr:nvPicPr>
        <xdr:cNvPr id="1060" name="Picture 36" descr="D:\Documents and Settings\ko-fksw\デスクトップ\新HWシミュレーター\Logo\CITILED_T.L.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2085975" cy="4953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969696" mc:Ignorable="a14" a14:legacySpreadsheetColorIndex="55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390525</xdr:colOff>
      <xdr:row>0</xdr:row>
      <xdr:rowOff>126999</xdr:rowOff>
    </xdr:from>
    <xdr:to>
      <xdr:col>12</xdr:col>
      <xdr:colOff>466725</xdr:colOff>
      <xdr:row>2</xdr:row>
      <xdr:rowOff>109007</xdr:rowOff>
    </xdr:to>
    <xdr:sp macro="" textlink="">
      <xdr:nvSpPr>
        <xdr:cNvPr id="1062" name="WordArt 38"/>
        <xdr:cNvSpPr>
          <a:spLocks noChangeArrowheads="1" noChangeShapeType="1" noTextEdit="1"/>
        </xdr:cNvSpPr>
      </xdr:nvSpPr>
      <xdr:spPr bwMode="auto">
        <a:xfrm>
          <a:off x="2284319" y="126999"/>
          <a:ext cx="5690347" cy="407832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FF" mc:Ignorable="a14" a14:legacySpreadsheetColorIndex="12"/>
              </a:solidFill>
              <a:round/>
              <a:headEnd/>
              <a:tailEnd/>
            </a14:hiddenLine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ja-JP" sz="2400" b="1" i="1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FF" mc:Ignorable="a14" a14:legacySpreadsheetColorIndex="12"/>
              </a:solidFill>
              <a:effectLst>
                <a:outerShdw dist="17961" dir="2700000" algn="ctr" rotWithShape="0">
                  <a:srgbClr xmlns:mc="http://schemas.openxmlformats.org/markup-compatibility/2006" xmlns:a14="http://schemas.microsoft.com/office/drawing/2010/main" val="969696" mc:Ignorable="a14" a14:legacySpreadsheetColorIndex="55"/>
                </a:outerShdw>
              </a:effectLst>
              <a:latin typeface="Arial"/>
              <a:cs typeface="Arial"/>
            </a:rPr>
            <a:t>Lighting LED Selection Tool</a:t>
          </a:r>
          <a:endParaRPr lang="ja-JP" altLang="en-US" sz="2400" b="1" i="1" kern="10" spc="0">
            <a:ln>
              <a:noFill/>
            </a:ln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effectLst>
              <a:outerShdw dist="17961" dir="2700000" algn="ctr" rotWithShape="0">
                <a:srgbClr xmlns:mc="http://schemas.openxmlformats.org/markup-compatibility/2006" xmlns:a14="http://schemas.microsoft.com/office/drawing/2010/main" val="969696" mc:Ignorable="a14" a14:legacySpreadsheetColorIndex="55"/>
              </a:outerShdw>
            </a:effectLst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247650</xdr:colOff>
      <xdr:row>4</xdr:row>
      <xdr:rowOff>104775</xdr:rowOff>
    </xdr:from>
    <xdr:to>
      <xdr:col>13</xdr:col>
      <xdr:colOff>314325</xdr:colOff>
      <xdr:row>6</xdr:row>
      <xdr:rowOff>76200</xdr:rowOff>
    </xdr:to>
    <xdr:sp macro="" textlink="">
      <xdr:nvSpPr>
        <xdr:cNvPr id="1063" name="Rectangle 39"/>
        <xdr:cNvSpPr>
          <a:spLocks noChangeArrowheads="1"/>
        </xdr:cNvSpPr>
      </xdr:nvSpPr>
      <xdr:spPr bwMode="auto">
        <a:xfrm>
          <a:off x="247650" y="855569"/>
          <a:ext cx="7272057" cy="397249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FF" mc:Ignorable="a14" a14:legacySpreadsheetColorIndex="33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oneCellAnchor>
    <xdr:from>
      <xdr:col>1</xdr:col>
      <xdr:colOff>28575</xdr:colOff>
      <xdr:row>4</xdr:row>
      <xdr:rowOff>0</xdr:rowOff>
    </xdr:from>
    <xdr:ext cx="1114720" cy="162224"/>
    <xdr:sp macro="" textlink="">
      <xdr:nvSpPr>
        <xdr:cNvPr id="1064" name="Text Box 40"/>
        <xdr:cNvSpPr txBox="1">
          <a:spLocks noChangeArrowheads="1"/>
        </xdr:cNvSpPr>
      </xdr:nvSpPr>
      <xdr:spPr bwMode="auto">
        <a:xfrm>
          <a:off x="384727" y="737152"/>
          <a:ext cx="1114720" cy="16222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36000" tIns="0" rIns="3600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FF"/>
              </a:solidFill>
              <a:latin typeface="Arial"/>
              <a:cs typeface="Arial"/>
            </a:rPr>
            <a:t>Condition input</a:t>
          </a:r>
        </a:p>
      </xdr:txBody>
    </xdr:sp>
    <xdr:clientData/>
  </xdr:oneCellAnchor>
  <xdr:twoCellAnchor>
    <xdr:from>
      <xdr:col>21</xdr:col>
      <xdr:colOff>100853</xdr:colOff>
      <xdr:row>5</xdr:row>
      <xdr:rowOff>100853</xdr:rowOff>
    </xdr:from>
    <xdr:to>
      <xdr:col>21</xdr:col>
      <xdr:colOff>571500</xdr:colOff>
      <xdr:row>5</xdr:row>
      <xdr:rowOff>100853</xdr:rowOff>
    </xdr:to>
    <xdr:cxnSp macro="">
      <xdr:nvCxnSpPr>
        <xdr:cNvPr id="13" name="Straight Arrow Connector 12"/>
        <xdr:cNvCxnSpPr/>
      </xdr:nvCxnSpPr>
      <xdr:spPr bwMode="auto">
        <a:xfrm>
          <a:off x="14235953" y="1053353"/>
          <a:ext cx="470647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144876</xdr:colOff>
      <xdr:row>2</xdr:row>
      <xdr:rowOff>37138</xdr:rowOff>
    </xdr:from>
    <xdr:to>
      <xdr:col>24</xdr:col>
      <xdr:colOff>514670</xdr:colOff>
      <xdr:row>18</xdr:row>
      <xdr:rowOff>204107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224118</xdr:colOff>
      <xdr:row>7</xdr:row>
      <xdr:rowOff>224117</xdr:rowOff>
    </xdr:from>
    <xdr:to>
      <xdr:col>23</xdr:col>
      <xdr:colOff>212912</xdr:colOff>
      <xdr:row>7</xdr:row>
      <xdr:rowOff>224117</xdr:rowOff>
    </xdr:to>
    <xdr:cxnSp macro="">
      <xdr:nvCxnSpPr>
        <xdr:cNvPr id="3" name="直線コネクタ 2"/>
        <xdr:cNvCxnSpPr/>
      </xdr:nvCxnSpPr>
      <xdr:spPr>
        <a:xfrm>
          <a:off x="13616268" y="1890992"/>
          <a:ext cx="3798794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21</xdr:row>
      <xdr:rowOff>0</xdr:rowOff>
    </xdr:from>
    <xdr:to>
      <xdr:col>24</xdr:col>
      <xdr:colOff>369794</xdr:colOff>
      <xdr:row>37</xdr:row>
      <xdr:rowOff>166969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201706</xdr:colOff>
      <xdr:row>26</xdr:row>
      <xdr:rowOff>200586</xdr:rowOff>
    </xdr:from>
    <xdr:to>
      <xdr:col>23</xdr:col>
      <xdr:colOff>190500</xdr:colOff>
      <xdr:row>26</xdr:row>
      <xdr:rowOff>200586</xdr:rowOff>
    </xdr:to>
    <xdr:cxnSp macro="">
      <xdr:nvCxnSpPr>
        <xdr:cNvPr id="5" name="直線コネクタ 4"/>
        <xdr:cNvCxnSpPr/>
      </xdr:nvCxnSpPr>
      <xdr:spPr>
        <a:xfrm>
          <a:off x="13593856" y="6391836"/>
          <a:ext cx="3798794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40</xdr:row>
      <xdr:rowOff>0</xdr:rowOff>
    </xdr:from>
    <xdr:to>
      <xdr:col>24</xdr:col>
      <xdr:colOff>369794</xdr:colOff>
      <xdr:row>56</xdr:row>
      <xdr:rowOff>166969</xdr:rowOff>
    </xdr:to>
    <xdr:graphicFrame macro="">
      <xdr:nvGraphicFramePr>
        <xdr:cNvPr id="6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201706</xdr:colOff>
      <xdr:row>45</xdr:row>
      <xdr:rowOff>200586</xdr:rowOff>
    </xdr:from>
    <xdr:to>
      <xdr:col>23</xdr:col>
      <xdr:colOff>190500</xdr:colOff>
      <xdr:row>45</xdr:row>
      <xdr:rowOff>200586</xdr:rowOff>
    </xdr:to>
    <xdr:cxnSp macro="">
      <xdr:nvCxnSpPr>
        <xdr:cNvPr id="7" name="直線コネクタ 6"/>
        <xdr:cNvCxnSpPr/>
      </xdr:nvCxnSpPr>
      <xdr:spPr>
        <a:xfrm>
          <a:off x="13593856" y="10916211"/>
          <a:ext cx="3798794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59</xdr:row>
      <xdr:rowOff>0</xdr:rowOff>
    </xdr:from>
    <xdr:to>
      <xdr:col>24</xdr:col>
      <xdr:colOff>369794</xdr:colOff>
      <xdr:row>75</xdr:row>
      <xdr:rowOff>166969</xdr:rowOff>
    </xdr:to>
    <xdr:graphicFrame macro="">
      <xdr:nvGraphicFramePr>
        <xdr:cNvPr id="8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201706</xdr:colOff>
      <xdr:row>64</xdr:row>
      <xdr:rowOff>200586</xdr:rowOff>
    </xdr:from>
    <xdr:to>
      <xdr:col>23</xdr:col>
      <xdr:colOff>190500</xdr:colOff>
      <xdr:row>64</xdr:row>
      <xdr:rowOff>200586</xdr:rowOff>
    </xdr:to>
    <xdr:cxnSp macro="">
      <xdr:nvCxnSpPr>
        <xdr:cNvPr id="9" name="直線コネクタ 8"/>
        <xdr:cNvCxnSpPr/>
      </xdr:nvCxnSpPr>
      <xdr:spPr>
        <a:xfrm>
          <a:off x="13593856" y="15440586"/>
          <a:ext cx="3798794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149679</xdr:colOff>
      <xdr:row>3</xdr:row>
      <xdr:rowOff>145597</xdr:rowOff>
    </xdr:from>
    <xdr:to>
      <xdr:col>23</xdr:col>
      <xdr:colOff>639536</xdr:colOff>
      <xdr:row>14</xdr:row>
      <xdr:rowOff>194583</xdr:rowOff>
    </xdr:to>
    <xdr:graphicFrame macro="">
      <xdr:nvGraphicFramePr>
        <xdr:cNvPr id="10" name="グラフ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23</xdr:col>
      <xdr:colOff>369794</xdr:colOff>
      <xdr:row>18</xdr:row>
      <xdr:rowOff>166969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201706</xdr:colOff>
      <xdr:row>7</xdr:row>
      <xdr:rowOff>200586</xdr:rowOff>
    </xdr:from>
    <xdr:to>
      <xdr:col>22</xdr:col>
      <xdr:colOff>190500</xdr:colOff>
      <xdr:row>7</xdr:row>
      <xdr:rowOff>200586</xdr:rowOff>
    </xdr:to>
    <xdr:cxnSp macro="">
      <xdr:nvCxnSpPr>
        <xdr:cNvPr id="3" name="直線コネクタ 2"/>
        <xdr:cNvCxnSpPr/>
      </xdr:nvCxnSpPr>
      <xdr:spPr>
        <a:xfrm>
          <a:off x="13450981" y="1867461"/>
          <a:ext cx="3798794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21</xdr:row>
      <xdr:rowOff>0</xdr:rowOff>
    </xdr:from>
    <xdr:to>
      <xdr:col>23</xdr:col>
      <xdr:colOff>369794</xdr:colOff>
      <xdr:row>37</xdr:row>
      <xdr:rowOff>166969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201706</xdr:colOff>
      <xdr:row>26</xdr:row>
      <xdr:rowOff>189380</xdr:rowOff>
    </xdr:from>
    <xdr:to>
      <xdr:col>22</xdr:col>
      <xdr:colOff>190500</xdr:colOff>
      <xdr:row>26</xdr:row>
      <xdr:rowOff>189380</xdr:rowOff>
    </xdr:to>
    <xdr:cxnSp macro="">
      <xdr:nvCxnSpPr>
        <xdr:cNvPr id="5" name="直線コネクタ 4"/>
        <xdr:cNvCxnSpPr/>
      </xdr:nvCxnSpPr>
      <xdr:spPr>
        <a:xfrm>
          <a:off x="13450981" y="6380630"/>
          <a:ext cx="3798794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40</xdr:row>
      <xdr:rowOff>0</xdr:rowOff>
    </xdr:from>
    <xdr:to>
      <xdr:col>23</xdr:col>
      <xdr:colOff>369794</xdr:colOff>
      <xdr:row>56</xdr:row>
      <xdr:rowOff>166969</xdr:rowOff>
    </xdr:to>
    <xdr:graphicFrame macro="">
      <xdr:nvGraphicFramePr>
        <xdr:cNvPr id="6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201706</xdr:colOff>
      <xdr:row>45</xdr:row>
      <xdr:rowOff>200586</xdr:rowOff>
    </xdr:from>
    <xdr:to>
      <xdr:col>22</xdr:col>
      <xdr:colOff>190500</xdr:colOff>
      <xdr:row>45</xdr:row>
      <xdr:rowOff>200586</xdr:rowOff>
    </xdr:to>
    <xdr:cxnSp macro="">
      <xdr:nvCxnSpPr>
        <xdr:cNvPr id="7" name="直線コネクタ 6"/>
        <xdr:cNvCxnSpPr/>
      </xdr:nvCxnSpPr>
      <xdr:spPr>
        <a:xfrm>
          <a:off x="13450981" y="10916211"/>
          <a:ext cx="3798794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61</xdr:row>
      <xdr:rowOff>0</xdr:rowOff>
    </xdr:from>
    <xdr:to>
      <xdr:col>23</xdr:col>
      <xdr:colOff>369794</xdr:colOff>
      <xdr:row>77</xdr:row>
      <xdr:rowOff>166969</xdr:rowOff>
    </xdr:to>
    <xdr:graphicFrame macro="">
      <xdr:nvGraphicFramePr>
        <xdr:cNvPr id="8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201706</xdr:colOff>
      <xdr:row>66</xdr:row>
      <xdr:rowOff>200586</xdr:rowOff>
    </xdr:from>
    <xdr:to>
      <xdr:col>22</xdr:col>
      <xdr:colOff>190500</xdr:colOff>
      <xdr:row>66</xdr:row>
      <xdr:rowOff>200586</xdr:rowOff>
    </xdr:to>
    <xdr:cxnSp macro="">
      <xdr:nvCxnSpPr>
        <xdr:cNvPr id="9" name="直線コネクタ 8"/>
        <xdr:cNvCxnSpPr/>
      </xdr:nvCxnSpPr>
      <xdr:spPr>
        <a:xfrm>
          <a:off x="13450981" y="15916836"/>
          <a:ext cx="3798794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23</xdr:col>
      <xdr:colOff>369794</xdr:colOff>
      <xdr:row>18</xdr:row>
      <xdr:rowOff>166969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212912</xdr:colOff>
      <xdr:row>7</xdr:row>
      <xdr:rowOff>189385</xdr:rowOff>
    </xdr:from>
    <xdr:to>
      <xdr:col>22</xdr:col>
      <xdr:colOff>201706</xdr:colOff>
      <xdr:row>7</xdr:row>
      <xdr:rowOff>189385</xdr:rowOff>
    </xdr:to>
    <xdr:cxnSp macro="">
      <xdr:nvCxnSpPr>
        <xdr:cNvPr id="3" name="直線コネクタ 2"/>
        <xdr:cNvCxnSpPr/>
      </xdr:nvCxnSpPr>
      <xdr:spPr>
        <a:xfrm>
          <a:off x="13462187" y="1856260"/>
          <a:ext cx="3798794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21</xdr:row>
      <xdr:rowOff>0</xdr:rowOff>
    </xdr:from>
    <xdr:to>
      <xdr:col>23</xdr:col>
      <xdr:colOff>369794</xdr:colOff>
      <xdr:row>37</xdr:row>
      <xdr:rowOff>166969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212912</xdr:colOff>
      <xdr:row>26</xdr:row>
      <xdr:rowOff>189385</xdr:rowOff>
    </xdr:from>
    <xdr:to>
      <xdr:col>22</xdr:col>
      <xdr:colOff>201706</xdr:colOff>
      <xdr:row>26</xdr:row>
      <xdr:rowOff>189385</xdr:rowOff>
    </xdr:to>
    <xdr:cxnSp macro="">
      <xdr:nvCxnSpPr>
        <xdr:cNvPr id="5" name="直線コネクタ 4"/>
        <xdr:cNvCxnSpPr/>
      </xdr:nvCxnSpPr>
      <xdr:spPr>
        <a:xfrm>
          <a:off x="13462187" y="6380635"/>
          <a:ext cx="3798794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41</xdr:row>
      <xdr:rowOff>0</xdr:rowOff>
    </xdr:from>
    <xdr:to>
      <xdr:col>23</xdr:col>
      <xdr:colOff>369794</xdr:colOff>
      <xdr:row>57</xdr:row>
      <xdr:rowOff>166970</xdr:rowOff>
    </xdr:to>
    <xdr:graphicFrame macro="">
      <xdr:nvGraphicFramePr>
        <xdr:cNvPr id="6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212912</xdr:colOff>
      <xdr:row>46</xdr:row>
      <xdr:rowOff>189386</xdr:rowOff>
    </xdr:from>
    <xdr:to>
      <xdr:col>22</xdr:col>
      <xdr:colOff>201706</xdr:colOff>
      <xdr:row>46</xdr:row>
      <xdr:rowOff>189386</xdr:rowOff>
    </xdr:to>
    <xdr:cxnSp macro="">
      <xdr:nvCxnSpPr>
        <xdr:cNvPr id="7" name="直線コネクタ 6"/>
        <xdr:cNvCxnSpPr/>
      </xdr:nvCxnSpPr>
      <xdr:spPr>
        <a:xfrm>
          <a:off x="13462187" y="11143136"/>
          <a:ext cx="3798794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61</xdr:row>
      <xdr:rowOff>0</xdr:rowOff>
    </xdr:from>
    <xdr:to>
      <xdr:col>23</xdr:col>
      <xdr:colOff>369794</xdr:colOff>
      <xdr:row>77</xdr:row>
      <xdr:rowOff>166969</xdr:rowOff>
    </xdr:to>
    <xdr:graphicFrame macro="">
      <xdr:nvGraphicFramePr>
        <xdr:cNvPr id="8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212912</xdr:colOff>
      <xdr:row>66</xdr:row>
      <xdr:rowOff>189385</xdr:rowOff>
    </xdr:from>
    <xdr:to>
      <xdr:col>22</xdr:col>
      <xdr:colOff>201706</xdr:colOff>
      <xdr:row>66</xdr:row>
      <xdr:rowOff>189385</xdr:rowOff>
    </xdr:to>
    <xdr:cxnSp macro="">
      <xdr:nvCxnSpPr>
        <xdr:cNvPr id="9" name="直線コネクタ 8"/>
        <xdr:cNvCxnSpPr/>
      </xdr:nvCxnSpPr>
      <xdr:spPr>
        <a:xfrm>
          <a:off x="13462187" y="15905635"/>
          <a:ext cx="3798794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23</xdr:col>
      <xdr:colOff>369794</xdr:colOff>
      <xdr:row>18</xdr:row>
      <xdr:rowOff>166969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179294</xdr:colOff>
      <xdr:row>7</xdr:row>
      <xdr:rowOff>201705</xdr:rowOff>
    </xdr:from>
    <xdr:to>
      <xdr:col>22</xdr:col>
      <xdr:colOff>168088</xdr:colOff>
      <xdr:row>7</xdr:row>
      <xdr:rowOff>201705</xdr:rowOff>
    </xdr:to>
    <xdr:cxnSp macro="">
      <xdr:nvCxnSpPr>
        <xdr:cNvPr id="3" name="直線コネクタ 2"/>
        <xdr:cNvCxnSpPr/>
      </xdr:nvCxnSpPr>
      <xdr:spPr>
        <a:xfrm>
          <a:off x="13428569" y="1868580"/>
          <a:ext cx="3798794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20</xdr:row>
      <xdr:rowOff>0</xdr:rowOff>
    </xdr:from>
    <xdr:to>
      <xdr:col>23</xdr:col>
      <xdr:colOff>369794</xdr:colOff>
      <xdr:row>36</xdr:row>
      <xdr:rowOff>166970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190500</xdr:colOff>
      <xdr:row>25</xdr:row>
      <xdr:rowOff>201706</xdr:rowOff>
    </xdr:from>
    <xdr:to>
      <xdr:col>22</xdr:col>
      <xdr:colOff>179294</xdr:colOff>
      <xdr:row>25</xdr:row>
      <xdr:rowOff>201706</xdr:rowOff>
    </xdr:to>
    <xdr:cxnSp macro="">
      <xdr:nvCxnSpPr>
        <xdr:cNvPr id="5" name="直線コネクタ 4"/>
        <xdr:cNvCxnSpPr/>
      </xdr:nvCxnSpPr>
      <xdr:spPr>
        <a:xfrm>
          <a:off x="13439775" y="6154831"/>
          <a:ext cx="3798794" cy="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209550</xdr:colOff>
      <xdr:row>27</xdr:row>
      <xdr:rowOff>23812</xdr:rowOff>
    </xdr:from>
    <xdr:to>
      <xdr:col>11</xdr:col>
      <xdr:colOff>619125</xdr:colOff>
      <xdr:row>41</xdr:row>
      <xdr:rowOff>100012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11</xdr:row>
      <xdr:rowOff>0</xdr:rowOff>
    </xdr:from>
    <xdr:to>
      <xdr:col>15</xdr:col>
      <xdr:colOff>444500</xdr:colOff>
      <xdr:row>24</xdr:row>
      <xdr:rowOff>129117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11</xdr:row>
      <xdr:rowOff>0</xdr:rowOff>
    </xdr:from>
    <xdr:to>
      <xdr:col>22</xdr:col>
      <xdr:colOff>444500</xdr:colOff>
      <xdr:row>24</xdr:row>
      <xdr:rowOff>129117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0</xdr:colOff>
      <xdr:row>11</xdr:row>
      <xdr:rowOff>0</xdr:rowOff>
    </xdr:from>
    <xdr:to>
      <xdr:col>29</xdr:col>
      <xdr:colOff>444500</xdr:colOff>
      <xdr:row>24</xdr:row>
      <xdr:rowOff>129117</xdr:rowOff>
    </xdr:to>
    <xdr:graphicFrame macro="">
      <xdr:nvGraphicFramePr>
        <xdr:cNvPr id="6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11</xdr:row>
      <xdr:rowOff>0</xdr:rowOff>
    </xdr:from>
    <xdr:to>
      <xdr:col>8</xdr:col>
      <xdr:colOff>444500</xdr:colOff>
      <xdr:row>24</xdr:row>
      <xdr:rowOff>129117</xdr:rowOff>
    </xdr:to>
    <xdr:graphicFrame macro="">
      <xdr:nvGraphicFramePr>
        <xdr:cNvPr id="7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0</xdr:rowOff>
    </xdr:from>
    <xdr:to>
      <xdr:col>25</xdr:col>
      <xdr:colOff>18910</xdr:colOff>
      <xdr:row>9</xdr:row>
      <xdr:rowOff>145803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325600" y="238125"/>
          <a:ext cx="6181585" cy="205080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6</xdr:col>
      <xdr:colOff>0</xdr:colOff>
      <xdr:row>16</xdr:row>
      <xdr:rowOff>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6</xdr:row>
      <xdr:rowOff>0</xdr:rowOff>
    </xdr:from>
    <xdr:to>
      <xdr:col>12</xdr:col>
      <xdr:colOff>0</xdr:colOff>
      <xdr:row>16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6</xdr:row>
      <xdr:rowOff>0</xdr:rowOff>
    </xdr:from>
    <xdr:to>
      <xdr:col>18</xdr:col>
      <xdr:colOff>0</xdr:colOff>
      <xdr:row>16</xdr:row>
      <xdr:rowOff>0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0</xdr:colOff>
      <xdr:row>6</xdr:row>
      <xdr:rowOff>0</xdr:rowOff>
    </xdr:from>
    <xdr:to>
      <xdr:col>24</xdr:col>
      <xdr:colOff>0</xdr:colOff>
      <xdr:row>16</xdr:row>
      <xdr:rowOff>0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22</xdr:row>
      <xdr:rowOff>0</xdr:rowOff>
    </xdr:from>
    <xdr:to>
      <xdr:col>6</xdr:col>
      <xdr:colOff>0</xdr:colOff>
      <xdr:row>32</xdr:row>
      <xdr:rowOff>0</xdr:rowOff>
    </xdr:to>
    <xdr:graphicFrame macro="">
      <xdr:nvGraphicFramePr>
        <xdr:cNvPr id="6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0</xdr:colOff>
      <xdr:row>22</xdr:row>
      <xdr:rowOff>0</xdr:rowOff>
    </xdr:from>
    <xdr:to>
      <xdr:col>12</xdr:col>
      <xdr:colOff>0</xdr:colOff>
      <xdr:row>32</xdr:row>
      <xdr:rowOff>0</xdr:rowOff>
    </xdr:to>
    <xdr:graphicFrame macro="">
      <xdr:nvGraphicFramePr>
        <xdr:cNvPr id="7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0</xdr:colOff>
      <xdr:row>22</xdr:row>
      <xdr:rowOff>0</xdr:rowOff>
    </xdr:from>
    <xdr:to>
      <xdr:col>18</xdr:col>
      <xdr:colOff>0</xdr:colOff>
      <xdr:row>32</xdr:row>
      <xdr:rowOff>0</xdr:rowOff>
    </xdr:to>
    <xdr:graphicFrame macro="">
      <xdr:nvGraphicFramePr>
        <xdr:cNvPr id="8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0</xdr:colOff>
      <xdr:row>22</xdr:row>
      <xdr:rowOff>0</xdr:rowOff>
    </xdr:from>
    <xdr:to>
      <xdr:col>24</xdr:col>
      <xdr:colOff>0</xdr:colOff>
      <xdr:row>32</xdr:row>
      <xdr:rowOff>0</xdr:rowOff>
    </xdr:to>
    <xdr:graphicFrame macro="">
      <xdr:nvGraphicFramePr>
        <xdr:cNvPr id="9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6</xdr:col>
      <xdr:colOff>0</xdr:colOff>
      <xdr:row>48</xdr:row>
      <xdr:rowOff>0</xdr:rowOff>
    </xdr:to>
    <xdr:graphicFrame macro="">
      <xdr:nvGraphicFramePr>
        <xdr:cNvPr id="10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0</xdr:colOff>
      <xdr:row>38</xdr:row>
      <xdr:rowOff>0</xdr:rowOff>
    </xdr:from>
    <xdr:to>
      <xdr:col>12</xdr:col>
      <xdr:colOff>0</xdr:colOff>
      <xdr:row>48</xdr:row>
      <xdr:rowOff>0</xdr:rowOff>
    </xdr:to>
    <xdr:graphicFrame macro="">
      <xdr:nvGraphicFramePr>
        <xdr:cNvPr id="11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12</xdr:col>
      <xdr:colOff>0</xdr:colOff>
      <xdr:row>38</xdr:row>
      <xdr:rowOff>0</xdr:rowOff>
    </xdr:from>
    <xdr:to>
      <xdr:col>18</xdr:col>
      <xdr:colOff>0</xdr:colOff>
      <xdr:row>48</xdr:row>
      <xdr:rowOff>0</xdr:rowOff>
    </xdr:to>
    <xdr:graphicFrame macro="">
      <xdr:nvGraphicFramePr>
        <xdr:cNvPr id="1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18</xdr:col>
      <xdr:colOff>0</xdr:colOff>
      <xdr:row>38</xdr:row>
      <xdr:rowOff>0</xdr:rowOff>
    </xdr:from>
    <xdr:to>
      <xdr:col>24</xdr:col>
      <xdr:colOff>0</xdr:colOff>
      <xdr:row>48</xdr:row>
      <xdr:rowOff>0</xdr:rowOff>
    </xdr:to>
    <xdr:graphicFrame macro="">
      <xdr:nvGraphicFramePr>
        <xdr:cNvPr id="13" name="グラフ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54</xdr:row>
      <xdr:rowOff>0</xdr:rowOff>
    </xdr:from>
    <xdr:to>
      <xdr:col>6</xdr:col>
      <xdr:colOff>0</xdr:colOff>
      <xdr:row>64</xdr:row>
      <xdr:rowOff>0</xdr:rowOff>
    </xdr:to>
    <xdr:graphicFrame macro="">
      <xdr:nvGraphicFramePr>
        <xdr:cNvPr id="14" name="グラフ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</xdr:col>
      <xdr:colOff>0</xdr:colOff>
      <xdr:row>54</xdr:row>
      <xdr:rowOff>0</xdr:rowOff>
    </xdr:from>
    <xdr:to>
      <xdr:col>12</xdr:col>
      <xdr:colOff>0</xdr:colOff>
      <xdr:row>64</xdr:row>
      <xdr:rowOff>0</xdr:rowOff>
    </xdr:to>
    <xdr:graphicFrame macro="">
      <xdr:nvGraphicFramePr>
        <xdr:cNvPr id="15" name="グラフ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12</xdr:col>
      <xdr:colOff>0</xdr:colOff>
      <xdr:row>54</xdr:row>
      <xdr:rowOff>0</xdr:rowOff>
    </xdr:from>
    <xdr:to>
      <xdr:col>18</xdr:col>
      <xdr:colOff>0</xdr:colOff>
      <xdr:row>64</xdr:row>
      <xdr:rowOff>0</xdr:rowOff>
    </xdr:to>
    <xdr:graphicFrame macro="">
      <xdr:nvGraphicFramePr>
        <xdr:cNvPr id="16" name="グラフ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file2\&#37096;&#38272;&#21029;\&#12458;&#12503;&#12488;&#25216;&#34899;&#35506;(&#20206;)\&#33394;&#24230;&#30435;&#35222;\&#26085;&#22577;\5&#26376;_&#33394;&#24230;&#30435;&#35222;&#26085;&#22577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月"/>
      <sheetName val="投入LOT数"/>
      <sheetName val="投入機種"/>
      <sheetName val="生産計画"/>
      <sheetName val="Master"/>
      <sheetName val="大口機種事前評価"/>
      <sheetName val="List"/>
      <sheetName val="前倒しNG機種"/>
      <sheetName val="実施記録"/>
      <sheetName val="Graph1"/>
      <sheetName val="Graph1 (2)"/>
      <sheetName val="実際の色度監視フロー(CEJ 170517訂正)"/>
      <sheetName val="半完成品コード"/>
      <sheetName val="監視想定ケース"/>
      <sheetName val="ケース"/>
      <sheetName val="Sheet2"/>
    </sheetNames>
    <sheetDataSet>
      <sheetData sheetId="0"/>
      <sheetData sheetId="1"/>
      <sheetData sheetId="2"/>
      <sheetData sheetId="3"/>
      <sheetData sheetId="4">
        <row r="6">
          <cell r="B6" t="str">
            <v>-</v>
          </cell>
          <cell r="C6" t="str">
            <v>-</v>
          </cell>
          <cell r="D6" t="str">
            <v>-</v>
          </cell>
          <cell r="E6" t="str">
            <v>-</v>
          </cell>
          <cell r="F6" t="str">
            <v>-</v>
          </cell>
          <cell r="G6" t="str">
            <v>-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  <cell r="P6" t="str">
            <v>-</v>
          </cell>
          <cell r="Q6" t="str">
            <v>-</v>
          </cell>
        </row>
        <row r="7">
          <cell r="B7" t="str">
            <v>↓↓　Ver.4　↓↓</v>
          </cell>
          <cell r="C7" t="str">
            <v>-</v>
          </cell>
          <cell r="D7" t="str">
            <v>-</v>
          </cell>
          <cell r="E7" t="str">
            <v>-</v>
          </cell>
          <cell r="F7" t="str">
            <v>-</v>
          </cell>
          <cell r="G7" t="str">
            <v>-</v>
          </cell>
          <cell r="H7" t="str">
            <v>-</v>
          </cell>
          <cell r="I7" t="str">
            <v>-</v>
          </cell>
          <cell r="J7" t="str">
            <v>-</v>
          </cell>
          <cell r="K7" t="str">
            <v>-</v>
          </cell>
          <cell r="L7" t="str">
            <v>-</v>
          </cell>
          <cell r="M7" t="str">
            <v>-</v>
          </cell>
          <cell r="N7" t="str">
            <v>-</v>
          </cell>
          <cell r="O7" t="str">
            <v>-</v>
          </cell>
          <cell r="P7" t="str">
            <v>-</v>
          </cell>
          <cell r="Q7" t="str">
            <v>-</v>
          </cell>
        </row>
        <row r="8">
          <cell r="B8" t="str">
            <v>CLU026H0506C1-50AL7G4</v>
          </cell>
          <cell r="C8" t="str">
            <v>026</v>
          </cell>
          <cell r="D8" t="str">
            <v>0506</v>
          </cell>
          <cell r="E8" t="str">
            <v>C1</v>
          </cell>
          <cell r="F8" t="str">
            <v>50A</v>
          </cell>
          <cell r="G8" t="str">
            <v>L7</v>
          </cell>
          <cell r="H8" t="str">
            <v>G4</v>
          </cell>
          <cell r="I8">
            <v>700</v>
          </cell>
          <cell r="J8" t="str">
            <v>○</v>
          </cell>
          <cell r="K8">
            <v>42292</v>
          </cell>
          <cell r="L8" t="str">
            <v>○</v>
          </cell>
          <cell r="M8">
            <v>42367</v>
          </cell>
          <cell r="N8" t="str">
            <v>○</v>
          </cell>
          <cell r="O8">
            <v>42519</v>
          </cell>
          <cell r="P8" t="str">
            <v>○</v>
          </cell>
          <cell r="Q8">
            <v>42463</v>
          </cell>
        </row>
        <row r="9">
          <cell r="B9" t="str">
            <v>CLU026H0506C1-503M2G2</v>
          </cell>
          <cell r="C9" t="str">
            <v>026</v>
          </cell>
          <cell r="D9" t="str">
            <v>0506</v>
          </cell>
          <cell r="E9" t="str">
            <v>C1</v>
          </cell>
          <cell r="F9" t="str">
            <v>503</v>
          </cell>
          <cell r="G9" t="str">
            <v>M2</v>
          </cell>
          <cell r="H9" t="str">
            <v>G2</v>
          </cell>
          <cell r="I9">
            <v>700</v>
          </cell>
          <cell r="J9">
            <v>0</v>
          </cell>
          <cell r="K9" t="str">
            <v>*</v>
          </cell>
          <cell r="L9">
            <v>0</v>
          </cell>
          <cell r="M9" t="str">
            <v>*</v>
          </cell>
          <cell r="N9">
            <v>0</v>
          </cell>
          <cell r="O9" t="str">
            <v>*</v>
          </cell>
          <cell r="P9">
            <v>0</v>
          </cell>
          <cell r="Q9" t="str">
            <v>*</v>
          </cell>
        </row>
        <row r="10">
          <cell r="B10" t="str">
            <v>CLU026H0506C1-273M2G2</v>
          </cell>
          <cell r="C10" t="str">
            <v>026</v>
          </cell>
          <cell r="D10" t="str">
            <v>0506</v>
          </cell>
          <cell r="E10" t="str">
            <v>C1</v>
          </cell>
          <cell r="F10" t="str">
            <v>273</v>
          </cell>
          <cell r="G10" t="str">
            <v>M2</v>
          </cell>
          <cell r="H10" t="str">
            <v>G2</v>
          </cell>
          <cell r="I10">
            <v>700</v>
          </cell>
          <cell r="J10">
            <v>0</v>
          </cell>
          <cell r="K10" t="str">
            <v>*</v>
          </cell>
          <cell r="L10">
            <v>0</v>
          </cell>
          <cell r="M10" t="str">
            <v>*</v>
          </cell>
          <cell r="N10">
            <v>0</v>
          </cell>
          <cell r="O10" t="str">
            <v>*</v>
          </cell>
          <cell r="P10">
            <v>0</v>
          </cell>
          <cell r="Q10" t="str">
            <v>*</v>
          </cell>
        </row>
        <row r="11">
          <cell r="B11" t="str">
            <v>CLU026H0901C1-503M2G2</v>
          </cell>
          <cell r="C11" t="str">
            <v>026</v>
          </cell>
          <cell r="D11" t="str">
            <v>0901</v>
          </cell>
          <cell r="E11" t="str">
            <v>C1</v>
          </cell>
          <cell r="F11" t="str">
            <v>503</v>
          </cell>
          <cell r="G11" t="str">
            <v>M2</v>
          </cell>
          <cell r="H11" t="str">
            <v>G2</v>
          </cell>
          <cell r="I11">
            <v>700</v>
          </cell>
          <cell r="J11" t="str">
            <v>○</v>
          </cell>
          <cell r="K11">
            <v>42170</v>
          </cell>
          <cell r="L11" t="str">
            <v>○</v>
          </cell>
          <cell r="M11">
            <v>42475</v>
          </cell>
          <cell r="N11" t="str">
            <v>○</v>
          </cell>
          <cell r="O11">
            <v>42364</v>
          </cell>
          <cell r="P11">
            <v>0</v>
          </cell>
          <cell r="Q11" t="str">
            <v>*</v>
          </cell>
        </row>
        <row r="12">
          <cell r="B12" t="str">
            <v>CLU026H0901C1-403M2G2</v>
          </cell>
          <cell r="C12" t="str">
            <v>026</v>
          </cell>
          <cell r="D12" t="str">
            <v>0901</v>
          </cell>
          <cell r="E12" t="str">
            <v>C1</v>
          </cell>
          <cell r="F12" t="str">
            <v>403</v>
          </cell>
          <cell r="G12" t="str">
            <v>M2</v>
          </cell>
          <cell r="H12" t="str">
            <v>G2</v>
          </cell>
          <cell r="I12">
            <v>700</v>
          </cell>
          <cell r="J12">
            <v>0</v>
          </cell>
          <cell r="K12" t="str">
            <v>*</v>
          </cell>
          <cell r="L12">
            <v>0</v>
          </cell>
          <cell r="M12" t="str">
            <v>*</v>
          </cell>
          <cell r="N12">
            <v>0</v>
          </cell>
          <cell r="O12" t="str">
            <v>*</v>
          </cell>
          <cell r="P12">
            <v>0</v>
          </cell>
          <cell r="Q12" t="str">
            <v>*</v>
          </cell>
        </row>
        <row r="13">
          <cell r="B13" t="str">
            <v>CLU026H0901C1-353M2G2</v>
          </cell>
          <cell r="C13" t="str">
            <v>026</v>
          </cell>
          <cell r="D13" t="str">
            <v>0901</v>
          </cell>
          <cell r="E13" t="str">
            <v>C1</v>
          </cell>
          <cell r="F13" t="str">
            <v>353</v>
          </cell>
          <cell r="G13" t="str">
            <v>M2</v>
          </cell>
          <cell r="H13" t="str">
            <v>G2</v>
          </cell>
          <cell r="I13">
            <v>700</v>
          </cell>
          <cell r="J13" t="str">
            <v>○</v>
          </cell>
          <cell r="K13">
            <v>42151</v>
          </cell>
          <cell r="L13" t="str">
            <v>○</v>
          </cell>
          <cell r="M13">
            <v>42472</v>
          </cell>
          <cell r="N13" t="str">
            <v>○</v>
          </cell>
          <cell r="O13">
            <v>42347</v>
          </cell>
          <cell r="P13">
            <v>0</v>
          </cell>
          <cell r="Q13" t="str">
            <v>*</v>
          </cell>
        </row>
        <row r="14">
          <cell r="B14" t="str">
            <v>CLU026H0901C1-303M2G2</v>
          </cell>
          <cell r="C14" t="str">
            <v>026</v>
          </cell>
          <cell r="D14" t="str">
            <v>0901</v>
          </cell>
          <cell r="E14" t="str">
            <v>C1</v>
          </cell>
          <cell r="F14" t="str">
            <v>303</v>
          </cell>
          <cell r="G14" t="str">
            <v>M2</v>
          </cell>
          <cell r="H14" t="str">
            <v>G2</v>
          </cell>
          <cell r="I14">
            <v>700</v>
          </cell>
          <cell r="J14">
            <v>0</v>
          </cell>
          <cell r="K14" t="str">
            <v>*</v>
          </cell>
          <cell r="L14">
            <v>0</v>
          </cell>
          <cell r="M14" t="str">
            <v>*</v>
          </cell>
          <cell r="N14">
            <v>0</v>
          </cell>
          <cell r="O14" t="str">
            <v>*</v>
          </cell>
          <cell r="P14">
            <v>0</v>
          </cell>
          <cell r="Q14" t="str">
            <v>*</v>
          </cell>
        </row>
        <row r="15">
          <cell r="B15" t="str">
            <v>CLU026H0901C1-273M2G2</v>
          </cell>
          <cell r="C15" t="str">
            <v>026</v>
          </cell>
          <cell r="D15" t="str">
            <v>0901</v>
          </cell>
          <cell r="E15" t="str">
            <v>C1</v>
          </cell>
          <cell r="F15" t="str">
            <v>273</v>
          </cell>
          <cell r="G15" t="str">
            <v>M2</v>
          </cell>
          <cell r="H15" t="str">
            <v>G2</v>
          </cell>
          <cell r="I15">
            <v>700</v>
          </cell>
          <cell r="J15" t="str">
            <v>×</v>
          </cell>
          <cell r="K15">
            <v>42389</v>
          </cell>
          <cell r="L15" t="str">
            <v>×</v>
          </cell>
          <cell r="M15">
            <v>42472</v>
          </cell>
          <cell r="N15" t="str">
            <v>×</v>
          </cell>
          <cell r="O15">
            <v>42347</v>
          </cell>
          <cell r="P15">
            <v>0</v>
          </cell>
          <cell r="Q15" t="str">
            <v>*</v>
          </cell>
        </row>
        <row r="16">
          <cell r="B16" t="str">
            <v>CLU026H1002C1-503M2G2</v>
          </cell>
          <cell r="C16" t="str">
            <v>026</v>
          </cell>
          <cell r="D16" t="str">
            <v>1002</v>
          </cell>
          <cell r="E16" t="str">
            <v>C1</v>
          </cell>
          <cell r="F16" t="str">
            <v>503</v>
          </cell>
          <cell r="G16" t="str">
            <v>M2</v>
          </cell>
          <cell r="H16" t="str">
            <v>G2</v>
          </cell>
          <cell r="I16">
            <v>700</v>
          </cell>
          <cell r="J16" t="str">
            <v>○</v>
          </cell>
          <cell r="K16">
            <v>42658</v>
          </cell>
          <cell r="L16" t="str">
            <v>○</v>
          </cell>
          <cell r="M16">
            <v>42648</v>
          </cell>
          <cell r="N16" t="str">
            <v>○</v>
          </cell>
          <cell r="O16">
            <v>42756</v>
          </cell>
          <cell r="P16" t="str">
            <v>○</v>
          </cell>
          <cell r="Q16">
            <v>42874</v>
          </cell>
        </row>
        <row r="17">
          <cell r="B17" t="str">
            <v>CLU026H1002C1-403M2G2</v>
          </cell>
          <cell r="C17" t="str">
            <v>026</v>
          </cell>
          <cell r="D17" t="str">
            <v>1002</v>
          </cell>
          <cell r="E17" t="str">
            <v>C1</v>
          </cell>
          <cell r="F17" t="str">
            <v>403</v>
          </cell>
          <cell r="G17" t="str">
            <v>M2</v>
          </cell>
          <cell r="H17" t="str">
            <v>G2</v>
          </cell>
          <cell r="I17">
            <v>700</v>
          </cell>
          <cell r="J17" t="str">
            <v>○</v>
          </cell>
          <cell r="K17">
            <v>42715</v>
          </cell>
          <cell r="L17">
            <v>0</v>
          </cell>
          <cell r="M17" t="str">
            <v>*</v>
          </cell>
          <cell r="N17" t="str">
            <v>○</v>
          </cell>
          <cell r="O17">
            <v>42783</v>
          </cell>
          <cell r="P17" t="str">
            <v>○</v>
          </cell>
          <cell r="Q17">
            <v>42871</v>
          </cell>
        </row>
        <row r="18">
          <cell r="B18" t="str">
            <v>CLU026H1002C1-303M2G2</v>
          </cell>
          <cell r="C18" t="str">
            <v>026</v>
          </cell>
          <cell r="D18" t="str">
            <v>1002</v>
          </cell>
          <cell r="E18" t="str">
            <v>C1</v>
          </cell>
          <cell r="F18" t="str">
            <v>303</v>
          </cell>
          <cell r="G18" t="str">
            <v>M2</v>
          </cell>
          <cell r="H18" t="str">
            <v>G2</v>
          </cell>
          <cell r="I18">
            <v>700</v>
          </cell>
          <cell r="J18">
            <v>0</v>
          </cell>
          <cell r="K18" t="str">
            <v>*</v>
          </cell>
          <cell r="L18">
            <v>0</v>
          </cell>
          <cell r="M18" t="str">
            <v>*</v>
          </cell>
          <cell r="N18" t="str">
            <v>○</v>
          </cell>
          <cell r="O18">
            <v>42567</v>
          </cell>
          <cell r="P18">
            <v>0</v>
          </cell>
          <cell r="Q18" t="str">
            <v>*</v>
          </cell>
        </row>
        <row r="19">
          <cell r="B19" t="str">
            <v>CLU026H1002C1-273M2G2</v>
          </cell>
          <cell r="C19" t="str">
            <v>026</v>
          </cell>
          <cell r="D19" t="str">
            <v>1002</v>
          </cell>
          <cell r="E19" t="str">
            <v>C1</v>
          </cell>
          <cell r="F19" t="str">
            <v>273</v>
          </cell>
          <cell r="G19" t="str">
            <v>M2</v>
          </cell>
          <cell r="H19" t="str">
            <v>G2</v>
          </cell>
          <cell r="I19">
            <v>700</v>
          </cell>
          <cell r="J19">
            <v>0</v>
          </cell>
          <cell r="K19" t="str">
            <v>*</v>
          </cell>
          <cell r="L19">
            <v>0</v>
          </cell>
          <cell r="M19" t="str">
            <v>*</v>
          </cell>
          <cell r="N19" t="str">
            <v>○</v>
          </cell>
          <cell r="O19">
            <v>42814</v>
          </cell>
          <cell r="P19" t="str">
            <v>○</v>
          </cell>
          <cell r="Q19">
            <v>42826</v>
          </cell>
        </row>
        <row r="20">
          <cell r="B20" t="str">
            <v>CLU026H1201C1-50AL7G4</v>
          </cell>
          <cell r="C20" t="str">
            <v>026</v>
          </cell>
          <cell r="D20" t="str">
            <v>1201</v>
          </cell>
          <cell r="E20" t="str">
            <v>C1</v>
          </cell>
          <cell r="F20" t="str">
            <v>50A</v>
          </cell>
          <cell r="G20" t="str">
            <v>L7</v>
          </cell>
          <cell r="H20" t="str">
            <v>G4</v>
          </cell>
          <cell r="I20">
            <v>700</v>
          </cell>
          <cell r="J20" t="str">
            <v>○</v>
          </cell>
          <cell r="K20">
            <v>42156</v>
          </cell>
          <cell r="L20">
            <v>0</v>
          </cell>
          <cell r="M20" t="str">
            <v>*</v>
          </cell>
          <cell r="N20">
            <v>0</v>
          </cell>
          <cell r="O20" t="str">
            <v>*</v>
          </cell>
          <cell r="P20">
            <v>0</v>
          </cell>
          <cell r="Q20" t="str">
            <v>*</v>
          </cell>
        </row>
        <row r="21">
          <cell r="B21" t="str">
            <v>CLU026H1201C1-40AL7G4</v>
          </cell>
          <cell r="C21" t="str">
            <v>026</v>
          </cell>
          <cell r="D21" t="str">
            <v>1201</v>
          </cell>
          <cell r="E21" t="str">
            <v>C1</v>
          </cell>
          <cell r="F21" t="str">
            <v>40A</v>
          </cell>
          <cell r="G21" t="str">
            <v>L7</v>
          </cell>
          <cell r="H21" t="str">
            <v>G4</v>
          </cell>
          <cell r="I21">
            <v>700</v>
          </cell>
          <cell r="J21" t="str">
            <v>○</v>
          </cell>
          <cell r="K21">
            <v>42178</v>
          </cell>
          <cell r="L21" t="str">
            <v>○</v>
          </cell>
          <cell r="M21">
            <v>42405</v>
          </cell>
          <cell r="N21">
            <v>0</v>
          </cell>
          <cell r="O21" t="str">
            <v>*</v>
          </cell>
          <cell r="P21">
            <v>0</v>
          </cell>
          <cell r="Q21" t="str">
            <v>*</v>
          </cell>
        </row>
        <row r="22">
          <cell r="B22" t="str">
            <v>CLU026H1201C1-30AL7G4</v>
          </cell>
          <cell r="C22" t="str">
            <v>026</v>
          </cell>
          <cell r="D22" t="str">
            <v>1201</v>
          </cell>
          <cell r="E22" t="str">
            <v>C1</v>
          </cell>
          <cell r="F22" t="str">
            <v>30A</v>
          </cell>
          <cell r="G22" t="str">
            <v>L7</v>
          </cell>
          <cell r="H22" t="str">
            <v>G4</v>
          </cell>
          <cell r="I22">
            <v>700</v>
          </cell>
          <cell r="J22" t="str">
            <v>○</v>
          </cell>
          <cell r="K22">
            <v>42179</v>
          </cell>
          <cell r="L22">
            <v>0</v>
          </cell>
          <cell r="M22" t="str">
            <v>*</v>
          </cell>
          <cell r="N22">
            <v>0</v>
          </cell>
          <cell r="O22" t="str">
            <v>*</v>
          </cell>
          <cell r="P22">
            <v>0</v>
          </cell>
          <cell r="Q22" t="str">
            <v>*</v>
          </cell>
        </row>
        <row r="23">
          <cell r="B23" t="str">
            <v>CLU026H1201C1-653M2G2</v>
          </cell>
          <cell r="C23" t="str">
            <v>026</v>
          </cell>
          <cell r="D23" t="str">
            <v>1201</v>
          </cell>
          <cell r="E23" t="str">
            <v>C1</v>
          </cell>
          <cell r="F23" t="str">
            <v>653</v>
          </cell>
          <cell r="G23" t="str">
            <v>M2</v>
          </cell>
          <cell r="H23" t="str">
            <v>G2</v>
          </cell>
          <cell r="I23">
            <v>700</v>
          </cell>
          <cell r="J23" t="str">
            <v>○</v>
          </cell>
          <cell r="K23">
            <v>42156</v>
          </cell>
          <cell r="L23">
            <v>0</v>
          </cell>
          <cell r="M23" t="str">
            <v>*</v>
          </cell>
          <cell r="N23" t="str">
            <v>○</v>
          </cell>
          <cell r="O23">
            <v>42145</v>
          </cell>
          <cell r="P23" t="str">
            <v>○</v>
          </cell>
          <cell r="Q23">
            <v>42829</v>
          </cell>
        </row>
        <row r="24">
          <cell r="B24" t="str">
            <v>CLU026H1201C1-503M2G2</v>
          </cell>
          <cell r="C24" t="str">
            <v>026</v>
          </cell>
          <cell r="D24" t="str">
            <v>1201</v>
          </cell>
          <cell r="E24" t="str">
            <v>C1</v>
          </cell>
          <cell r="F24" t="str">
            <v>503</v>
          </cell>
          <cell r="G24" t="str">
            <v>M2</v>
          </cell>
          <cell r="H24" t="str">
            <v>G2</v>
          </cell>
          <cell r="I24">
            <v>700</v>
          </cell>
          <cell r="J24" t="str">
            <v>○</v>
          </cell>
          <cell r="K24">
            <v>42429</v>
          </cell>
          <cell r="L24" t="str">
            <v>○</v>
          </cell>
          <cell r="M24">
            <v>42667</v>
          </cell>
          <cell r="N24" t="str">
            <v>○</v>
          </cell>
          <cell r="O24">
            <v>42790</v>
          </cell>
          <cell r="P24" t="str">
            <v>○</v>
          </cell>
          <cell r="Q24">
            <v>42791</v>
          </cell>
        </row>
        <row r="25">
          <cell r="B25" t="str">
            <v>CLU026H1201C1-403M2G2</v>
          </cell>
          <cell r="C25" t="str">
            <v>026</v>
          </cell>
          <cell r="D25" t="str">
            <v>1201</v>
          </cell>
          <cell r="E25" t="str">
            <v>C1</v>
          </cell>
          <cell r="F25" t="str">
            <v>403</v>
          </cell>
          <cell r="G25" t="str">
            <v>M2</v>
          </cell>
          <cell r="H25" t="str">
            <v>G2</v>
          </cell>
          <cell r="I25">
            <v>700</v>
          </cell>
          <cell r="J25" t="str">
            <v>○</v>
          </cell>
          <cell r="K25">
            <v>42156</v>
          </cell>
          <cell r="L25" t="str">
            <v>○</v>
          </cell>
          <cell r="M25">
            <v>42863</v>
          </cell>
          <cell r="N25" t="str">
            <v>○</v>
          </cell>
          <cell r="O25">
            <v>42785</v>
          </cell>
          <cell r="P25">
            <v>0</v>
          </cell>
          <cell r="Q25" t="str">
            <v>*</v>
          </cell>
        </row>
        <row r="26">
          <cell r="B26" t="str">
            <v>CLU026H1201C1-353M2G2</v>
          </cell>
          <cell r="C26" t="str">
            <v>026</v>
          </cell>
          <cell r="D26" t="str">
            <v>1201</v>
          </cell>
          <cell r="E26" t="str">
            <v>C1</v>
          </cell>
          <cell r="F26" t="str">
            <v>353</v>
          </cell>
          <cell r="G26" t="str">
            <v>M2</v>
          </cell>
          <cell r="H26" t="str">
            <v>G2</v>
          </cell>
          <cell r="I26">
            <v>700</v>
          </cell>
          <cell r="J26" t="str">
            <v>○</v>
          </cell>
          <cell r="K26">
            <v>42165</v>
          </cell>
          <cell r="L26" t="str">
            <v>○</v>
          </cell>
          <cell r="M26">
            <v>42831</v>
          </cell>
          <cell r="N26" t="str">
            <v>○</v>
          </cell>
          <cell r="O26">
            <v>42610</v>
          </cell>
          <cell r="P26" t="str">
            <v>○</v>
          </cell>
          <cell r="Q26">
            <v>42407</v>
          </cell>
        </row>
        <row r="27">
          <cell r="B27" t="str">
            <v>CLU026H1201C1-303M2G2</v>
          </cell>
          <cell r="C27" t="str">
            <v>026</v>
          </cell>
          <cell r="D27" t="str">
            <v>1201</v>
          </cell>
          <cell r="E27" t="str">
            <v>C1</v>
          </cell>
          <cell r="F27" t="str">
            <v>303</v>
          </cell>
          <cell r="G27" t="str">
            <v>M2</v>
          </cell>
          <cell r="H27" t="str">
            <v>G2</v>
          </cell>
          <cell r="I27">
            <v>700</v>
          </cell>
          <cell r="J27" t="str">
            <v>○</v>
          </cell>
          <cell r="K27">
            <v>42184</v>
          </cell>
          <cell r="L27" t="str">
            <v>○</v>
          </cell>
          <cell r="M27">
            <v>42831</v>
          </cell>
          <cell r="N27" t="str">
            <v>○</v>
          </cell>
          <cell r="O27">
            <v>42670</v>
          </cell>
          <cell r="P27">
            <v>0</v>
          </cell>
          <cell r="Q27" t="str">
            <v>*</v>
          </cell>
        </row>
        <row r="28">
          <cell r="B28" t="str">
            <v>CLU026H1201C1-273M2G2</v>
          </cell>
          <cell r="C28" t="str">
            <v>026</v>
          </cell>
          <cell r="D28" t="str">
            <v>1201</v>
          </cell>
          <cell r="E28" t="str">
            <v>C1</v>
          </cell>
          <cell r="F28" t="str">
            <v>273</v>
          </cell>
          <cell r="G28" t="str">
            <v>M2</v>
          </cell>
          <cell r="H28" t="str">
            <v>G2</v>
          </cell>
          <cell r="I28">
            <v>700</v>
          </cell>
          <cell r="J28" t="str">
            <v>×</v>
          </cell>
          <cell r="K28">
            <v>42420</v>
          </cell>
          <cell r="L28" t="str">
            <v>○</v>
          </cell>
          <cell r="M28">
            <v>42866</v>
          </cell>
          <cell r="N28" t="str">
            <v>○</v>
          </cell>
          <cell r="O28">
            <v>42789</v>
          </cell>
          <cell r="P28" t="str">
            <v>○</v>
          </cell>
          <cell r="Q28">
            <v>42791</v>
          </cell>
        </row>
        <row r="29">
          <cell r="B29" t="str">
            <v>CLU026H1201C1-403H5G3</v>
          </cell>
          <cell r="C29" t="str">
            <v>026</v>
          </cell>
          <cell r="D29" t="str">
            <v>1201</v>
          </cell>
          <cell r="E29" t="str">
            <v>C1</v>
          </cell>
          <cell r="F29" t="str">
            <v>403</v>
          </cell>
          <cell r="G29" t="str">
            <v>H5</v>
          </cell>
          <cell r="H29" t="str">
            <v>G3</v>
          </cell>
          <cell r="I29">
            <v>700</v>
          </cell>
          <cell r="J29" t="str">
            <v>×</v>
          </cell>
          <cell r="K29">
            <v>42156</v>
          </cell>
          <cell r="L29">
            <v>0</v>
          </cell>
          <cell r="M29" t="str">
            <v>*</v>
          </cell>
          <cell r="N29" t="str">
            <v>○</v>
          </cell>
          <cell r="O29">
            <v>42655</v>
          </cell>
          <cell r="P29">
            <v>0</v>
          </cell>
          <cell r="Q29" t="str">
            <v>*</v>
          </cell>
        </row>
        <row r="30">
          <cell r="B30" t="str">
            <v>CLU026H1201C1-353H5G3</v>
          </cell>
          <cell r="C30" t="str">
            <v>026</v>
          </cell>
          <cell r="D30" t="str">
            <v>1201</v>
          </cell>
          <cell r="E30" t="str">
            <v>C1</v>
          </cell>
          <cell r="F30" t="str">
            <v>353</v>
          </cell>
          <cell r="G30" t="str">
            <v>H5</v>
          </cell>
          <cell r="H30" t="str">
            <v>G3</v>
          </cell>
          <cell r="I30">
            <v>700</v>
          </cell>
          <cell r="J30" t="str">
            <v>○</v>
          </cell>
          <cell r="K30">
            <v>42165</v>
          </cell>
          <cell r="L30">
            <v>0</v>
          </cell>
          <cell r="M30" t="str">
            <v>*</v>
          </cell>
          <cell r="N30" t="str">
            <v>○</v>
          </cell>
          <cell r="O30">
            <v>42706</v>
          </cell>
          <cell r="P30">
            <v>0</v>
          </cell>
          <cell r="Q30" t="str">
            <v>*</v>
          </cell>
        </row>
        <row r="31">
          <cell r="B31" t="str">
            <v>CLU026H1201C1-303H5G3</v>
          </cell>
          <cell r="C31" t="str">
            <v>026</v>
          </cell>
          <cell r="D31" t="str">
            <v>1201</v>
          </cell>
          <cell r="E31" t="str">
            <v>C1</v>
          </cell>
          <cell r="F31" t="str">
            <v>303</v>
          </cell>
          <cell r="G31" t="str">
            <v>H5</v>
          </cell>
          <cell r="H31" t="str">
            <v>G3</v>
          </cell>
          <cell r="I31">
            <v>700</v>
          </cell>
          <cell r="J31" t="str">
            <v>○</v>
          </cell>
          <cell r="K31">
            <v>42158</v>
          </cell>
          <cell r="L31">
            <v>0</v>
          </cell>
          <cell r="M31" t="str">
            <v>*</v>
          </cell>
          <cell r="N31" t="str">
            <v>○</v>
          </cell>
          <cell r="O31">
            <v>42611</v>
          </cell>
          <cell r="P31">
            <v>0</v>
          </cell>
          <cell r="Q31" t="str">
            <v>*</v>
          </cell>
        </row>
        <row r="32">
          <cell r="B32" t="str">
            <v>CLU026H1201C1-273H5G3</v>
          </cell>
          <cell r="C32" t="str">
            <v>026</v>
          </cell>
          <cell r="D32" t="str">
            <v>1201</v>
          </cell>
          <cell r="E32" t="str">
            <v>C1</v>
          </cell>
          <cell r="F32" t="str">
            <v>273</v>
          </cell>
          <cell r="G32" t="str">
            <v>H5</v>
          </cell>
          <cell r="H32" t="str">
            <v>G3</v>
          </cell>
          <cell r="I32">
            <v>700</v>
          </cell>
          <cell r="J32" t="str">
            <v>○</v>
          </cell>
          <cell r="K32">
            <v>42173</v>
          </cell>
          <cell r="L32" t="str">
            <v>○</v>
          </cell>
          <cell r="M32">
            <v>42544</v>
          </cell>
          <cell r="N32" t="str">
            <v>○</v>
          </cell>
          <cell r="O32">
            <v>42623</v>
          </cell>
          <cell r="P32">
            <v>0</v>
          </cell>
          <cell r="Q32" t="str">
            <v>*</v>
          </cell>
        </row>
        <row r="33">
          <cell r="B33" t="str">
            <v>CLU026H1201C1-403H7G5</v>
          </cell>
          <cell r="C33" t="str">
            <v>026</v>
          </cell>
          <cell r="D33" t="str">
            <v>1201</v>
          </cell>
          <cell r="E33" t="str">
            <v>C1</v>
          </cell>
          <cell r="F33" t="str">
            <v>403</v>
          </cell>
          <cell r="G33" t="str">
            <v>H7</v>
          </cell>
          <cell r="H33" t="str">
            <v>G5</v>
          </cell>
          <cell r="I33">
            <v>700</v>
          </cell>
          <cell r="J33">
            <v>0</v>
          </cell>
          <cell r="K33" t="str">
            <v>*</v>
          </cell>
          <cell r="L33">
            <v>0</v>
          </cell>
          <cell r="M33" t="str">
            <v>*</v>
          </cell>
          <cell r="N33" t="str">
            <v>○</v>
          </cell>
          <cell r="O33">
            <v>42236</v>
          </cell>
          <cell r="P33">
            <v>0</v>
          </cell>
          <cell r="Q33" t="str">
            <v>*</v>
          </cell>
        </row>
        <row r="34">
          <cell r="B34" t="str">
            <v>CLU026H1201C1-303H7G5</v>
          </cell>
          <cell r="C34" t="str">
            <v>026</v>
          </cell>
          <cell r="D34" t="str">
            <v>1201</v>
          </cell>
          <cell r="E34" t="str">
            <v>C1</v>
          </cell>
          <cell r="F34" t="str">
            <v>303</v>
          </cell>
          <cell r="G34" t="str">
            <v>H7</v>
          </cell>
          <cell r="H34" t="str">
            <v>G5</v>
          </cell>
          <cell r="I34">
            <v>700</v>
          </cell>
          <cell r="J34">
            <v>0</v>
          </cell>
          <cell r="K34" t="str">
            <v>*</v>
          </cell>
          <cell r="L34">
            <v>0</v>
          </cell>
          <cell r="M34" t="str">
            <v>*</v>
          </cell>
          <cell r="N34" t="str">
            <v>○</v>
          </cell>
          <cell r="O34">
            <v>42708</v>
          </cell>
          <cell r="P34">
            <v>0</v>
          </cell>
          <cell r="Q34" t="str">
            <v>*</v>
          </cell>
        </row>
        <row r="35">
          <cell r="B35" t="str">
            <v>CLU026H1201C1-273H7G5</v>
          </cell>
          <cell r="C35" t="str">
            <v>026</v>
          </cell>
          <cell r="D35" t="str">
            <v>1201</v>
          </cell>
          <cell r="E35" t="str">
            <v>C1</v>
          </cell>
          <cell r="F35" t="str">
            <v>273</v>
          </cell>
          <cell r="G35" t="str">
            <v>H7</v>
          </cell>
          <cell r="H35" t="str">
            <v>G5</v>
          </cell>
          <cell r="I35">
            <v>700</v>
          </cell>
          <cell r="J35">
            <v>0</v>
          </cell>
          <cell r="K35" t="str">
            <v>*</v>
          </cell>
          <cell r="L35">
            <v>0</v>
          </cell>
          <cell r="M35" t="str">
            <v>*</v>
          </cell>
          <cell r="N35" t="str">
            <v>○</v>
          </cell>
          <cell r="O35">
            <v>42706</v>
          </cell>
          <cell r="P35">
            <v>0</v>
          </cell>
          <cell r="Q35" t="str">
            <v>*</v>
          </cell>
        </row>
        <row r="36">
          <cell r="B36" t="str">
            <v>CLU026H1201C1-303MRG2</v>
          </cell>
          <cell r="C36" t="str">
            <v>026</v>
          </cell>
          <cell r="D36" t="str">
            <v>1201</v>
          </cell>
          <cell r="E36" t="str">
            <v>C1</v>
          </cell>
          <cell r="F36" t="str">
            <v>303</v>
          </cell>
          <cell r="G36" t="str">
            <v>MR</v>
          </cell>
          <cell r="H36" t="str">
            <v>G2</v>
          </cell>
          <cell r="I36">
            <v>700</v>
          </cell>
          <cell r="J36">
            <v>0</v>
          </cell>
          <cell r="K36" t="str">
            <v>*</v>
          </cell>
          <cell r="L36">
            <v>0</v>
          </cell>
          <cell r="M36" t="str">
            <v>*</v>
          </cell>
          <cell r="N36" t="str">
            <v>○</v>
          </cell>
          <cell r="O36">
            <v>42412</v>
          </cell>
          <cell r="P36">
            <v>0</v>
          </cell>
          <cell r="Q36" t="str">
            <v>*</v>
          </cell>
        </row>
        <row r="37">
          <cell r="B37" t="str">
            <v>CLU026H1201C1-273MRG2</v>
          </cell>
          <cell r="C37" t="str">
            <v>026</v>
          </cell>
          <cell r="D37" t="str">
            <v>1201</v>
          </cell>
          <cell r="E37" t="str">
            <v>C1</v>
          </cell>
          <cell r="F37" t="str">
            <v>273</v>
          </cell>
          <cell r="G37" t="str">
            <v>MR</v>
          </cell>
          <cell r="H37" t="str">
            <v>G2</v>
          </cell>
          <cell r="I37">
            <v>700</v>
          </cell>
          <cell r="J37">
            <v>0</v>
          </cell>
          <cell r="K37" t="str">
            <v>*</v>
          </cell>
          <cell r="L37">
            <v>0</v>
          </cell>
          <cell r="M37" t="str">
            <v>*</v>
          </cell>
          <cell r="N37" t="str">
            <v>○</v>
          </cell>
          <cell r="O37">
            <v>42406</v>
          </cell>
          <cell r="P37" t="str">
            <v>○</v>
          </cell>
          <cell r="Q37">
            <v>42386</v>
          </cell>
        </row>
        <row r="38">
          <cell r="B38" t="str">
            <v>CLU026H1202A53503M2G2</v>
          </cell>
          <cell r="C38" t="str">
            <v>026</v>
          </cell>
          <cell r="D38" t="str">
            <v>1202</v>
          </cell>
          <cell r="E38" t="str">
            <v>A5</v>
          </cell>
          <cell r="F38" t="str">
            <v>503</v>
          </cell>
          <cell r="G38" t="str">
            <v>M2</v>
          </cell>
          <cell r="H38" t="str">
            <v>G2</v>
          </cell>
          <cell r="I38">
            <v>700</v>
          </cell>
          <cell r="J38">
            <v>0</v>
          </cell>
          <cell r="K38" t="str">
            <v>*</v>
          </cell>
          <cell r="L38">
            <v>0</v>
          </cell>
          <cell r="M38" t="str">
            <v>*</v>
          </cell>
          <cell r="N38">
            <v>0</v>
          </cell>
          <cell r="O38" t="str">
            <v>*</v>
          </cell>
          <cell r="P38">
            <v>0</v>
          </cell>
          <cell r="Q38" t="str">
            <v>*</v>
          </cell>
        </row>
        <row r="39">
          <cell r="B39" t="str">
            <v>CLU026H1202A53403M2G2</v>
          </cell>
          <cell r="C39" t="str">
            <v>026</v>
          </cell>
          <cell r="D39" t="str">
            <v>1202</v>
          </cell>
          <cell r="E39" t="str">
            <v>A5</v>
          </cell>
          <cell r="F39" t="str">
            <v>403</v>
          </cell>
          <cell r="G39" t="str">
            <v>M2</v>
          </cell>
          <cell r="H39" t="str">
            <v>G2</v>
          </cell>
          <cell r="I39">
            <v>700</v>
          </cell>
          <cell r="J39">
            <v>0</v>
          </cell>
          <cell r="K39" t="str">
            <v>*</v>
          </cell>
          <cell r="L39">
            <v>0</v>
          </cell>
          <cell r="M39" t="str">
            <v>*</v>
          </cell>
          <cell r="N39">
            <v>0</v>
          </cell>
          <cell r="O39" t="str">
            <v>*</v>
          </cell>
          <cell r="P39">
            <v>0</v>
          </cell>
          <cell r="Q39" t="str">
            <v>*</v>
          </cell>
        </row>
        <row r="40">
          <cell r="B40" t="str">
            <v>CLU026H1202A53303M2G2</v>
          </cell>
          <cell r="C40" t="str">
            <v>026</v>
          </cell>
          <cell r="D40" t="str">
            <v>1202</v>
          </cell>
          <cell r="E40" t="str">
            <v>A5</v>
          </cell>
          <cell r="F40" t="str">
            <v>303</v>
          </cell>
          <cell r="G40" t="str">
            <v>M2</v>
          </cell>
          <cell r="H40" t="str">
            <v>G2</v>
          </cell>
          <cell r="I40">
            <v>700</v>
          </cell>
          <cell r="J40">
            <v>0</v>
          </cell>
          <cell r="K40" t="str">
            <v>*</v>
          </cell>
          <cell r="L40">
            <v>0</v>
          </cell>
          <cell r="M40" t="str">
            <v>*</v>
          </cell>
          <cell r="N40">
            <v>0</v>
          </cell>
          <cell r="O40" t="str">
            <v>*</v>
          </cell>
          <cell r="P40">
            <v>0</v>
          </cell>
          <cell r="Q40" t="str">
            <v>*</v>
          </cell>
        </row>
        <row r="41">
          <cell r="B41" t="str">
            <v>CLU026H1202A53273M2G2</v>
          </cell>
          <cell r="C41" t="str">
            <v>026</v>
          </cell>
          <cell r="D41" t="str">
            <v>1202</v>
          </cell>
          <cell r="E41" t="str">
            <v>A5</v>
          </cell>
          <cell r="F41" t="str">
            <v>273</v>
          </cell>
          <cell r="G41" t="str">
            <v>M2</v>
          </cell>
          <cell r="H41" t="str">
            <v>G2</v>
          </cell>
          <cell r="I41">
            <v>700</v>
          </cell>
          <cell r="J41">
            <v>0</v>
          </cell>
          <cell r="K41" t="str">
            <v>*</v>
          </cell>
          <cell r="L41" t="str">
            <v>○</v>
          </cell>
          <cell r="M41">
            <v>42405</v>
          </cell>
          <cell r="N41">
            <v>0</v>
          </cell>
          <cell r="O41" t="str">
            <v>*</v>
          </cell>
          <cell r="P41">
            <v>0</v>
          </cell>
          <cell r="Q41" t="str">
            <v>*</v>
          </cell>
        </row>
        <row r="42">
          <cell r="B42" t="str">
            <v>CLU026H1202C1-50AL7G4</v>
          </cell>
          <cell r="C42" t="str">
            <v>026</v>
          </cell>
          <cell r="D42" t="str">
            <v>1202</v>
          </cell>
          <cell r="E42" t="str">
            <v>C1</v>
          </cell>
          <cell r="F42" t="str">
            <v>50A</v>
          </cell>
          <cell r="G42" t="str">
            <v>L7</v>
          </cell>
          <cell r="H42" t="str">
            <v>G4</v>
          </cell>
          <cell r="I42">
            <v>700</v>
          </cell>
          <cell r="J42" t="str">
            <v>○</v>
          </cell>
          <cell r="K42">
            <v>42143</v>
          </cell>
          <cell r="L42" t="str">
            <v>○</v>
          </cell>
          <cell r="M42">
            <v>42314</v>
          </cell>
          <cell r="N42" t="str">
            <v>○</v>
          </cell>
          <cell r="O42">
            <v>42602</v>
          </cell>
          <cell r="P42">
            <v>0</v>
          </cell>
          <cell r="Q42" t="str">
            <v>*</v>
          </cell>
        </row>
        <row r="43">
          <cell r="B43" t="str">
            <v>CLU026H1202C1-40AL7G4</v>
          </cell>
          <cell r="C43" t="str">
            <v>026</v>
          </cell>
          <cell r="D43" t="str">
            <v>1202</v>
          </cell>
          <cell r="E43" t="str">
            <v>C1</v>
          </cell>
          <cell r="F43" t="str">
            <v>40A</v>
          </cell>
          <cell r="G43" t="str">
            <v>L7</v>
          </cell>
          <cell r="H43" t="str">
            <v>G4</v>
          </cell>
          <cell r="I43">
            <v>700</v>
          </cell>
          <cell r="J43" t="str">
            <v>○</v>
          </cell>
          <cell r="K43">
            <v>42149</v>
          </cell>
          <cell r="L43">
            <v>0</v>
          </cell>
          <cell r="M43" t="str">
            <v>*</v>
          </cell>
          <cell r="N43" t="str">
            <v>○</v>
          </cell>
          <cell r="O43">
            <v>42684</v>
          </cell>
          <cell r="P43">
            <v>0</v>
          </cell>
          <cell r="Q43" t="str">
            <v>*</v>
          </cell>
        </row>
        <row r="44">
          <cell r="B44" t="str">
            <v>CLU026H1202C1-35AL7G4</v>
          </cell>
          <cell r="C44" t="str">
            <v>026</v>
          </cell>
          <cell r="D44" t="str">
            <v>1202</v>
          </cell>
          <cell r="E44" t="str">
            <v>C1</v>
          </cell>
          <cell r="F44" t="str">
            <v>35A</v>
          </cell>
          <cell r="G44" t="str">
            <v>L7</v>
          </cell>
          <cell r="H44" t="str">
            <v>G4</v>
          </cell>
          <cell r="I44">
            <v>700</v>
          </cell>
          <cell r="J44">
            <v>0</v>
          </cell>
          <cell r="K44" t="str">
            <v>*</v>
          </cell>
          <cell r="L44">
            <v>0</v>
          </cell>
          <cell r="M44" t="str">
            <v>*</v>
          </cell>
          <cell r="N44">
            <v>0</v>
          </cell>
          <cell r="O44" t="str">
            <v>*</v>
          </cell>
          <cell r="P44">
            <v>0</v>
          </cell>
          <cell r="Q44" t="str">
            <v>*</v>
          </cell>
        </row>
        <row r="45">
          <cell r="B45" t="str">
            <v>CLU026H1202C1-30AL7G4</v>
          </cell>
          <cell r="C45" t="str">
            <v>026</v>
          </cell>
          <cell r="D45" t="str">
            <v>1202</v>
          </cell>
          <cell r="E45" t="str">
            <v>C1</v>
          </cell>
          <cell r="F45" t="str">
            <v>30A</v>
          </cell>
          <cell r="G45" t="str">
            <v>L7</v>
          </cell>
          <cell r="H45" t="str">
            <v>G4</v>
          </cell>
          <cell r="I45">
            <v>700</v>
          </cell>
          <cell r="J45">
            <v>0</v>
          </cell>
          <cell r="K45" t="str">
            <v>*</v>
          </cell>
          <cell r="L45">
            <v>0</v>
          </cell>
          <cell r="M45" t="str">
            <v>*</v>
          </cell>
          <cell r="N45">
            <v>0</v>
          </cell>
          <cell r="O45" t="str">
            <v>*</v>
          </cell>
          <cell r="P45">
            <v>0</v>
          </cell>
          <cell r="Q45" t="str">
            <v>*</v>
          </cell>
        </row>
        <row r="46">
          <cell r="B46" t="str">
            <v>CLU026H1202C1-653M2G2</v>
          </cell>
          <cell r="C46" t="str">
            <v>026</v>
          </cell>
          <cell r="D46" t="str">
            <v>1202</v>
          </cell>
          <cell r="E46" t="str">
            <v>C1</v>
          </cell>
          <cell r="F46" t="str">
            <v>653</v>
          </cell>
          <cell r="G46" t="str">
            <v>M2</v>
          </cell>
          <cell r="H46" t="str">
            <v>G2</v>
          </cell>
          <cell r="I46">
            <v>700</v>
          </cell>
          <cell r="J46" t="str">
            <v>○</v>
          </cell>
          <cell r="K46">
            <v>42165</v>
          </cell>
          <cell r="L46" t="str">
            <v>○</v>
          </cell>
          <cell r="M46">
            <v>42510</v>
          </cell>
          <cell r="N46" t="str">
            <v>○</v>
          </cell>
          <cell r="O46">
            <v>42800</v>
          </cell>
          <cell r="P46">
            <v>0</v>
          </cell>
          <cell r="Q46" t="str">
            <v>*</v>
          </cell>
        </row>
        <row r="47">
          <cell r="B47" t="str">
            <v>CLU026H1202C1-503M2G2</v>
          </cell>
          <cell r="C47" t="str">
            <v>026</v>
          </cell>
          <cell r="D47" t="str">
            <v>1202</v>
          </cell>
          <cell r="E47" t="str">
            <v>C1</v>
          </cell>
          <cell r="F47" t="str">
            <v>503</v>
          </cell>
          <cell r="G47" t="str">
            <v>M2</v>
          </cell>
          <cell r="H47" t="str">
            <v>G2</v>
          </cell>
          <cell r="I47">
            <v>700</v>
          </cell>
          <cell r="J47" t="str">
            <v>○</v>
          </cell>
          <cell r="K47">
            <v>42298</v>
          </cell>
          <cell r="L47" t="str">
            <v>○</v>
          </cell>
          <cell r="M47">
            <v>42827</v>
          </cell>
          <cell r="N47" t="str">
            <v>○</v>
          </cell>
          <cell r="O47">
            <v>42830</v>
          </cell>
          <cell r="P47" t="str">
            <v>○</v>
          </cell>
          <cell r="Q47">
            <v>42471</v>
          </cell>
        </row>
        <row r="48">
          <cell r="B48" t="str">
            <v>CLU026H1202C1-403M2G2</v>
          </cell>
          <cell r="C48" t="str">
            <v>026</v>
          </cell>
          <cell r="D48" t="str">
            <v>1202</v>
          </cell>
          <cell r="E48" t="str">
            <v>C1</v>
          </cell>
          <cell r="F48" t="str">
            <v>403</v>
          </cell>
          <cell r="G48" t="str">
            <v>M2</v>
          </cell>
          <cell r="H48" t="str">
            <v>G2</v>
          </cell>
          <cell r="I48">
            <v>700</v>
          </cell>
          <cell r="J48" t="str">
            <v>○</v>
          </cell>
          <cell r="K48">
            <v>42836</v>
          </cell>
          <cell r="L48" t="str">
            <v>○</v>
          </cell>
          <cell r="M48">
            <v>42792</v>
          </cell>
          <cell r="N48" t="str">
            <v>○</v>
          </cell>
          <cell r="O48">
            <v>42748</v>
          </cell>
          <cell r="P48">
            <v>0</v>
          </cell>
          <cell r="Q48" t="str">
            <v>*</v>
          </cell>
        </row>
        <row r="49">
          <cell r="B49" t="str">
            <v>CLU026H1202C1-353M2G2</v>
          </cell>
          <cell r="C49" t="str">
            <v>026</v>
          </cell>
          <cell r="D49" t="str">
            <v>1202</v>
          </cell>
          <cell r="E49" t="str">
            <v>C1</v>
          </cell>
          <cell r="F49" t="str">
            <v>353</v>
          </cell>
          <cell r="G49" t="str">
            <v>M2</v>
          </cell>
          <cell r="H49" t="str">
            <v>G2</v>
          </cell>
          <cell r="I49">
            <v>700</v>
          </cell>
          <cell r="J49" t="str">
            <v>○</v>
          </cell>
          <cell r="K49">
            <v>42832</v>
          </cell>
          <cell r="L49" t="str">
            <v>○</v>
          </cell>
          <cell r="M49">
            <v>42792</v>
          </cell>
          <cell r="N49" t="str">
            <v>○</v>
          </cell>
          <cell r="O49">
            <v>42789</v>
          </cell>
          <cell r="P49" t="str">
            <v>○</v>
          </cell>
          <cell r="Q49">
            <v>42415</v>
          </cell>
        </row>
        <row r="50">
          <cell r="B50" t="str">
            <v>CLU026H1202C1-303M2G2</v>
          </cell>
          <cell r="C50" t="str">
            <v>026</v>
          </cell>
          <cell r="D50" t="str">
            <v>1202</v>
          </cell>
          <cell r="E50" t="str">
            <v>C1</v>
          </cell>
          <cell r="F50" t="str">
            <v>303</v>
          </cell>
          <cell r="G50" t="str">
            <v>M2</v>
          </cell>
          <cell r="H50" t="str">
            <v>G2</v>
          </cell>
          <cell r="I50">
            <v>700</v>
          </cell>
          <cell r="J50" t="str">
            <v>○</v>
          </cell>
          <cell r="K50">
            <v>42832</v>
          </cell>
          <cell r="L50" t="str">
            <v>○</v>
          </cell>
          <cell r="M50">
            <v>42792</v>
          </cell>
          <cell r="N50" t="str">
            <v>○</v>
          </cell>
          <cell r="O50">
            <v>42349</v>
          </cell>
          <cell r="P50">
            <v>0</v>
          </cell>
          <cell r="Q50" t="str">
            <v>*</v>
          </cell>
        </row>
        <row r="51">
          <cell r="B51" t="str">
            <v>CLU026H1202C1-273M2G2</v>
          </cell>
          <cell r="C51" t="str">
            <v>026</v>
          </cell>
          <cell r="D51" t="str">
            <v>1202</v>
          </cell>
          <cell r="E51" t="str">
            <v>C1</v>
          </cell>
          <cell r="F51" t="str">
            <v>273</v>
          </cell>
          <cell r="G51" t="str">
            <v>M2</v>
          </cell>
          <cell r="H51" t="str">
            <v>G2</v>
          </cell>
          <cell r="I51">
            <v>700</v>
          </cell>
          <cell r="J51" t="str">
            <v>○</v>
          </cell>
          <cell r="K51">
            <v>42842</v>
          </cell>
          <cell r="L51" t="str">
            <v>○</v>
          </cell>
          <cell r="M51">
            <v>42830</v>
          </cell>
          <cell r="N51" t="str">
            <v>○</v>
          </cell>
          <cell r="O51">
            <v>42875</v>
          </cell>
          <cell r="P51" t="str">
            <v>×</v>
          </cell>
          <cell r="Q51">
            <v>42478</v>
          </cell>
        </row>
        <row r="52">
          <cell r="B52" t="str">
            <v>CLU026H1202C1-403H5G3</v>
          </cell>
          <cell r="C52" t="str">
            <v>026</v>
          </cell>
          <cell r="D52" t="str">
            <v>1202</v>
          </cell>
          <cell r="E52" t="str">
            <v>C1</v>
          </cell>
          <cell r="F52" t="str">
            <v>403</v>
          </cell>
          <cell r="G52" t="str">
            <v>H5</v>
          </cell>
          <cell r="H52" t="str">
            <v>G3</v>
          </cell>
          <cell r="I52">
            <v>700</v>
          </cell>
          <cell r="J52" t="str">
            <v>×</v>
          </cell>
          <cell r="K52">
            <v>42291</v>
          </cell>
          <cell r="L52" t="str">
            <v>○</v>
          </cell>
          <cell r="M52">
            <v>42521</v>
          </cell>
          <cell r="N52" t="str">
            <v>○</v>
          </cell>
          <cell r="O52">
            <v>42375</v>
          </cell>
          <cell r="P52">
            <v>0</v>
          </cell>
          <cell r="Q52" t="str">
            <v>*</v>
          </cell>
        </row>
        <row r="53">
          <cell r="B53" t="str">
            <v>CLU026H1202C1-353H5G3</v>
          </cell>
          <cell r="C53" t="str">
            <v>026</v>
          </cell>
          <cell r="D53" t="str">
            <v>1202</v>
          </cell>
          <cell r="E53" t="str">
            <v>C1</v>
          </cell>
          <cell r="F53" t="str">
            <v>353</v>
          </cell>
          <cell r="G53" t="str">
            <v>H5</v>
          </cell>
          <cell r="H53" t="str">
            <v>G3</v>
          </cell>
          <cell r="I53">
            <v>700</v>
          </cell>
          <cell r="J53" t="str">
            <v>○</v>
          </cell>
          <cell r="K53">
            <v>42156</v>
          </cell>
          <cell r="L53" t="str">
            <v>○</v>
          </cell>
          <cell r="M53">
            <v>42342</v>
          </cell>
          <cell r="N53" t="str">
            <v>○</v>
          </cell>
          <cell r="O53">
            <v>42364</v>
          </cell>
          <cell r="P53">
            <v>0</v>
          </cell>
          <cell r="Q53" t="str">
            <v>*</v>
          </cell>
        </row>
        <row r="54">
          <cell r="B54" t="str">
            <v>CLU026H1202C1-303H5G3</v>
          </cell>
          <cell r="C54" t="str">
            <v>026</v>
          </cell>
          <cell r="D54" t="str">
            <v>1202</v>
          </cell>
          <cell r="E54" t="str">
            <v>C1</v>
          </cell>
          <cell r="F54" t="str">
            <v>303</v>
          </cell>
          <cell r="G54" t="str">
            <v>H5</v>
          </cell>
          <cell r="H54" t="str">
            <v>G3</v>
          </cell>
          <cell r="I54">
            <v>700</v>
          </cell>
          <cell r="J54" t="str">
            <v>○</v>
          </cell>
          <cell r="K54">
            <v>42412</v>
          </cell>
          <cell r="L54" t="str">
            <v>○</v>
          </cell>
          <cell r="M54">
            <v>42549</v>
          </cell>
          <cell r="N54" t="str">
            <v>○</v>
          </cell>
          <cell r="O54">
            <v>42662</v>
          </cell>
          <cell r="P54">
            <v>0</v>
          </cell>
          <cell r="Q54" t="str">
            <v>*</v>
          </cell>
        </row>
        <row r="55">
          <cell r="B55" t="str">
            <v>CLU026H1202C1-273H5G3</v>
          </cell>
          <cell r="C55" t="str">
            <v>026</v>
          </cell>
          <cell r="D55" t="str">
            <v>1202</v>
          </cell>
          <cell r="E55" t="str">
            <v>C1</v>
          </cell>
          <cell r="F55" t="str">
            <v>273</v>
          </cell>
          <cell r="G55" t="str">
            <v>H5</v>
          </cell>
          <cell r="H55" t="str">
            <v>G3</v>
          </cell>
          <cell r="I55">
            <v>700</v>
          </cell>
          <cell r="J55" t="str">
            <v>○</v>
          </cell>
          <cell r="K55">
            <v>42222</v>
          </cell>
          <cell r="L55" t="str">
            <v>○</v>
          </cell>
          <cell r="M55">
            <v>42580</v>
          </cell>
          <cell r="N55" t="str">
            <v>○</v>
          </cell>
          <cell r="O55">
            <v>42773</v>
          </cell>
          <cell r="P55">
            <v>0</v>
          </cell>
          <cell r="Q55" t="str">
            <v>*</v>
          </cell>
        </row>
        <row r="56">
          <cell r="B56" t="str">
            <v>CLU026H1202C1-403H7G5</v>
          </cell>
          <cell r="C56" t="str">
            <v>026</v>
          </cell>
          <cell r="D56" t="str">
            <v>1202</v>
          </cell>
          <cell r="E56" t="str">
            <v>C1</v>
          </cell>
          <cell r="F56" t="str">
            <v>403</v>
          </cell>
          <cell r="G56" t="str">
            <v>H7</v>
          </cell>
          <cell r="H56" t="str">
            <v>G5</v>
          </cell>
          <cell r="I56">
            <v>700</v>
          </cell>
          <cell r="J56">
            <v>0</v>
          </cell>
          <cell r="K56" t="str">
            <v>*</v>
          </cell>
          <cell r="L56">
            <v>0</v>
          </cell>
          <cell r="M56" t="str">
            <v>*</v>
          </cell>
          <cell r="N56" t="str">
            <v>○</v>
          </cell>
          <cell r="O56">
            <v>42578</v>
          </cell>
          <cell r="P56">
            <v>0</v>
          </cell>
          <cell r="Q56" t="str">
            <v>*</v>
          </cell>
        </row>
        <row r="57">
          <cell r="B57" t="str">
            <v>CLU026H1202C1-303H7G5</v>
          </cell>
          <cell r="C57" t="str">
            <v>026</v>
          </cell>
          <cell r="D57" t="str">
            <v>1202</v>
          </cell>
          <cell r="E57" t="str">
            <v>C1</v>
          </cell>
          <cell r="F57" t="str">
            <v>303</v>
          </cell>
          <cell r="G57" t="str">
            <v>H7</v>
          </cell>
          <cell r="H57" t="str">
            <v>G5</v>
          </cell>
          <cell r="I57">
            <v>700</v>
          </cell>
          <cell r="J57">
            <v>0</v>
          </cell>
          <cell r="K57" t="str">
            <v>*</v>
          </cell>
          <cell r="L57">
            <v>0</v>
          </cell>
          <cell r="M57" t="str">
            <v>*</v>
          </cell>
          <cell r="N57" t="str">
            <v>○</v>
          </cell>
          <cell r="O57">
            <v>42841</v>
          </cell>
          <cell r="P57">
            <v>0</v>
          </cell>
          <cell r="Q57" t="str">
            <v>*</v>
          </cell>
        </row>
        <row r="58">
          <cell r="B58" t="str">
            <v>CLU026H1202C1-273H7G5</v>
          </cell>
          <cell r="C58" t="str">
            <v>026</v>
          </cell>
          <cell r="D58" t="str">
            <v>1202</v>
          </cell>
          <cell r="E58" t="str">
            <v>C1</v>
          </cell>
          <cell r="F58" t="str">
            <v>273</v>
          </cell>
          <cell r="G58" t="str">
            <v>H7</v>
          </cell>
          <cell r="H58" t="str">
            <v>G5</v>
          </cell>
          <cell r="I58">
            <v>700</v>
          </cell>
          <cell r="J58">
            <v>0</v>
          </cell>
          <cell r="K58" t="str">
            <v>*</v>
          </cell>
          <cell r="L58">
            <v>0</v>
          </cell>
          <cell r="M58" t="str">
            <v>*</v>
          </cell>
          <cell r="N58" t="str">
            <v>○</v>
          </cell>
          <cell r="O58">
            <v>42257</v>
          </cell>
          <cell r="P58">
            <v>0</v>
          </cell>
          <cell r="Q58" t="str">
            <v>*</v>
          </cell>
        </row>
        <row r="59">
          <cell r="B59" t="str">
            <v>CLU026H1202C1-303MRG2</v>
          </cell>
          <cell r="C59" t="str">
            <v>026</v>
          </cell>
          <cell r="D59" t="str">
            <v>1202</v>
          </cell>
          <cell r="E59" t="str">
            <v>C1</v>
          </cell>
          <cell r="F59" t="str">
            <v>303</v>
          </cell>
          <cell r="G59" t="str">
            <v>MR</v>
          </cell>
          <cell r="H59" t="str">
            <v>G2</v>
          </cell>
          <cell r="I59">
            <v>700</v>
          </cell>
          <cell r="J59">
            <v>0</v>
          </cell>
          <cell r="K59" t="str">
            <v>*</v>
          </cell>
          <cell r="L59">
            <v>0</v>
          </cell>
          <cell r="M59" t="str">
            <v>*</v>
          </cell>
          <cell r="N59">
            <v>0</v>
          </cell>
          <cell r="O59" t="str">
            <v>*</v>
          </cell>
          <cell r="P59">
            <v>0</v>
          </cell>
          <cell r="Q59" t="str">
            <v>*</v>
          </cell>
        </row>
        <row r="60">
          <cell r="B60" t="str">
            <v>CLU026H1202C1-273MRG2</v>
          </cell>
          <cell r="C60" t="str">
            <v>026</v>
          </cell>
          <cell r="D60" t="str">
            <v>1202</v>
          </cell>
          <cell r="E60" t="str">
            <v>C1</v>
          </cell>
          <cell r="F60" t="str">
            <v>273</v>
          </cell>
          <cell r="G60" t="str">
            <v>MR</v>
          </cell>
          <cell r="H60" t="str">
            <v>G2</v>
          </cell>
          <cell r="I60">
            <v>700</v>
          </cell>
          <cell r="J60">
            <v>0</v>
          </cell>
          <cell r="K60" t="str">
            <v>*</v>
          </cell>
          <cell r="L60">
            <v>0</v>
          </cell>
          <cell r="M60" t="str">
            <v>*</v>
          </cell>
          <cell r="N60" t="str">
            <v>○</v>
          </cell>
          <cell r="O60">
            <v>42409</v>
          </cell>
          <cell r="P60">
            <v>0</v>
          </cell>
          <cell r="Q60" t="str">
            <v>*</v>
          </cell>
        </row>
        <row r="61">
          <cell r="B61" t="str">
            <v>CLU026H1203A53503M2G2</v>
          </cell>
          <cell r="C61" t="str">
            <v>026</v>
          </cell>
          <cell r="D61" t="str">
            <v>1203</v>
          </cell>
          <cell r="E61" t="str">
            <v>A5</v>
          </cell>
          <cell r="F61" t="str">
            <v>503</v>
          </cell>
          <cell r="G61" t="str">
            <v>M2</v>
          </cell>
          <cell r="H61" t="str">
            <v>G2</v>
          </cell>
          <cell r="I61">
            <v>700</v>
          </cell>
          <cell r="J61">
            <v>0</v>
          </cell>
          <cell r="K61" t="str">
            <v>*</v>
          </cell>
          <cell r="L61" t="str">
            <v>○</v>
          </cell>
          <cell r="M61">
            <v>42338</v>
          </cell>
          <cell r="N61" t="str">
            <v>○</v>
          </cell>
          <cell r="O61">
            <v>42375</v>
          </cell>
          <cell r="P61" t="str">
            <v>○</v>
          </cell>
          <cell r="Q61">
            <v>42378</v>
          </cell>
        </row>
        <row r="62">
          <cell r="B62" t="str">
            <v>CLU026H1203A53403M2G2</v>
          </cell>
          <cell r="C62" t="str">
            <v>026</v>
          </cell>
          <cell r="D62" t="str">
            <v>1203</v>
          </cell>
          <cell r="E62" t="str">
            <v>A5</v>
          </cell>
          <cell r="F62" t="str">
            <v>403</v>
          </cell>
          <cell r="G62" t="str">
            <v>M2</v>
          </cell>
          <cell r="H62" t="str">
            <v>G2</v>
          </cell>
          <cell r="I62">
            <v>700</v>
          </cell>
          <cell r="J62">
            <v>0</v>
          </cell>
          <cell r="K62" t="str">
            <v>*</v>
          </cell>
          <cell r="L62">
            <v>0</v>
          </cell>
          <cell r="M62" t="str">
            <v>*</v>
          </cell>
          <cell r="N62">
            <v>0</v>
          </cell>
          <cell r="O62" t="str">
            <v>*</v>
          </cell>
          <cell r="P62">
            <v>0</v>
          </cell>
          <cell r="Q62" t="str">
            <v>*</v>
          </cell>
        </row>
        <row r="63">
          <cell r="B63" t="str">
            <v>CLU026H1203A53303M2G2</v>
          </cell>
          <cell r="C63" t="str">
            <v>026</v>
          </cell>
          <cell r="D63" t="str">
            <v>1203</v>
          </cell>
          <cell r="E63" t="str">
            <v>A5</v>
          </cell>
          <cell r="F63" t="str">
            <v>303</v>
          </cell>
          <cell r="G63" t="str">
            <v>M2</v>
          </cell>
          <cell r="H63" t="str">
            <v>G2</v>
          </cell>
          <cell r="I63">
            <v>700</v>
          </cell>
          <cell r="J63">
            <v>0</v>
          </cell>
          <cell r="K63" t="str">
            <v>*</v>
          </cell>
          <cell r="L63" t="str">
            <v>○</v>
          </cell>
          <cell r="M63">
            <v>42364</v>
          </cell>
          <cell r="N63" t="str">
            <v>○</v>
          </cell>
          <cell r="O63">
            <v>42329</v>
          </cell>
          <cell r="P63" t="str">
            <v>○</v>
          </cell>
          <cell r="Q63">
            <v>42381</v>
          </cell>
        </row>
        <row r="64">
          <cell r="B64" t="str">
            <v>CLU026H1203A53273M2G2</v>
          </cell>
          <cell r="C64" t="str">
            <v>026</v>
          </cell>
          <cell r="D64" t="str">
            <v>1203</v>
          </cell>
          <cell r="E64" t="str">
            <v>A5</v>
          </cell>
          <cell r="F64" t="str">
            <v>273</v>
          </cell>
          <cell r="G64" t="str">
            <v>M2</v>
          </cell>
          <cell r="H64" t="str">
            <v>G2</v>
          </cell>
          <cell r="I64">
            <v>700</v>
          </cell>
          <cell r="J64">
            <v>0</v>
          </cell>
          <cell r="K64" t="str">
            <v>*</v>
          </cell>
          <cell r="L64">
            <v>0</v>
          </cell>
          <cell r="M64" t="str">
            <v>*</v>
          </cell>
          <cell r="N64">
            <v>0</v>
          </cell>
          <cell r="O64" t="str">
            <v>*</v>
          </cell>
          <cell r="P64">
            <v>0</v>
          </cell>
          <cell r="Q64" t="str">
            <v>*</v>
          </cell>
        </row>
        <row r="65">
          <cell r="B65" t="str">
            <v>CLU026H1203C1-50AL7G4</v>
          </cell>
          <cell r="C65" t="str">
            <v>026</v>
          </cell>
          <cell r="D65" t="str">
            <v>1203</v>
          </cell>
          <cell r="E65" t="str">
            <v>C1</v>
          </cell>
          <cell r="F65" t="str">
            <v>50A</v>
          </cell>
          <cell r="G65" t="str">
            <v>L7</v>
          </cell>
          <cell r="H65" t="str">
            <v>G4</v>
          </cell>
          <cell r="I65">
            <v>700</v>
          </cell>
          <cell r="J65" t="str">
            <v>○</v>
          </cell>
          <cell r="K65">
            <v>42142</v>
          </cell>
          <cell r="L65" t="str">
            <v>○</v>
          </cell>
          <cell r="M65">
            <v>42318</v>
          </cell>
          <cell r="N65" t="str">
            <v>○</v>
          </cell>
          <cell r="O65">
            <v>42366</v>
          </cell>
          <cell r="P65">
            <v>0</v>
          </cell>
          <cell r="Q65" t="str">
            <v>*</v>
          </cell>
        </row>
        <row r="66">
          <cell r="B66" t="str">
            <v>CLU026H1203C1-40AL7G4</v>
          </cell>
          <cell r="C66" t="str">
            <v>026</v>
          </cell>
          <cell r="D66" t="str">
            <v>1203</v>
          </cell>
          <cell r="E66" t="str">
            <v>C1</v>
          </cell>
          <cell r="F66" t="str">
            <v>40A</v>
          </cell>
          <cell r="G66" t="str">
            <v>L7</v>
          </cell>
          <cell r="H66" t="str">
            <v>G4</v>
          </cell>
          <cell r="I66">
            <v>700</v>
          </cell>
          <cell r="J66" t="str">
            <v>○</v>
          </cell>
          <cell r="K66">
            <v>42149</v>
          </cell>
          <cell r="L66">
            <v>0</v>
          </cell>
          <cell r="M66" t="str">
            <v>*</v>
          </cell>
          <cell r="N66" t="str">
            <v>○</v>
          </cell>
          <cell r="O66">
            <v>42711</v>
          </cell>
          <cell r="P66">
            <v>0</v>
          </cell>
          <cell r="Q66" t="str">
            <v>*</v>
          </cell>
        </row>
        <row r="67">
          <cell r="B67" t="str">
            <v>CLU026H1203C1-30AL7G4</v>
          </cell>
          <cell r="C67" t="str">
            <v>026</v>
          </cell>
          <cell r="D67" t="str">
            <v>1203</v>
          </cell>
          <cell r="E67" t="str">
            <v>C1</v>
          </cell>
          <cell r="F67" t="str">
            <v>30A</v>
          </cell>
          <cell r="G67" t="str">
            <v>L7</v>
          </cell>
          <cell r="H67" t="str">
            <v>G4</v>
          </cell>
          <cell r="I67">
            <v>700</v>
          </cell>
          <cell r="J67">
            <v>0</v>
          </cell>
          <cell r="K67" t="str">
            <v>*</v>
          </cell>
          <cell r="L67" t="str">
            <v>○</v>
          </cell>
          <cell r="M67">
            <v>42426</v>
          </cell>
          <cell r="N67">
            <v>0</v>
          </cell>
          <cell r="O67" t="str">
            <v>*</v>
          </cell>
          <cell r="P67">
            <v>0</v>
          </cell>
          <cell r="Q67" t="str">
            <v>*</v>
          </cell>
        </row>
        <row r="68">
          <cell r="B68" t="str">
            <v>CLU026H1203C1-653M2G2</v>
          </cell>
          <cell r="C68" t="str">
            <v>026</v>
          </cell>
          <cell r="D68" t="str">
            <v>1203</v>
          </cell>
          <cell r="E68" t="str">
            <v>C1</v>
          </cell>
          <cell r="F68" t="str">
            <v>653</v>
          </cell>
          <cell r="G68" t="str">
            <v>M2</v>
          </cell>
          <cell r="H68" t="str">
            <v>G2</v>
          </cell>
          <cell r="I68">
            <v>700</v>
          </cell>
          <cell r="J68" t="str">
            <v>○</v>
          </cell>
          <cell r="K68">
            <v>42146</v>
          </cell>
          <cell r="L68" t="str">
            <v>○</v>
          </cell>
          <cell r="M68">
            <v>42518</v>
          </cell>
          <cell r="N68" t="str">
            <v>○</v>
          </cell>
          <cell r="O68">
            <v>42807</v>
          </cell>
          <cell r="P68">
            <v>0</v>
          </cell>
          <cell r="Q68" t="str">
            <v>*</v>
          </cell>
        </row>
        <row r="69">
          <cell r="B69" t="str">
            <v>CLU026H1203C1-503M2G2</v>
          </cell>
          <cell r="C69" t="str">
            <v>026</v>
          </cell>
          <cell r="D69" t="str">
            <v>1203</v>
          </cell>
          <cell r="E69" t="str">
            <v>C1</v>
          </cell>
          <cell r="F69" t="str">
            <v>503</v>
          </cell>
          <cell r="G69" t="str">
            <v>M2</v>
          </cell>
          <cell r="H69" t="str">
            <v>G2</v>
          </cell>
          <cell r="I69">
            <v>700</v>
          </cell>
          <cell r="J69" t="str">
            <v>○</v>
          </cell>
          <cell r="K69">
            <v>42261</v>
          </cell>
          <cell r="L69" t="str">
            <v>○</v>
          </cell>
          <cell r="M69">
            <v>42624</v>
          </cell>
          <cell r="N69" t="str">
            <v>○</v>
          </cell>
          <cell r="O69">
            <v>42665</v>
          </cell>
          <cell r="P69" t="str">
            <v>○</v>
          </cell>
          <cell r="Q69">
            <v>42624</v>
          </cell>
        </row>
        <row r="70">
          <cell r="B70" t="str">
            <v>CLU026H1203C1-483M2G2</v>
          </cell>
          <cell r="C70" t="str">
            <v>026</v>
          </cell>
          <cell r="D70" t="str">
            <v>1203</v>
          </cell>
          <cell r="E70" t="str">
            <v>C1</v>
          </cell>
          <cell r="F70" t="str">
            <v>483</v>
          </cell>
          <cell r="G70" t="str">
            <v>M2</v>
          </cell>
          <cell r="H70" t="str">
            <v>G2</v>
          </cell>
          <cell r="I70">
            <v>700</v>
          </cell>
          <cell r="J70">
            <v>0</v>
          </cell>
          <cell r="K70" t="str">
            <v>*</v>
          </cell>
          <cell r="L70" t="str">
            <v>○</v>
          </cell>
          <cell r="M70">
            <v>42536</v>
          </cell>
          <cell r="N70">
            <v>0</v>
          </cell>
          <cell r="O70" t="str">
            <v>*</v>
          </cell>
          <cell r="P70">
            <v>0</v>
          </cell>
          <cell r="Q70" t="str">
            <v>*</v>
          </cell>
        </row>
        <row r="71">
          <cell r="B71" t="str">
            <v>CLU026H1203C1-403M2G2</v>
          </cell>
          <cell r="C71" t="str">
            <v>026</v>
          </cell>
          <cell r="D71" t="str">
            <v>1203</v>
          </cell>
          <cell r="E71" t="str">
            <v>C1</v>
          </cell>
          <cell r="F71" t="str">
            <v>403</v>
          </cell>
          <cell r="G71" t="str">
            <v>M2</v>
          </cell>
          <cell r="H71" t="str">
            <v>G2</v>
          </cell>
          <cell r="I71">
            <v>700</v>
          </cell>
          <cell r="J71" t="str">
            <v>×</v>
          </cell>
          <cell r="K71">
            <v>42228</v>
          </cell>
          <cell r="L71" t="str">
            <v>○</v>
          </cell>
          <cell r="M71">
            <v>42558</v>
          </cell>
          <cell r="N71" t="str">
            <v>○</v>
          </cell>
          <cell r="O71">
            <v>42795</v>
          </cell>
          <cell r="P71">
            <v>0</v>
          </cell>
          <cell r="Q71" t="str">
            <v>*</v>
          </cell>
        </row>
        <row r="72">
          <cell r="B72" t="str">
            <v>CLU026H1203C1-353M2G2</v>
          </cell>
          <cell r="C72" t="str">
            <v>026</v>
          </cell>
          <cell r="D72" t="str">
            <v>1203</v>
          </cell>
          <cell r="E72" t="str">
            <v>C1</v>
          </cell>
          <cell r="F72" t="str">
            <v>353</v>
          </cell>
          <cell r="G72" t="str">
            <v>M2</v>
          </cell>
          <cell r="H72" t="str">
            <v>G2</v>
          </cell>
          <cell r="I72">
            <v>700</v>
          </cell>
          <cell r="J72" t="str">
            <v>○</v>
          </cell>
          <cell r="K72">
            <v>42833</v>
          </cell>
          <cell r="L72">
            <v>0</v>
          </cell>
          <cell r="M72" t="str">
            <v>*</v>
          </cell>
          <cell r="N72" t="str">
            <v>○</v>
          </cell>
          <cell r="O72">
            <v>42712</v>
          </cell>
          <cell r="P72">
            <v>0</v>
          </cell>
          <cell r="Q72" t="str">
            <v>*</v>
          </cell>
        </row>
        <row r="73">
          <cell r="B73" t="str">
            <v>CLU026H1203C1-323M2G2</v>
          </cell>
          <cell r="C73" t="str">
            <v>026</v>
          </cell>
          <cell r="D73" t="str">
            <v>1203</v>
          </cell>
          <cell r="E73" t="str">
            <v>C1</v>
          </cell>
          <cell r="F73" t="str">
            <v>323</v>
          </cell>
          <cell r="G73" t="str">
            <v>M2</v>
          </cell>
          <cell r="H73" t="str">
            <v>G2</v>
          </cell>
          <cell r="I73">
            <v>700</v>
          </cell>
          <cell r="J73">
            <v>0</v>
          </cell>
          <cell r="K73" t="str">
            <v>*</v>
          </cell>
          <cell r="L73">
            <v>0</v>
          </cell>
          <cell r="M73" t="str">
            <v>*</v>
          </cell>
          <cell r="N73">
            <v>0</v>
          </cell>
          <cell r="O73" t="str">
            <v>*</v>
          </cell>
          <cell r="P73">
            <v>0</v>
          </cell>
          <cell r="Q73" t="str">
            <v>*</v>
          </cell>
        </row>
        <row r="74">
          <cell r="B74" t="str">
            <v>CLU026H1203C1-303M2G2</v>
          </cell>
          <cell r="C74" t="str">
            <v>026</v>
          </cell>
          <cell r="D74" t="str">
            <v>1203</v>
          </cell>
          <cell r="E74" t="str">
            <v>C1</v>
          </cell>
          <cell r="F74" t="str">
            <v>303</v>
          </cell>
          <cell r="G74" t="str">
            <v>M2</v>
          </cell>
          <cell r="H74" t="str">
            <v>G2</v>
          </cell>
          <cell r="I74">
            <v>700</v>
          </cell>
          <cell r="J74" t="str">
            <v>○</v>
          </cell>
          <cell r="K74">
            <v>42833</v>
          </cell>
          <cell r="L74">
            <v>0</v>
          </cell>
          <cell r="M74">
            <v>42104</v>
          </cell>
          <cell r="N74" t="str">
            <v>○</v>
          </cell>
          <cell r="O74">
            <v>42677</v>
          </cell>
          <cell r="P74">
            <v>0</v>
          </cell>
          <cell r="Q74" t="str">
            <v>*</v>
          </cell>
        </row>
        <row r="75">
          <cell r="B75" t="str">
            <v>CLU026H1203C1-273M2G2</v>
          </cell>
          <cell r="C75" t="str">
            <v>026</v>
          </cell>
          <cell r="D75" t="str">
            <v>1203</v>
          </cell>
          <cell r="E75" t="str">
            <v>C1</v>
          </cell>
          <cell r="F75" t="str">
            <v>273</v>
          </cell>
          <cell r="G75" t="str">
            <v>M2</v>
          </cell>
          <cell r="H75" t="str">
            <v>G2</v>
          </cell>
          <cell r="I75">
            <v>700</v>
          </cell>
          <cell r="J75" t="str">
            <v>○</v>
          </cell>
          <cell r="K75">
            <v>42833</v>
          </cell>
          <cell r="L75" t="str">
            <v>×</v>
          </cell>
          <cell r="M75">
            <v>42345</v>
          </cell>
          <cell r="N75" t="str">
            <v>○</v>
          </cell>
          <cell r="O75">
            <v>42835</v>
          </cell>
          <cell r="P75" t="str">
            <v>×</v>
          </cell>
          <cell r="Q75">
            <v>42627</v>
          </cell>
        </row>
        <row r="76">
          <cell r="B76" t="str">
            <v>CLU026H1203C1-403H5G3</v>
          </cell>
          <cell r="C76" t="str">
            <v>026</v>
          </cell>
          <cell r="D76" t="str">
            <v>1203</v>
          </cell>
          <cell r="E76" t="str">
            <v>C1</v>
          </cell>
          <cell r="F76" t="str">
            <v>403</v>
          </cell>
          <cell r="G76" t="str">
            <v>H5</v>
          </cell>
          <cell r="H76" t="str">
            <v>G3</v>
          </cell>
          <cell r="I76">
            <v>700</v>
          </cell>
          <cell r="J76" t="str">
            <v>×</v>
          </cell>
          <cell r="K76">
            <v>42387</v>
          </cell>
          <cell r="L76" t="str">
            <v>○</v>
          </cell>
          <cell r="M76">
            <v>42536</v>
          </cell>
          <cell r="N76" t="str">
            <v>○</v>
          </cell>
          <cell r="O76">
            <v>42377</v>
          </cell>
          <cell r="P76">
            <v>0</v>
          </cell>
          <cell r="Q76" t="str">
            <v>*</v>
          </cell>
        </row>
        <row r="77">
          <cell r="B77" t="str">
            <v>CLU026H1203C1-353H5G3</v>
          </cell>
          <cell r="C77" t="str">
            <v>026</v>
          </cell>
          <cell r="D77" t="str">
            <v>1203</v>
          </cell>
          <cell r="E77" t="str">
            <v>C1</v>
          </cell>
          <cell r="F77" t="str">
            <v>353</v>
          </cell>
          <cell r="G77" t="str">
            <v>H5</v>
          </cell>
          <cell r="H77" t="str">
            <v>G3</v>
          </cell>
          <cell r="I77">
            <v>700</v>
          </cell>
          <cell r="J77">
            <v>0</v>
          </cell>
          <cell r="K77" t="str">
            <v>*</v>
          </cell>
          <cell r="L77">
            <v>0</v>
          </cell>
          <cell r="M77" t="str">
            <v>*</v>
          </cell>
          <cell r="N77">
            <v>0</v>
          </cell>
          <cell r="O77" t="str">
            <v>*</v>
          </cell>
          <cell r="P77">
            <v>0</v>
          </cell>
          <cell r="Q77" t="str">
            <v>*</v>
          </cell>
        </row>
        <row r="78">
          <cell r="B78" t="str">
            <v>CLU026H1203C1-303H5G3</v>
          </cell>
          <cell r="C78" t="str">
            <v>026</v>
          </cell>
          <cell r="D78" t="str">
            <v>1203</v>
          </cell>
          <cell r="E78" t="str">
            <v>C1</v>
          </cell>
          <cell r="F78" t="str">
            <v>303</v>
          </cell>
          <cell r="G78" t="str">
            <v>H5</v>
          </cell>
          <cell r="H78" t="str">
            <v>G3</v>
          </cell>
          <cell r="I78">
            <v>700</v>
          </cell>
          <cell r="J78" t="str">
            <v>○</v>
          </cell>
          <cell r="K78">
            <v>42389</v>
          </cell>
          <cell r="L78" t="str">
            <v>○</v>
          </cell>
          <cell r="M78">
            <v>42565</v>
          </cell>
          <cell r="N78" t="str">
            <v>○</v>
          </cell>
          <cell r="O78">
            <v>42565</v>
          </cell>
          <cell r="P78">
            <v>0</v>
          </cell>
          <cell r="Q78" t="str">
            <v>*</v>
          </cell>
        </row>
        <row r="79">
          <cell r="B79" t="str">
            <v>CLU026H1203C1-273H5G3</v>
          </cell>
          <cell r="C79" t="str">
            <v>026</v>
          </cell>
          <cell r="D79" t="str">
            <v>1203</v>
          </cell>
          <cell r="E79" t="str">
            <v>C1</v>
          </cell>
          <cell r="F79" t="str">
            <v>273</v>
          </cell>
          <cell r="G79" t="str">
            <v>H5</v>
          </cell>
          <cell r="H79" t="str">
            <v>G3</v>
          </cell>
          <cell r="I79">
            <v>700</v>
          </cell>
          <cell r="J79" t="str">
            <v>○</v>
          </cell>
          <cell r="K79">
            <v>42270</v>
          </cell>
          <cell r="L79" t="str">
            <v>○</v>
          </cell>
          <cell r="M79">
            <v>42496</v>
          </cell>
          <cell r="N79" t="str">
            <v>○</v>
          </cell>
          <cell r="O79">
            <v>42377</v>
          </cell>
          <cell r="P79">
            <v>0</v>
          </cell>
          <cell r="Q79" t="str">
            <v>*</v>
          </cell>
        </row>
        <row r="80">
          <cell r="B80" t="str">
            <v>CLU026H1203C1-353H6G3</v>
          </cell>
          <cell r="C80" t="str">
            <v>026</v>
          </cell>
          <cell r="D80" t="str">
            <v>1203</v>
          </cell>
          <cell r="E80" t="str">
            <v>C1</v>
          </cell>
          <cell r="F80" t="str">
            <v>353</v>
          </cell>
          <cell r="G80" t="str">
            <v>H6</v>
          </cell>
          <cell r="H80" t="str">
            <v>G3</v>
          </cell>
          <cell r="I80">
            <v>700</v>
          </cell>
          <cell r="J80">
            <v>0</v>
          </cell>
          <cell r="K80" t="str">
            <v>*</v>
          </cell>
          <cell r="L80">
            <v>0</v>
          </cell>
          <cell r="M80" t="str">
            <v>*</v>
          </cell>
          <cell r="N80">
            <v>0</v>
          </cell>
          <cell r="O80" t="str">
            <v>*</v>
          </cell>
          <cell r="P80">
            <v>0</v>
          </cell>
          <cell r="Q80" t="str">
            <v>*</v>
          </cell>
        </row>
        <row r="81">
          <cell r="B81" t="str">
            <v>CLU026H1203C1-303H6G3</v>
          </cell>
          <cell r="C81" t="str">
            <v>026</v>
          </cell>
          <cell r="D81" t="str">
            <v>1203</v>
          </cell>
          <cell r="E81" t="str">
            <v>C1</v>
          </cell>
          <cell r="F81" t="str">
            <v>303</v>
          </cell>
          <cell r="G81" t="str">
            <v>H6</v>
          </cell>
          <cell r="H81" t="str">
            <v>G3</v>
          </cell>
          <cell r="I81">
            <v>700</v>
          </cell>
          <cell r="J81">
            <v>0</v>
          </cell>
          <cell r="K81" t="str">
            <v>*</v>
          </cell>
          <cell r="L81">
            <v>0</v>
          </cell>
          <cell r="M81" t="str">
            <v>*</v>
          </cell>
          <cell r="N81">
            <v>0</v>
          </cell>
          <cell r="O81" t="str">
            <v>*</v>
          </cell>
          <cell r="P81">
            <v>0</v>
          </cell>
          <cell r="Q81" t="str">
            <v>*</v>
          </cell>
        </row>
        <row r="82">
          <cell r="B82" t="str">
            <v>CLU026H1203C1-273H6G3</v>
          </cell>
          <cell r="C82" t="str">
            <v>026</v>
          </cell>
          <cell r="D82" t="str">
            <v>1203</v>
          </cell>
          <cell r="E82" t="str">
            <v>C1</v>
          </cell>
          <cell r="F82" t="str">
            <v>273</v>
          </cell>
          <cell r="G82" t="str">
            <v>H6</v>
          </cell>
          <cell r="H82" t="str">
            <v>G3</v>
          </cell>
          <cell r="I82">
            <v>700</v>
          </cell>
          <cell r="J82">
            <v>0</v>
          </cell>
          <cell r="K82" t="str">
            <v>*</v>
          </cell>
          <cell r="L82">
            <v>0</v>
          </cell>
          <cell r="M82" t="str">
            <v>*</v>
          </cell>
          <cell r="N82">
            <v>0</v>
          </cell>
          <cell r="O82" t="str">
            <v>*</v>
          </cell>
          <cell r="P82">
            <v>0</v>
          </cell>
          <cell r="Q82" t="str">
            <v>*</v>
          </cell>
        </row>
        <row r="83">
          <cell r="B83" t="str">
            <v>CLU026H1203C1-403H7G5</v>
          </cell>
          <cell r="C83" t="str">
            <v>026</v>
          </cell>
          <cell r="D83" t="str">
            <v>1203</v>
          </cell>
          <cell r="E83" t="str">
            <v>C1</v>
          </cell>
          <cell r="F83" t="str">
            <v>403</v>
          </cell>
          <cell r="G83" t="str">
            <v>H7</v>
          </cell>
          <cell r="H83" t="str">
            <v>G5</v>
          </cell>
          <cell r="I83">
            <v>700</v>
          </cell>
          <cell r="J83">
            <v>0</v>
          </cell>
          <cell r="K83" t="str">
            <v>*</v>
          </cell>
          <cell r="L83">
            <v>0</v>
          </cell>
          <cell r="M83" t="str">
            <v>*</v>
          </cell>
          <cell r="N83" t="str">
            <v>○</v>
          </cell>
          <cell r="O83">
            <v>42236</v>
          </cell>
          <cell r="P83">
            <v>0</v>
          </cell>
          <cell r="Q83" t="str">
            <v>*</v>
          </cell>
        </row>
        <row r="84">
          <cell r="B84" t="str">
            <v>CLU026H1203C1-303H7G5</v>
          </cell>
          <cell r="C84" t="str">
            <v>026</v>
          </cell>
          <cell r="D84" t="str">
            <v>1203</v>
          </cell>
          <cell r="E84" t="str">
            <v>C1</v>
          </cell>
          <cell r="F84" t="str">
            <v>303</v>
          </cell>
          <cell r="G84" t="str">
            <v>H7</v>
          </cell>
          <cell r="H84" t="str">
            <v>G5</v>
          </cell>
          <cell r="I84">
            <v>700</v>
          </cell>
          <cell r="J84">
            <v>0</v>
          </cell>
          <cell r="K84" t="str">
            <v>*</v>
          </cell>
          <cell r="L84">
            <v>0</v>
          </cell>
          <cell r="M84" t="str">
            <v>*</v>
          </cell>
          <cell r="N84" t="str">
            <v>○</v>
          </cell>
          <cell r="O84">
            <v>42578</v>
          </cell>
          <cell r="P84">
            <v>0</v>
          </cell>
          <cell r="Q84" t="str">
            <v>*</v>
          </cell>
        </row>
        <row r="85">
          <cell r="B85" t="str">
            <v>CLU026H1203C1-273H7G5</v>
          </cell>
          <cell r="C85" t="str">
            <v>026</v>
          </cell>
          <cell r="D85" t="str">
            <v>1203</v>
          </cell>
          <cell r="E85" t="str">
            <v>C1</v>
          </cell>
          <cell r="F85" t="str">
            <v>273</v>
          </cell>
          <cell r="G85" t="str">
            <v>H7</v>
          </cell>
          <cell r="H85" t="str">
            <v>G5</v>
          </cell>
          <cell r="I85">
            <v>700</v>
          </cell>
          <cell r="J85">
            <v>0</v>
          </cell>
          <cell r="K85" t="str">
            <v>*</v>
          </cell>
          <cell r="L85">
            <v>0</v>
          </cell>
          <cell r="M85" t="str">
            <v>*</v>
          </cell>
          <cell r="N85" t="str">
            <v>○</v>
          </cell>
          <cell r="O85">
            <v>42604</v>
          </cell>
          <cell r="P85">
            <v>0</v>
          </cell>
          <cell r="Q85" t="str">
            <v>*</v>
          </cell>
        </row>
        <row r="86">
          <cell r="B86" t="str">
            <v>CLU026H1203C1-303MRG2</v>
          </cell>
          <cell r="C86" t="str">
            <v>026</v>
          </cell>
          <cell r="D86" t="str">
            <v>1203</v>
          </cell>
          <cell r="E86" t="str">
            <v>C1</v>
          </cell>
          <cell r="F86" t="str">
            <v>303</v>
          </cell>
          <cell r="G86" t="str">
            <v>MR</v>
          </cell>
          <cell r="H86" t="str">
            <v>G2</v>
          </cell>
          <cell r="I86">
            <v>700</v>
          </cell>
          <cell r="J86">
            <v>0</v>
          </cell>
          <cell r="K86" t="str">
            <v>*</v>
          </cell>
          <cell r="L86">
            <v>0</v>
          </cell>
          <cell r="M86" t="str">
            <v>*</v>
          </cell>
          <cell r="N86">
            <v>0</v>
          </cell>
          <cell r="O86" t="str">
            <v>*</v>
          </cell>
          <cell r="P86">
            <v>0</v>
          </cell>
          <cell r="Q86" t="str">
            <v>*</v>
          </cell>
        </row>
        <row r="87">
          <cell r="B87" t="str">
            <v>CLU026H1203C1-273MRG2</v>
          </cell>
          <cell r="C87" t="str">
            <v>026</v>
          </cell>
          <cell r="D87" t="str">
            <v>1203</v>
          </cell>
          <cell r="E87" t="str">
            <v>C1</v>
          </cell>
          <cell r="F87" t="str">
            <v>273</v>
          </cell>
          <cell r="G87" t="str">
            <v>MR</v>
          </cell>
          <cell r="H87" t="str">
            <v>G2</v>
          </cell>
          <cell r="I87">
            <v>700</v>
          </cell>
          <cell r="J87">
            <v>0</v>
          </cell>
          <cell r="K87" t="str">
            <v>*</v>
          </cell>
          <cell r="L87">
            <v>0</v>
          </cell>
          <cell r="M87" t="str">
            <v>*</v>
          </cell>
          <cell r="N87">
            <v>0</v>
          </cell>
          <cell r="O87" t="str">
            <v>*</v>
          </cell>
          <cell r="P87">
            <v>0</v>
          </cell>
          <cell r="Q87" t="str">
            <v>*</v>
          </cell>
        </row>
        <row r="88">
          <cell r="B88" t="str">
            <v>CLU026H1204A53503M2G2</v>
          </cell>
          <cell r="C88" t="str">
            <v>026</v>
          </cell>
          <cell r="D88" t="str">
            <v>1204</v>
          </cell>
          <cell r="E88" t="str">
            <v>A5</v>
          </cell>
          <cell r="F88" t="str">
            <v>503</v>
          </cell>
          <cell r="G88" t="str">
            <v>M2</v>
          </cell>
          <cell r="H88" t="str">
            <v>G2</v>
          </cell>
          <cell r="I88">
            <v>700</v>
          </cell>
          <cell r="J88" t="str">
            <v>○</v>
          </cell>
          <cell r="K88">
            <v>42536</v>
          </cell>
          <cell r="L88">
            <v>0</v>
          </cell>
          <cell r="M88" t="str">
            <v>*</v>
          </cell>
          <cell r="N88" t="str">
            <v>○</v>
          </cell>
          <cell r="O88">
            <v>42531</v>
          </cell>
          <cell r="P88" t="str">
            <v>○</v>
          </cell>
          <cell r="Q88">
            <v>42529</v>
          </cell>
        </row>
        <row r="89">
          <cell r="B89" t="str">
            <v>CLU026H1204A53403M2G2</v>
          </cell>
          <cell r="C89" t="str">
            <v>026</v>
          </cell>
          <cell r="D89" t="str">
            <v>1204</v>
          </cell>
          <cell r="E89" t="str">
            <v>A5</v>
          </cell>
          <cell r="F89" t="str">
            <v>403</v>
          </cell>
          <cell r="G89" t="str">
            <v>M2</v>
          </cell>
          <cell r="H89" t="str">
            <v>G2</v>
          </cell>
          <cell r="I89">
            <v>700</v>
          </cell>
          <cell r="J89">
            <v>0</v>
          </cell>
          <cell r="K89" t="str">
            <v>*</v>
          </cell>
          <cell r="L89">
            <v>0</v>
          </cell>
          <cell r="M89" t="str">
            <v>*</v>
          </cell>
          <cell r="N89">
            <v>0</v>
          </cell>
          <cell r="O89" t="str">
            <v>*</v>
          </cell>
          <cell r="P89">
            <v>0</v>
          </cell>
          <cell r="Q89" t="str">
            <v>*</v>
          </cell>
        </row>
        <row r="90">
          <cell r="B90" t="str">
            <v>CLU026H1204A53303M2G2</v>
          </cell>
          <cell r="C90" t="str">
            <v>026</v>
          </cell>
          <cell r="D90" t="str">
            <v>1204</v>
          </cell>
          <cell r="E90" t="str">
            <v>A5</v>
          </cell>
          <cell r="F90" t="str">
            <v>303</v>
          </cell>
          <cell r="G90" t="str">
            <v>M2</v>
          </cell>
          <cell r="H90" t="str">
            <v>G2</v>
          </cell>
          <cell r="I90">
            <v>700</v>
          </cell>
          <cell r="J90">
            <v>0</v>
          </cell>
          <cell r="K90" t="str">
            <v>*</v>
          </cell>
          <cell r="L90">
            <v>0</v>
          </cell>
          <cell r="M90" t="str">
            <v>*</v>
          </cell>
          <cell r="N90" t="str">
            <v>○</v>
          </cell>
          <cell r="O90">
            <v>42536</v>
          </cell>
          <cell r="P90" t="str">
            <v>○</v>
          </cell>
          <cell r="Q90">
            <v>42522</v>
          </cell>
        </row>
        <row r="91">
          <cell r="B91" t="str">
            <v>CLU026H1204A53273M2G2</v>
          </cell>
          <cell r="C91" t="str">
            <v>026</v>
          </cell>
          <cell r="D91" t="str">
            <v>1204</v>
          </cell>
          <cell r="E91" t="str">
            <v>A5</v>
          </cell>
          <cell r="F91" t="str">
            <v>273</v>
          </cell>
          <cell r="G91" t="str">
            <v>M2</v>
          </cell>
          <cell r="H91" t="str">
            <v>G2</v>
          </cell>
          <cell r="I91">
            <v>700</v>
          </cell>
          <cell r="J91">
            <v>0</v>
          </cell>
          <cell r="K91" t="str">
            <v>*</v>
          </cell>
          <cell r="L91">
            <v>0</v>
          </cell>
          <cell r="M91" t="str">
            <v>*</v>
          </cell>
          <cell r="N91" t="str">
            <v>○</v>
          </cell>
          <cell r="O91">
            <v>42409</v>
          </cell>
          <cell r="P91">
            <v>0</v>
          </cell>
          <cell r="Q91" t="str">
            <v>*</v>
          </cell>
        </row>
        <row r="92">
          <cell r="B92" t="str">
            <v>CLU026H1204C1-50AL7G4</v>
          </cell>
          <cell r="C92" t="str">
            <v>026</v>
          </cell>
          <cell r="D92" t="str">
            <v>1204</v>
          </cell>
          <cell r="E92" t="str">
            <v>C1</v>
          </cell>
          <cell r="F92" t="str">
            <v>50A</v>
          </cell>
          <cell r="G92" t="str">
            <v>L7</v>
          </cell>
          <cell r="H92" t="str">
            <v>G4</v>
          </cell>
          <cell r="I92">
            <v>700</v>
          </cell>
          <cell r="J92" t="str">
            <v>○</v>
          </cell>
          <cell r="K92">
            <v>42132</v>
          </cell>
          <cell r="L92" t="str">
            <v>○</v>
          </cell>
          <cell r="M92">
            <v>42333</v>
          </cell>
          <cell r="N92">
            <v>0</v>
          </cell>
          <cell r="O92" t="str">
            <v>*</v>
          </cell>
          <cell r="P92">
            <v>0</v>
          </cell>
          <cell r="Q92" t="str">
            <v>*</v>
          </cell>
        </row>
        <row r="93">
          <cell r="B93" t="str">
            <v>CLU026H1204C1-40AL7G4</v>
          </cell>
          <cell r="C93" t="str">
            <v>026</v>
          </cell>
          <cell r="D93" t="str">
            <v>1204</v>
          </cell>
          <cell r="E93" t="str">
            <v>C1</v>
          </cell>
          <cell r="F93" t="str">
            <v>40A</v>
          </cell>
          <cell r="G93" t="str">
            <v>L7</v>
          </cell>
          <cell r="H93" t="str">
            <v>G4</v>
          </cell>
          <cell r="I93">
            <v>700</v>
          </cell>
          <cell r="J93" t="str">
            <v>○</v>
          </cell>
          <cell r="K93">
            <v>42149</v>
          </cell>
          <cell r="L93">
            <v>0</v>
          </cell>
          <cell r="M93" t="str">
            <v>*</v>
          </cell>
          <cell r="N93" t="str">
            <v>○</v>
          </cell>
          <cell r="O93">
            <v>42347</v>
          </cell>
          <cell r="P93">
            <v>0</v>
          </cell>
          <cell r="Q93" t="str">
            <v>*</v>
          </cell>
        </row>
        <row r="94">
          <cell r="B94" t="str">
            <v>CLU026H1204C1-30AL7G4</v>
          </cell>
          <cell r="C94" t="str">
            <v>026</v>
          </cell>
          <cell r="D94" t="str">
            <v>1204</v>
          </cell>
          <cell r="E94" t="str">
            <v>C1</v>
          </cell>
          <cell r="F94" t="str">
            <v>30A</v>
          </cell>
          <cell r="G94" t="str">
            <v>L7</v>
          </cell>
          <cell r="H94" t="str">
            <v>G4</v>
          </cell>
          <cell r="I94">
            <v>700</v>
          </cell>
          <cell r="J94">
            <v>0</v>
          </cell>
          <cell r="K94" t="str">
            <v>*</v>
          </cell>
          <cell r="L94" t="str">
            <v>○</v>
          </cell>
          <cell r="M94">
            <v>42334</v>
          </cell>
          <cell r="N94">
            <v>0</v>
          </cell>
          <cell r="O94" t="str">
            <v>*</v>
          </cell>
          <cell r="P94">
            <v>0</v>
          </cell>
          <cell r="Q94" t="str">
            <v>*</v>
          </cell>
        </row>
        <row r="95">
          <cell r="B95" t="str">
            <v>CLU026H1204C1-653M2G2</v>
          </cell>
          <cell r="C95" t="str">
            <v>026</v>
          </cell>
          <cell r="D95" t="str">
            <v>1204</v>
          </cell>
          <cell r="E95" t="str">
            <v>C1</v>
          </cell>
          <cell r="F95" t="str">
            <v>653</v>
          </cell>
          <cell r="G95" t="str">
            <v>M2</v>
          </cell>
          <cell r="H95" t="str">
            <v>G2</v>
          </cell>
          <cell r="I95">
            <v>700</v>
          </cell>
          <cell r="J95" t="str">
            <v>○</v>
          </cell>
          <cell r="K95">
            <v>42145</v>
          </cell>
          <cell r="L95">
            <v>0</v>
          </cell>
          <cell r="M95" t="str">
            <v>*</v>
          </cell>
          <cell r="N95" t="str">
            <v>○</v>
          </cell>
          <cell r="O95">
            <v>42843</v>
          </cell>
          <cell r="P95" t="str">
            <v>○</v>
          </cell>
          <cell r="Q95">
            <v>42875</v>
          </cell>
        </row>
        <row r="96">
          <cell r="B96" t="str">
            <v>CLU026H1204C1-503M2G2</v>
          </cell>
          <cell r="C96" t="str">
            <v>026</v>
          </cell>
          <cell r="D96" t="str">
            <v>1204</v>
          </cell>
          <cell r="E96" t="str">
            <v>C1</v>
          </cell>
          <cell r="F96" t="str">
            <v>503</v>
          </cell>
          <cell r="G96" t="str">
            <v>M2</v>
          </cell>
          <cell r="H96" t="str">
            <v>G2</v>
          </cell>
          <cell r="I96">
            <v>700</v>
          </cell>
          <cell r="J96" t="str">
            <v>○</v>
          </cell>
          <cell r="K96">
            <v>42160</v>
          </cell>
          <cell r="L96" t="str">
            <v>○</v>
          </cell>
          <cell r="M96">
            <v>42310</v>
          </cell>
          <cell r="N96" t="str">
            <v>○</v>
          </cell>
          <cell r="O96">
            <v>42493</v>
          </cell>
          <cell r="P96">
            <v>0</v>
          </cell>
          <cell r="Q96" t="str">
            <v>*</v>
          </cell>
        </row>
        <row r="97">
          <cell r="B97" t="str">
            <v>CLU026H1204C1-403M2G2</v>
          </cell>
          <cell r="C97" t="str">
            <v>026</v>
          </cell>
          <cell r="D97" t="str">
            <v>1204</v>
          </cell>
          <cell r="E97" t="str">
            <v>C1</v>
          </cell>
          <cell r="F97" t="str">
            <v>403</v>
          </cell>
          <cell r="G97" t="str">
            <v>M2</v>
          </cell>
          <cell r="H97" t="str">
            <v>G2</v>
          </cell>
          <cell r="I97">
            <v>700</v>
          </cell>
          <cell r="J97" t="str">
            <v>○</v>
          </cell>
          <cell r="K97">
            <v>42846</v>
          </cell>
          <cell r="L97" t="str">
            <v>○</v>
          </cell>
          <cell r="M97">
            <v>42852</v>
          </cell>
          <cell r="N97" t="str">
            <v>○</v>
          </cell>
          <cell r="O97">
            <v>42805</v>
          </cell>
          <cell r="P97" t="str">
            <v>○</v>
          </cell>
          <cell r="Q97">
            <v>42870</v>
          </cell>
        </row>
        <row r="98">
          <cell r="B98" t="str">
            <v>CLU026H1204C1-353M2G2</v>
          </cell>
          <cell r="C98" t="str">
            <v>026</v>
          </cell>
          <cell r="D98" t="str">
            <v>1204</v>
          </cell>
          <cell r="E98" t="str">
            <v>C1</v>
          </cell>
          <cell r="F98" t="str">
            <v>353</v>
          </cell>
          <cell r="G98" t="str">
            <v>M2</v>
          </cell>
          <cell r="H98" t="str">
            <v>G2</v>
          </cell>
          <cell r="I98">
            <v>700</v>
          </cell>
          <cell r="J98" t="str">
            <v>○</v>
          </cell>
          <cell r="K98">
            <v>42255</v>
          </cell>
          <cell r="L98" t="str">
            <v>○</v>
          </cell>
          <cell r="M98">
            <v>42541</v>
          </cell>
          <cell r="N98" t="str">
            <v>○</v>
          </cell>
          <cell r="O98">
            <v>42811</v>
          </cell>
          <cell r="P98" t="str">
            <v>○</v>
          </cell>
          <cell r="Q98">
            <v>42815</v>
          </cell>
        </row>
        <row r="99">
          <cell r="B99" t="str">
            <v>CLU026H1204C1-323M2G2</v>
          </cell>
          <cell r="C99" t="str">
            <v>026</v>
          </cell>
          <cell r="D99" t="str">
            <v>1204</v>
          </cell>
          <cell r="E99" t="str">
            <v>C1</v>
          </cell>
          <cell r="F99" t="str">
            <v>323</v>
          </cell>
          <cell r="G99" t="str">
            <v>M2</v>
          </cell>
          <cell r="H99" t="str">
            <v>G2</v>
          </cell>
          <cell r="I99">
            <v>700</v>
          </cell>
          <cell r="J99" t="str">
            <v>○</v>
          </cell>
          <cell r="K99">
            <v>42250</v>
          </cell>
          <cell r="L99">
            <v>0</v>
          </cell>
          <cell r="M99" t="str">
            <v>*</v>
          </cell>
          <cell r="N99" t="str">
            <v>○</v>
          </cell>
          <cell r="O99">
            <v>42418</v>
          </cell>
          <cell r="P99">
            <v>0</v>
          </cell>
          <cell r="Q99" t="str">
            <v>*</v>
          </cell>
        </row>
        <row r="100">
          <cell r="B100" t="str">
            <v>CLU026H1204C1-303M2G2</v>
          </cell>
          <cell r="C100" t="str">
            <v>026</v>
          </cell>
          <cell r="D100" t="str">
            <v>1204</v>
          </cell>
          <cell r="E100" t="str">
            <v>C1</v>
          </cell>
          <cell r="F100" t="str">
            <v>303</v>
          </cell>
          <cell r="G100" t="str">
            <v>M2</v>
          </cell>
          <cell r="H100" t="str">
            <v>G2</v>
          </cell>
          <cell r="I100">
            <v>700</v>
          </cell>
          <cell r="J100" t="str">
            <v>○</v>
          </cell>
          <cell r="K100">
            <v>42160</v>
          </cell>
          <cell r="L100" t="str">
            <v>○</v>
          </cell>
          <cell r="M100">
            <v>42523</v>
          </cell>
          <cell r="N100" t="str">
            <v>○</v>
          </cell>
          <cell r="O100">
            <v>42558</v>
          </cell>
          <cell r="P100">
            <v>0</v>
          </cell>
          <cell r="Q100" t="str">
            <v>*</v>
          </cell>
        </row>
        <row r="101">
          <cell r="B101" t="str">
            <v>CLU026H1204C1-273M2G2</v>
          </cell>
          <cell r="C101" t="str">
            <v>026</v>
          </cell>
          <cell r="D101" t="str">
            <v>1204</v>
          </cell>
          <cell r="E101" t="str">
            <v>C1</v>
          </cell>
          <cell r="F101" t="str">
            <v>273</v>
          </cell>
          <cell r="G101" t="str">
            <v>M2</v>
          </cell>
          <cell r="H101" t="str">
            <v>G2</v>
          </cell>
          <cell r="I101">
            <v>700</v>
          </cell>
          <cell r="J101" t="str">
            <v>×</v>
          </cell>
          <cell r="K101">
            <v>42146</v>
          </cell>
          <cell r="L101" t="str">
            <v>×</v>
          </cell>
          <cell r="M101">
            <v>42586</v>
          </cell>
          <cell r="N101" t="str">
            <v>×</v>
          </cell>
          <cell r="O101">
            <v>42516</v>
          </cell>
          <cell r="P101">
            <v>0</v>
          </cell>
          <cell r="Q101" t="str">
            <v>*</v>
          </cell>
        </row>
        <row r="102">
          <cell r="B102" t="str">
            <v>CLU026H1204C1-403H5G3</v>
          </cell>
          <cell r="C102" t="str">
            <v>026</v>
          </cell>
          <cell r="D102" t="str">
            <v>1204</v>
          </cell>
          <cell r="E102" t="str">
            <v>C1</v>
          </cell>
          <cell r="F102" t="str">
            <v>403</v>
          </cell>
          <cell r="G102" t="str">
            <v>H5</v>
          </cell>
          <cell r="H102" t="str">
            <v>G3</v>
          </cell>
          <cell r="I102">
            <v>700</v>
          </cell>
          <cell r="J102" t="str">
            <v>×</v>
          </cell>
          <cell r="K102">
            <v>42292</v>
          </cell>
          <cell r="L102" t="str">
            <v>○</v>
          </cell>
          <cell r="M102">
            <v>42563</v>
          </cell>
          <cell r="N102" t="str">
            <v>○</v>
          </cell>
          <cell r="O102">
            <v>42492</v>
          </cell>
          <cell r="P102" t="str">
            <v>○</v>
          </cell>
          <cell r="Q102">
            <v>42821</v>
          </cell>
        </row>
        <row r="103">
          <cell r="B103" t="str">
            <v>CLU026H1204C1-353H5G3</v>
          </cell>
          <cell r="C103" t="str">
            <v>026</v>
          </cell>
          <cell r="D103" t="str">
            <v>1204</v>
          </cell>
          <cell r="E103" t="str">
            <v>C1</v>
          </cell>
          <cell r="F103" t="str">
            <v>353</v>
          </cell>
          <cell r="G103" t="str">
            <v>H5</v>
          </cell>
          <cell r="H103" t="str">
            <v>G3</v>
          </cell>
          <cell r="I103">
            <v>700</v>
          </cell>
          <cell r="J103" t="str">
            <v>○</v>
          </cell>
          <cell r="K103">
            <v>42282</v>
          </cell>
          <cell r="L103" t="str">
            <v>○</v>
          </cell>
          <cell r="M103">
            <v>42552</v>
          </cell>
          <cell r="N103" t="str">
            <v>○</v>
          </cell>
          <cell r="O103">
            <v>42800</v>
          </cell>
          <cell r="P103" t="str">
            <v>○</v>
          </cell>
          <cell r="Q103">
            <v>42877</v>
          </cell>
        </row>
        <row r="104">
          <cell r="B104" t="str">
            <v>CLU026H1204C1-303H5G3</v>
          </cell>
          <cell r="C104" t="str">
            <v>026</v>
          </cell>
          <cell r="D104" t="str">
            <v>1204</v>
          </cell>
          <cell r="E104" t="str">
            <v>C1</v>
          </cell>
          <cell r="F104" t="str">
            <v>303</v>
          </cell>
          <cell r="G104" t="str">
            <v>H5</v>
          </cell>
          <cell r="H104" t="str">
            <v>G3</v>
          </cell>
          <cell r="I104">
            <v>700</v>
          </cell>
          <cell r="J104" t="str">
            <v>○</v>
          </cell>
          <cell r="K104">
            <v>42291</v>
          </cell>
          <cell r="L104" t="str">
            <v>○</v>
          </cell>
          <cell r="M104">
            <v>42544</v>
          </cell>
          <cell r="N104" t="str">
            <v>○</v>
          </cell>
          <cell r="O104">
            <v>42715</v>
          </cell>
          <cell r="P104" t="str">
            <v>○</v>
          </cell>
          <cell r="Q104">
            <v>42818</v>
          </cell>
        </row>
        <row r="105">
          <cell r="B105" t="str">
            <v>CLU026H1204C1-273H5G3</v>
          </cell>
          <cell r="C105" t="str">
            <v>026</v>
          </cell>
          <cell r="D105" t="str">
            <v>1204</v>
          </cell>
          <cell r="E105" t="str">
            <v>C1</v>
          </cell>
          <cell r="F105" t="str">
            <v>273</v>
          </cell>
          <cell r="G105" t="str">
            <v>H5</v>
          </cell>
          <cell r="H105" t="str">
            <v>G3</v>
          </cell>
          <cell r="I105">
            <v>700</v>
          </cell>
          <cell r="J105" t="str">
            <v>○</v>
          </cell>
          <cell r="K105">
            <v>42235</v>
          </cell>
          <cell r="L105" t="str">
            <v>○</v>
          </cell>
          <cell r="M105">
            <v>42307</v>
          </cell>
          <cell r="N105" t="str">
            <v>○</v>
          </cell>
          <cell r="O105">
            <v>42615</v>
          </cell>
          <cell r="P105">
            <v>0</v>
          </cell>
          <cell r="Q105" t="str">
            <v>*</v>
          </cell>
        </row>
        <row r="106">
          <cell r="B106" t="str">
            <v>CLU026H1204C1-303H6G3</v>
          </cell>
          <cell r="C106" t="str">
            <v>026</v>
          </cell>
          <cell r="D106" t="str">
            <v>1204</v>
          </cell>
          <cell r="E106" t="str">
            <v>C1</v>
          </cell>
          <cell r="F106" t="str">
            <v>303</v>
          </cell>
          <cell r="G106" t="str">
            <v>H6</v>
          </cell>
          <cell r="H106" t="str">
            <v>G3</v>
          </cell>
          <cell r="I106">
            <v>700</v>
          </cell>
          <cell r="J106" t="str">
            <v>○</v>
          </cell>
          <cell r="K106">
            <v>42240</v>
          </cell>
          <cell r="L106" t="str">
            <v>○</v>
          </cell>
          <cell r="M106">
            <v>42314</v>
          </cell>
          <cell r="N106" t="str">
            <v>○</v>
          </cell>
          <cell r="O106">
            <v>42703</v>
          </cell>
          <cell r="P106">
            <v>0</v>
          </cell>
          <cell r="Q106" t="str">
            <v>*</v>
          </cell>
        </row>
        <row r="107">
          <cell r="B107" t="str">
            <v>CLU026H1204C1-403H7G5</v>
          </cell>
          <cell r="C107" t="str">
            <v>026</v>
          </cell>
          <cell r="D107" t="str">
            <v>1204</v>
          </cell>
          <cell r="E107" t="str">
            <v>C1</v>
          </cell>
          <cell r="F107" t="str">
            <v>403</v>
          </cell>
          <cell r="G107" t="str">
            <v>H7</v>
          </cell>
          <cell r="H107" t="str">
            <v>G5</v>
          </cell>
          <cell r="I107">
            <v>700</v>
          </cell>
          <cell r="J107">
            <v>0</v>
          </cell>
          <cell r="K107" t="str">
            <v>*</v>
          </cell>
          <cell r="L107">
            <v>0</v>
          </cell>
          <cell r="M107" t="str">
            <v>*</v>
          </cell>
          <cell r="N107" t="str">
            <v>○</v>
          </cell>
          <cell r="O107">
            <v>42613</v>
          </cell>
          <cell r="P107">
            <v>0</v>
          </cell>
          <cell r="Q107" t="str">
            <v>*</v>
          </cell>
        </row>
        <row r="108">
          <cell r="B108" t="str">
            <v>CLU026H1204C1-303H7G5</v>
          </cell>
          <cell r="C108" t="str">
            <v>026</v>
          </cell>
          <cell r="D108" t="str">
            <v>1204</v>
          </cell>
          <cell r="E108" t="str">
            <v>C1</v>
          </cell>
          <cell r="F108" t="str">
            <v>303</v>
          </cell>
          <cell r="G108" t="str">
            <v>H7</v>
          </cell>
          <cell r="H108" t="str">
            <v>G5</v>
          </cell>
          <cell r="I108">
            <v>700</v>
          </cell>
          <cell r="J108">
            <v>0</v>
          </cell>
          <cell r="K108" t="str">
            <v>*</v>
          </cell>
          <cell r="L108">
            <v>0</v>
          </cell>
          <cell r="M108" t="str">
            <v>*</v>
          </cell>
          <cell r="N108" t="str">
            <v>○</v>
          </cell>
          <cell r="O108">
            <v>42720</v>
          </cell>
          <cell r="P108" t="str">
            <v>○</v>
          </cell>
          <cell r="Q108">
            <v>42815</v>
          </cell>
        </row>
        <row r="109">
          <cell r="B109" t="str">
            <v>CLU026H1204C1-273H7G5</v>
          </cell>
          <cell r="C109" t="str">
            <v>026</v>
          </cell>
          <cell r="D109" t="str">
            <v>1204</v>
          </cell>
          <cell r="E109" t="str">
            <v>C1</v>
          </cell>
          <cell r="F109" t="str">
            <v>273</v>
          </cell>
          <cell r="G109" t="str">
            <v>H7</v>
          </cell>
          <cell r="H109" t="str">
            <v>G5</v>
          </cell>
          <cell r="I109">
            <v>700</v>
          </cell>
          <cell r="J109">
            <v>0</v>
          </cell>
          <cell r="K109" t="str">
            <v>*</v>
          </cell>
          <cell r="L109">
            <v>0</v>
          </cell>
          <cell r="M109" t="str">
            <v>*</v>
          </cell>
          <cell r="N109" t="str">
            <v>○</v>
          </cell>
          <cell r="O109">
            <v>42620</v>
          </cell>
          <cell r="P109">
            <v>0</v>
          </cell>
          <cell r="Q109" t="str">
            <v>*</v>
          </cell>
        </row>
        <row r="110">
          <cell r="B110" t="str">
            <v>CLU026H1204C1-303MRG2</v>
          </cell>
          <cell r="C110" t="str">
            <v>026</v>
          </cell>
          <cell r="D110" t="str">
            <v>1204</v>
          </cell>
          <cell r="E110" t="str">
            <v>C1</v>
          </cell>
          <cell r="F110" t="str">
            <v>303</v>
          </cell>
          <cell r="G110" t="str">
            <v>MR</v>
          </cell>
          <cell r="H110" t="str">
            <v>G2</v>
          </cell>
          <cell r="I110">
            <v>700</v>
          </cell>
          <cell r="J110">
            <v>0</v>
          </cell>
          <cell r="K110" t="str">
            <v>*</v>
          </cell>
          <cell r="L110">
            <v>0</v>
          </cell>
          <cell r="M110" t="str">
            <v>*</v>
          </cell>
          <cell r="N110">
            <v>0</v>
          </cell>
          <cell r="O110" t="str">
            <v>*</v>
          </cell>
          <cell r="P110">
            <v>0</v>
          </cell>
          <cell r="Q110" t="str">
            <v>*</v>
          </cell>
        </row>
        <row r="111">
          <cell r="B111" t="str">
            <v>CLU026H1204C1-273MRG2</v>
          </cell>
          <cell r="C111" t="str">
            <v>026</v>
          </cell>
          <cell r="D111" t="str">
            <v>1204</v>
          </cell>
          <cell r="E111" t="str">
            <v>C1</v>
          </cell>
          <cell r="F111" t="str">
            <v>273</v>
          </cell>
          <cell r="G111" t="str">
            <v>MR</v>
          </cell>
          <cell r="H111" t="str">
            <v>G2</v>
          </cell>
          <cell r="I111">
            <v>700</v>
          </cell>
          <cell r="J111">
            <v>0</v>
          </cell>
          <cell r="K111" t="str">
            <v>*</v>
          </cell>
          <cell r="L111">
            <v>0</v>
          </cell>
          <cell r="M111" t="str">
            <v>*</v>
          </cell>
          <cell r="N111">
            <v>0</v>
          </cell>
          <cell r="O111" t="str">
            <v>*</v>
          </cell>
          <cell r="P111">
            <v>0</v>
          </cell>
          <cell r="Q111" t="str">
            <v>*</v>
          </cell>
        </row>
        <row r="112">
          <cell r="B112" t="str">
            <v>CLU026H1401C1-503HEH7</v>
          </cell>
          <cell r="C112" t="str">
            <v>026</v>
          </cell>
          <cell r="D112" t="str">
            <v>1401</v>
          </cell>
          <cell r="E112" t="str">
            <v>C1</v>
          </cell>
          <cell r="F112" t="str">
            <v>503</v>
          </cell>
          <cell r="G112" t="str">
            <v>HE</v>
          </cell>
          <cell r="H112" t="str">
            <v>H7</v>
          </cell>
          <cell r="I112">
            <v>700</v>
          </cell>
          <cell r="J112">
            <v>0</v>
          </cell>
          <cell r="K112" t="str">
            <v>*</v>
          </cell>
          <cell r="L112">
            <v>0</v>
          </cell>
          <cell r="M112" t="str">
            <v>*</v>
          </cell>
          <cell r="N112" t="str">
            <v>○</v>
          </cell>
          <cell r="O112">
            <v>42634</v>
          </cell>
          <cell r="P112" t="str">
            <v>○</v>
          </cell>
          <cell r="Q112">
            <v>42462</v>
          </cell>
        </row>
        <row r="113">
          <cell r="B113" t="str">
            <v>CLU026H1401C1-353HEH7</v>
          </cell>
          <cell r="C113" t="str">
            <v>026</v>
          </cell>
          <cell r="D113" t="str">
            <v>1401</v>
          </cell>
          <cell r="E113" t="str">
            <v>C1</v>
          </cell>
          <cell r="F113" t="str">
            <v>353</v>
          </cell>
          <cell r="G113" t="str">
            <v>HE</v>
          </cell>
          <cell r="H113" t="str">
            <v>H7</v>
          </cell>
          <cell r="I113">
            <v>700</v>
          </cell>
          <cell r="J113">
            <v>0</v>
          </cell>
          <cell r="K113" t="str">
            <v>*</v>
          </cell>
          <cell r="L113">
            <v>0</v>
          </cell>
          <cell r="M113" t="str">
            <v>*</v>
          </cell>
          <cell r="N113" t="str">
            <v>○</v>
          </cell>
          <cell r="O113">
            <v>42797</v>
          </cell>
          <cell r="P113" t="str">
            <v>○</v>
          </cell>
          <cell r="Q113">
            <v>42466</v>
          </cell>
        </row>
        <row r="114">
          <cell r="B114" t="str">
            <v>CLU026H1401C1-273HEH7</v>
          </cell>
          <cell r="C114" t="str">
            <v>026</v>
          </cell>
          <cell r="D114" t="str">
            <v>1401</v>
          </cell>
          <cell r="E114" t="str">
            <v>C1</v>
          </cell>
          <cell r="F114" t="str">
            <v>273</v>
          </cell>
          <cell r="G114" t="str">
            <v>HE</v>
          </cell>
          <cell r="H114" t="str">
            <v>H7</v>
          </cell>
          <cell r="I114">
            <v>700</v>
          </cell>
          <cell r="J114">
            <v>0</v>
          </cell>
          <cell r="K114" t="str">
            <v>*</v>
          </cell>
          <cell r="L114">
            <v>0</v>
          </cell>
          <cell r="M114" t="str">
            <v>*</v>
          </cell>
          <cell r="N114" t="str">
            <v>○</v>
          </cell>
          <cell r="O114">
            <v>42797</v>
          </cell>
          <cell r="P114" t="str">
            <v>○</v>
          </cell>
          <cell r="Q114">
            <v>42640</v>
          </cell>
        </row>
        <row r="115">
          <cell r="B115" t="str">
            <v>CLU026H1402C1-503HEH7</v>
          </cell>
          <cell r="C115" t="str">
            <v>026</v>
          </cell>
          <cell r="D115" t="str">
            <v>1402</v>
          </cell>
          <cell r="E115" t="str">
            <v>C1</v>
          </cell>
          <cell r="F115" t="str">
            <v>503</v>
          </cell>
          <cell r="G115" t="str">
            <v>HE</v>
          </cell>
          <cell r="H115" t="str">
            <v>H7</v>
          </cell>
          <cell r="I115">
            <v>700</v>
          </cell>
          <cell r="J115">
            <v>0</v>
          </cell>
          <cell r="K115" t="str">
            <v>*</v>
          </cell>
          <cell r="L115">
            <v>0</v>
          </cell>
          <cell r="M115" t="str">
            <v>*</v>
          </cell>
          <cell r="N115" t="str">
            <v>○</v>
          </cell>
          <cell r="O115">
            <v>42560</v>
          </cell>
          <cell r="P115">
            <v>0</v>
          </cell>
          <cell r="Q115" t="str">
            <v>*</v>
          </cell>
        </row>
        <row r="116">
          <cell r="B116" t="str">
            <v>CLU026H1402C1-353HEH7</v>
          </cell>
          <cell r="C116" t="str">
            <v>026</v>
          </cell>
          <cell r="D116" t="str">
            <v>1402</v>
          </cell>
          <cell r="E116" t="str">
            <v>C1</v>
          </cell>
          <cell r="F116" t="str">
            <v>353</v>
          </cell>
          <cell r="G116" t="str">
            <v>HE</v>
          </cell>
          <cell r="H116" t="str">
            <v>H7</v>
          </cell>
          <cell r="I116">
            <v>700</v>
          </cell>
          <cell r="J116">
            <v>0</v>
          </cell>
          <cell r="K116" t="str">
            <v>*</v>
          </cell>
          <cell r="L116">
            <v>0</v>
          </cell>
          <cell r="M116" t="str">
            <v>*</v>
          </cell>
          <cell r="N116">
            <v>0</v>
          </cell>
          <cell r="O116" t="str">
            <v>*</v>
          </cell>
          <cell r="P116" t="str">
            <v>○</v>
          </cell>
          <cell r="Q116">
            <v>42811</v>
          </cell>
        </row>
        <row r="117">
          <cell r="B117" t="str">
            <v>CLU026H1402C1-273HEH7</v>
          </cell>
          <cell r="C117" t="str">
            <v>026</v>
          </cell>
          <cell r="D117" t="str">
            <v>1402</v>
          </cell>
          <cell r="E117" t="str">
            <v>C1</v>
          </cell>
          <cell r="F117" t="str">
            <v>273</v>
          </cell>
          <cell r="G117" t="str">
            <v>HE</v>
          </cell>
          <cell r="H117" t="str">
            <v>H7</v>
          </cell>
          <cell r="I117">
            <v>700</v>
          </cell>
          <cell r="J117">
            <v>0</v>
          </cell>
          <cell r="K117" t="str">
            <v>*</v>
          </cell>
          <cell r="L117">
            <v>0</v>
          </cell>
          <cell r="M117" t="str">
            <v>*</v>
          </cell>
          <cell r="N117">
            <v>0</v>
          </cell>
          <cell r="O117" t="str">
            <v>*</v>
          </cell>
          <cell r="P117" t="str">
            <v>○</v>
          </cell>
          <cell r="Q117">
            <v>42877</v>
          </cell>
        </row>
        <row r="118">
          <cell r="B118" t="str">
            <v>CLU026H2401C1-503HEH7</v>
          </cell>
          <cell r="C118" t="str">
            <v>026</v>
          </cell>
          <cell r="D118" t="str">
            <v>2401</v>
          </cell>
          <cell r="E118" t="str">
            <v>C1</v>
          </cell>
          <cell r="F118" t="str">
            <v>503</v>
          </cell>
          <cell r="G118" t="str">
            <v>HE</v>
          </cell>
          <cell r="H118" t="str">
            <v>H7</v>
          </cell>
          <cell r="I118">
            <v>700</v>
          </cell>
          <cell r="J118">
            <v>0</v>
          </cell>
          <cell r="K118" t="str">
            <v>*</v>
          </cell>
          <cell r="L118">
            <v>0</v>
          </cell>
          <cell r="M118" t="str">
            <v>*</v>
          </cell>
          <cell r="N118" t="str">
            <v>○</v>
          </cell>
          <cell r="O118">
            <v>42797</v>
          </cell>
          <cell r="P118" t="str">
            <v>○</v>
          </cell>
          <cell r="Q118">
            <v>42871</v>
          </cell>
        </row>
        <row r="119">
          <cell r="B119" t="str">
            <v>CLU026H2401C1-353HEH7</v>
          </cell>
          <cell r="C119" t="str">
            <v>026</v>
          </cell>
          <cell r="D119" t="str">
            <v>2401</v>
          </cell>
          <cell r="E119" t="str">
            <v>C1</v>
          </cell>
          <cell r="F119" t="str">
            <v>353</v>
          </cell>
          <cell r="G119" t="str">
            <v>HE</v>
          </cell>
          <cell r="H119" t="str">
            <v>H7</v>
          </cell>
          <cell r="I119">
            <v>700</v>
          </cell>
          <cell r="J119">
            <v>0</v>
          </cell>
          <cell r="K119" t="str">
            <v>*</v>
          </cell>
          <cell r="L119">
            <v>0</v>
          </cell>
          <cell r="M119" t="str">
            <v>*</v>
          </cell>
          <cell r="N119" t="str">
            <v>○</v>
          </cell>
          <cell r="O119">
            <v>42797</v>
          </cell>
          <cell r="P119" t="str">
            <v>○</v>
          </cell>
          <cell r="Q119">
            <v>42869</v>
          </cell>
        </row>
        <row r="120">
          <cell r="B120" t="str">
            <v>CLU026H2401C1-273HEH7</v>
          </cell>
          <cell r="C120" t="str">
            <v>026</v>
          </cell>
          <cell r="D120" t="str">
            <v>2401</v>
          </cell>
          <cell r="E120" t="str">
            <v>C1</v>
          </cell>
          <cell r="F120" t="str">
            <v>273</v>
          </cell>
          <cell r="G120" t="str">
            <v>HE</v>
          </cell>
          <cell r="H120" t="str">
            <v>H7</v>
          </cell>
          <cell r="I120">
            <v>700</v>
          </cell>
          <cell r="J120">
            <v>0</v>
          </cell>
          <cell r="K120" t="str">
            <v>*</v>
          </cell>
          <cell r="L120">
            <v>0</v>
          </cell>
          <cell r="M120" t="str">
            <v>*</v>
          </cell>
          <cell r="N120" t="str">
            <v>○</v>
          </cell>
          <cell r="O120">
            <v>42684</v>
          </cell>
          <cell r="P120" t="str">
            <v>○</v>
          </cell>
          <cell r="Q120">
            <v>42775</v>
          </cell>
        </row>
        <row r="121">
          <cell r="B121" t="str">
            <v>CLU027H0202C1-50AL7G4</v>
          </cell>
          <cell r="C121" t="str">
            <v>027</v>
          </cell>
          <cell r="D121" t="str">
            <v>0202</v>
          </cell>
          <cell r="E121" t="str">
            <v>C1</v>
          </cell>
          <cell r="F121" t="str">
            <v>50A</v>
          </cell>
          <cell r="G121" t="str">
            <v>L7</v>
          </cell>
          <cell r="H121" t="str">
            <v>G4</v>
          </cell>
          <cell r="I121">
            <v>700</v>
          </cell>
          <cell r="J121">
            <v>0</v>
          </cell>
          <cell r="K121" t="str">
            <v>*</v>
          </cell>
          <cell r="L121" t="str">
            <v>○</v>
          </cell>
          <cell r="M121">
            <v>42355</v>
          </cell>
          <cell r="N121" t="str">
            <v>○</v>
          </cell>
          <cell r="O121">
            <v>42593</v>
          </cell>
          <cell r="P121" t="str">
            <v>○</v>
          </cell>
          <cell r="Q121">
            <v>42587</v>
          </cell>
        </row>
        <row r="122">
          <cell r="B122" t="str">
            <v>CLU027H0303C1-503M2G2</v>
          </cell>
          <cell r="C122" t="str">
            <v>027</v>
          </cell>
          <cell r="D122" t="str">
            <v>0303</v>
          </cell>
          <cell r="E122" t="str">
            <v>C1</v>
          </cell>
          <cell r="F122" t="str">
            <v>503</v>
          </cell>
          <cell r="G122" t="str">
            <v>M2</v>
          </cell>
          <cell r="H122" t="str">
            <v>G2</v>
          </cell>
          <cell r="I122">
            <v>700</v>
          </cell>
          <cell r="J122" t="str">
            <v>○</v>
          </cell>
          <cell r="K122">
            <v>42152</v>
          </cell>
          <cell r="L122" t="str">
            <v>○</v>
          </cell>
          <cell r="M122">
            <v>42083</v>
          </cell>
          <cell r="N122" t="str">
            <v>○</v>
          </cell>
          <cell r="O122">
            <v>42809</v>
          </cell>
          <cell r="P122">
            <v>0</v>
          </cell>
          <cell r="Q122" t="str">
            <v>*</v>
          </cell>
        </row>
        <row r="123">
          <cell r="B123" t="str">
            <v>CLU027H0303C1-403M2G2</v>
          </cell>
          <cell r="C123" t="str">
            <v>027</v>
          </cell>
          <cell r="D123" t="str">
            <v>0303</v>
          </cell>
          <cell r="E123" t="str">
            <v>C1</v>
          </cell>
          <cell r="F123" t="str">
            <v>403</v>
          </cell>
          <cell r="G123" t="str">
            <v>M2</v>
          </cell>
          <cell r="H123" t="str">
            <v>G2</v>
          </cell>
          <cell r="I123">
            <v>700</v>
          </cell>
          <cell r="J123" t="str">
            <v>○</v>
          </cell>
          <cell r="K123">
            <v>42291</v>
          </cell>
          <cell r="L123">
            <v>0</v>
          </cell>
          <cell r="M123" t="str">
            <v>*</v>
          </cell>
          <cell r="N123" t="str">
            <v>○</v>
          </cell>
          <cell r="O123">
            <v>42837</v>
          </cell>
          <cell r="P123">
            <v>0</v>
          </cell>
          <cell r="Q123" t="str">
            <v>*</v>
          </cell>
        </row>
        <row r="124">
          <cell r="B124" t="str">
            <v>CLU027H0303C1-353M2G2</v>
          </cell>
          <cell r="C124" t="str">
            <v>027</v>
          </cell>
          <cell r="D124" t="str">
            <v>0303</v>
          </cell>
          <cell r="E124" t="str">
            <v>C1</v>
          </cell>
          <cell r="F124" t="str">
            <v>353</v>
          </cell>
          <cell r="G124" t="str">
            <v>M2</v>
          </cell>
          <cell r="H124" t="str">
            <v>G2</v>
          </cell>
          <cell r="I124">
            <v>700</v>
          </cell>
          <cell r="J124" t="str">
            <v>○</v>
          </cell>
          <cell r="K124">
            <v>42160</v>
          </cell>
          <cell r="L124">
            <v>0</v>
          </cell>
          <cell r="M124" t="str">
            <v>*</v>
          </cell>
          <cell r="N124" t="str">
            <v>○</v>
          </cell>
          <cell r="O124">
            <v>42839</v>
          </cell>
          <cell r="P124">
            <v>0</v>
          </cell>
          <cell r="Q124" t="str">
            <v>*</v>
          </cell>
        </row>
        <row r="125">
          <cell r="B125" t="str">
            <v>CLU027H0303C1-303M2G2</v>
          </cell>
          <cell r="C125" t="str">
            <v>027</v>
          </cell>
          <cell r="D125" t="str">
            <v>0303</v>
          </cell>
          <cell r="E125" t="str">
            <v>C1</v>
          </cell>
          <cell r="F125" t="str">
            <v>303</v>
          </cell>
          <cell r="G125" t="str">
            <v>M2</v>
          </cell>
          <cell r="H125" t="str">
            <v>G2</v>
          </cell>
          <cell r="I125">
            <v>700</v>
          </cell>
          <cell r="J125" t="str">
            <v>○</v>
          </cell>
          <cell r="K125">
            <v>42192</v>
          </cell>
          <cell r="L125" t="str">
            <v>○</v>
          </cell>
          <cell r="M125">
            <v>42856</v>
          </cell>
          <cell r="N125" t="str">
            <v>○</v>
          </cell>
          <cell r="O125">
            <v>42872</v>
          </cell>
          <cell r="P125">
            <v>0</v>
          </cell>
          <cell r="Q125" t="str">
            <v>*</v>
          </cell>
        </row>
        <row r="126">
          <cell r="B126" t="str">
            <v>CLU027H0303C1-273M2G2</v>
          </cell>
          <cell r="C126" t="str">
            <v>027</v>
          </cell>
          <cell r="D126" t="str">
            <v>0303</v>
          </cell>
          <cell r="E126" t="str">
            <v>C1</v>
          </cell>
          <cell r="F126" t="str">
            <v>273</v>
          </cell>
          <cell r="G126" t="str">
            <v>M2</v>
          </cell>
          <cell r="H126" t="str">
            <v>G2</v>
          </cell>
          <cell r="I126">
            <v>700</v>
          </cell>
          <cell r="J126" t="str">
            <v>○</v>
          </cell>
          <cell r="K126">
            <v>42167</v>
          </cell>
          <cell r="L126">
            <v>0</v>
          </cell>
          <cell r="M126" t="str">
            <v>*</v>
          </cell>
          <cell r="N126" t="str">
            <v>○</v>
          </cell>
          <cell r="O126">
            <v>42483</v>
          </cell>
          <cell r="P126">
            <v>0</v>
          </cell>
          <cell r="Q126" t="str">
            <v>*</v>
          </cell>
        </row>
        <row r="127">
          <cell r="B127" t="str">
            <v>CLU027H0303C1-403H5G3</v>
          </cell>
          <cell r="C127" t="str">
            <v>027</v>
          </cell>
          <cell r="D127" t="str">
            <v>0303</v>
          </cell>
          <cell r="E127" t="str">
            <v>C1</v>
          </cell>
          <cell r="F127" t="str">
            <v>403</v>
          </cell>
          <cell r="G127" t="str">
            <v>H5</v>
          </cell>
          <cell r="H127" t="str">
            <v>G3</v>
          </cell>
          <cell r="I127">
            <v>700</v>
          </cell>
          <cell r="J127" t="str">
            <v>○</v>
          </cell>
          <cell r="K127">
            <v>42258</v>
          </cell>
          <cell r="L127" t="str">
            <v>○</v>
          </cell>
          <cell r="M127">
            <v>42857</v>
          </cell>
          <cell r="N127" t="str">
            <v>○</v>
          </cell>
          <cell r="O127">
            <v>42684</v>
          </cell>
          <cell r="P127">
            <v>0</v>
          </cell>
          <cell r="Q127" t="str">
            <v>*</v>
          </cell>
        </row>
        <row r="128">
          <cell r="B128" t="str">
            <v>CLU027H0303C1-353H5G3</v>
          </cell>
          <cell r="C128" t="str">
            <v>027</v>
          </cell>
          <cell r="D128" t="str">
            <v>0303</v>
          </cell>
          <cell r="E128" t="str">
            <v>C1</v>
          </cell>
          <cell r="F128" t="str">
            <v>353</v>
          </cell>
          <cell r="G128" t="str">
            <v>H5</v>
          </cell>
          <cell r="H128" t="str">
            <v>G3</v>
          </cell>
          <cell r="I128">
            <v>700</v>
          </cell>
          <cell r="J128" t="str">
            <v>○</v>
          </cell>
          <cell r="K128">
            <v>42242</v>
          </cell>
          <cell r="L128" t="str">
            <v>○</v>
          </cell>
          <cell r="M128">
            <v>42332</v>
          </cell>
          <cell r="N128" t="str">
            <v>○</v>
          </cell>
          <cell r="O128">
            <v>42835</v>
          </cell>
          <cell r="P128">
            <v>0</v>
          </cell>
          <cell r="Q128" t="str">
            <v>*</v>
          </cell>
        </row>
        <row r="129">
          <cell r="B129" t="str">
            <v>CLU027H0303C1-303H5G3</v>
          </cell>
          <cell r="C129" t="str">
            <v>027</v>
          </cell>
          <cell r="D129" t="str">
            <v>0303</v>
          </cell>
          <cell r="E129" t="str">
            <v>C1</v>
          </cell>
          <cell r="F129" t="str">
            <v>303</v>
          </cell>
          <cell r="G129" t="str">
            <v>H5</v>
          </cell>
          <cell r="H129" t="str">
            <v>G3</v>
          </cell>
          <cell r="I129">
            <v>700</v>
          </cell>
          <cell r="J129" t="str">
            <v>○</v>
          </cell>
          <cell r="K129">
            <v>42235</v>
          </cell>
          <cell r="L129" t="str">
            <v>○</v>
          </cell>
          <cell r="M129">
            <v>42850</v>
          </cell>
          <cell r="N129" t="str">
            <v>○</v>
          </cell>
          <cell r="O129">
            <v>42878</v>
          </cell>
          <cell r="P129">
            <v>0</v>
          </cell>
          <cell r="Q129" t="str">
            <v>*</v>
          </cell>
        </row>
        <row r="130">
          <cell r="B130" t="str">
            <v>CLU027H0303C1-273H5G3</v>
          </cell>
          <cell r="C130" t="str">
            <v>027</v>
          </cell>
          <cell r="D130" t="str">
            <v>0303</v>
          </cell>
          <cell r="E130" t="str">
            <v>C1</v>
          </cell>
          <cell r="F130" t="str">
            <v>273</v>
          </cell>
          <cell r="G130" t="str">
            <v>H5</v>
          </cell>
          <cell r="H130" t="str">
            <v>G3</v>
          </cell>
          <cell r="I130">
            <v>700</v>
          </cell>
          <cell r="J130" t="str">
            <v>○</v>
          </cell>
          <cell r="K130">
            <v>42291</v>
          </cell>
          <cell r="L130" t="str">
            <v>○</v>
          </cell>
          <cell r="M130">
            <v>42312</v>
          </cell>
          <cell r="N130" t="str">
            <v>○</v>
          </cell>
          <cell r="O130">
            <v>42878</v>
          </cell>
          <cell r="P130">
            <v>0</v>
          </cell>
          <cell r="Q130" t="str">
            <v>*</v>
          </cell>
        </row>
        <row r="131">
          <cell r="B131" t="str">
            <v>CLU027H0304C1-50AL7G4</v>
          </cell>
          <cell r="C131" t="str">
            <v>027</v>
          </cell>
          <cell r="D131" t="str">
            <v>0304</v>
          </cell>
          <cell r="E131" t="str">
            <v>C1</v>
          </cell>
          <cell r="F131" t="str">
            <v>50A</v>
          </cell>
          <cell r="G131" t="str">
            <v>L7</v>
          </cell>
          <cell r="H131" t="str">
            <v>G4</v>
          </cell>
          <cell r="I131">
            <v>700</v>
          </cell>
          <cell r="J131">
            <v>0</v>
          </cell>
          <cell r="K131" t="str">
            <v>*</v>
          </cell>
          <cell r="L131" t="str">
            <v>○</v>
          </cell>
          <cell r="M131">
            <v>42353</v>
          </cell>
          <cell r="N131" t="str">
            <v>○</v>
          </cell>
          <cell r="O131">
            <v>42593</v>
          </cell>
          <cell r="P131" t="str">
            <v>○</v>
          </cell>
          <cell r="Q131">
            <v>42833</v>
          </cell>
        </row>
        <row r="132">
          <cell r="B132" t="str">
            <v>CLU027H0304C1-503M2G2</v>
          </cell>
          <cell r="C132" t="str">
            <v>027</v>
          </cell>
          <cell r="D132" t="str">
            <v>0304</v>
          </cell>
          <cell r="E132" t="str">
            <v>C1</v>
          </cell>
          <cell r="F132" t="str">
            <v>503</v>
          </cell>
          <cell r="G132" t="str">
            <v>M2</v>
          </cell>
          <cell r="H132" t="str">
            <v>G2</v>
          </cell>
          <cell r="I132">
            <v>700</v>
          </cell>
          <cell r="J132">
            <v>0</v>
          </cell>
          <cell r="K132" t="str">
            <v>*</v>
          </cell>
          <cell r="L132">
            <v>0</v>
          </cell>
          <cell r="M132" t="str">
            <v>*</v>
          </cell>
          <cell r="N132">
            <v>0</v>
          </cell>
          <cell r="O132" t="str">
            <v>*</v>
          </cell>
          <cell r="P132">
            <v>0</v>
          </cell>
          <cell r="Q132" t="str">
            <v>*</v>
          </cell>
        </row>
        <row r="133">
          <cell r="B133" t="str">
            <v>CLU027H0304C1-403M2G2</v>
          </cell>
          <cell r="C133" t="str">
            <v>027</v>
          </cell>
          <cell r="D133" t="str">
            <v>0304</v>
          </cell>
          <cell r="E133" t="str">
            <v>C1</v>
          </cell>
          <cell r="F133" t="str">
            <v>403</v>
          </cell>
          <cell r="G133" t="str">
            <v>M2</v>
          </cell>
          <cell r="H133" t="str">
            <v>G2</v>
          </cell>
          <cell r="I133">
            <v>700</v>
          </cell>
          <cell r="J133" t="str">
            <v>○</v>
          </cell>
          <cell r="K133">
            <v>42228</v>
          </cell>
          <cell r="L133">
            <v>0</v>
          </cell>
          <cell r="M133" t="str">
            <v>*</v>
          </cell>
          <cell r="N133" t="str">
            <v>○</v>
          </cell>
          <cell r="O133">
            <v>42512</v>
          </cell>
          <cell r="P133">
            <v>0</v>
          </cell>
          <cell r="Q133" t="str">
            <v>*</v>
          </cell>
        </row>
        <row r="134">
          <cell r="B134" t="str">
            <v>CLU027H0304C1-353M2G2</v>
          </cell>
          <cell r="C134" t="str">
            <v>027</v>
          </cell>
          <cell r="D134" t="str">
            <v>0304</v>
          </cell>
          <cell r="E134" t="str">
            <v>C1</v>
          </cell>
          <cell r="F134" t="str">
            <v>353</v>
          </cell>
          <cell r="G134" t="str">
            <v>M2</v>
          </cell>
          <cell r="H134" t="str">
            <v>G2</v>
          </cell>
          <cell r="I134">
            <v>700</v>
          </cell>
          <cell r="J134">
            <v>0</v>
          </cell>
          <cell r="K134" t="str">
            <v>*</v>
          </cell>
          <cell r="L134">
            <v>0</v>
          </cell>
          <cell r="M134" t="str">
            <v>*</v>
          </cell>
          <cell r="N134">
            <v>0</v>
          </cell>
          <cell r="O134" t="str">
            <v>*</v>
          </cell>
          <cell r="P134">
            <v>0</v>
          </cell>
          <cell r="Q134" t="str">
            <v>*</v>
          </cell>
        </row>
        <row r="135">
          <cell r="B135" t="str">
            <v>CLU027H0304C1-303M2G2</v>
          </cell>
          <cell r="C135" t="str">
            <v>027</v>
          </cell>
          <cell r="D135" t="str">
            <v>0304</v>
          </cell>
          <cell r="E135" t="str">
            <v>C1</v>
          </cell>
          <cell r="F135" t="str">
            <v>303</v>
          </cell>
          <cell r="G135" t="str">
            <v>M2</v>
          </cell>
          <cell r="H135" t="str">
            <v>G2</v>
          </cell>
          <cell r="I135">
            <v>700</v>
          </cell>
          <cell r="J135">
            <v>0</v>
          </cell>
          <cell r="K135" t="str">
            <v>*</v>
          </cell>
          <cell r="L135">
            <v>0</v>
          </cell>
          <cell r="M135" t="str">
            <v>*</v>
          </cell>
          <cell r="N135" t="str">
            <v>○</v>
          </cell>
          <cell r="O135">
            <v>42565</v>
          </cell>
          <cell r="P135">
            <v>0</v>
          </cell>
          <cell r="Q135" t="str">
            <v>*</v>
          </cell>
        </row>
        <row r="136">
          <cell r="B136" t="str">
            <v>CLU027H0304C1-273M2G2</v>
          </cell>
          <cell r="C136" t="str">
            <v>027</v>
          </cell>
          <cell r="D136" t="str">
            <v>0304</v>
          </cell>
          <cell r="E136" t="str">
            <v>C1</v>
          </cell>
          <cell r="F136" t="str">
            <v>273</v>
          </cell>
          <cell r="G136" t="str">
            <v>M2</v>
          </cell>
          <cell r="H136" t="str">
            <v>G2</v>
          </cell>
          <cell r="I136">
            <v>700</v>
          </cell>
          <cell r="J136">
            <v>0</v>
          </cell>
          <cell r="K136">
            <v>42233</v>
          </cell>
          <cell r="L136">
            <v>0</v>
          </cell>
          <cell r="M136" t="str">
            <v>*</v>
          </cell>
          <cell r="N136" t="str">
            <v>○</v>
          </cell>
          <cell r="O136">
            <v>42437</v>
          </cell>
          <cell r="P136">
            <v>0</v>
          </cell>
          <cell r="Q136" t="str">
            <v>*</v>
          </cell>
        </row>
        <row r="137">
          <cell r="B137" t="str">
            <v>CLU027H0304C1-403H5G3</v>
          </cell>
          <cell r="C137" t="str">
            <v>027</v>
          </cell>
          <cell r="D137" t="str">
            <v>0304</v>
          </cell>
          <cell r="E137" t="str">
            <v>C1</v>
          </cell>
          <cell r="F137" t="str">
            <v>403</v>
          </cell>
          <cell r="G137" t="str">
            <v>H5</v>
          </cell>
          <cell r="H137" t="str">
            <v>G3</v>
          </cell>
          <cell r="I137">
            <v>700</v>
          </cell>
          <cell r="J137" t="str">
            <v>○</v>
          </cell>
          <cell r="K137">
            <v>42212</v>
          </cell>
          <cell r="L137">
            <v>0</v>
          </cell>
          <cell r="M137" t="str">
            <v>*</v>
          </cell>
          <cell r="N137" t="str">
            <v>○</v>
          </cell>
          <cell r="O137">
            <v>42349</v>
          </cell>
          <cell r="P137">
            <v>0</v>
          </cell>
          <cell r="Q137" t="str">
            <v>*</v>
          </cell>
        </row>
        <row r="138">
          <cell r="B138" t="str">
            <v>CLU027H0304C1-353H5G3</v>
          </cell>
          <cell r="C138" t="str">
            <v>027</v>
          </cell>
          <cell r="D138" t="str">
            <v>0304</v>
          </cell>
          <cell r="E138" t="str">
            <v>C1</v>
          </cell>
          <cell r="F138" t="str">
            <v>353</v>
          </cell>
          <cell r="G138" t="str">
            <v>H5</v>
          </cell>
          <cell r="H138" t="str">
            <v>G3</v>
          </cell>
          <cell r="I138">
            <v>700</v>
          </cell>
          <cell r="J138">
            <v>0</v>
          </cell>
          <cell r="K138" t="str">
            <v>*</v>
          </cell>
          <cell r="L138">
            <v>0</v>
          </cell>
          <cell r="M138" t="str">
            <v>*</v>
          </cell>
          <cell r="N138">
            <v>0</v>
          </cell>
          <cell r="O138" t="str">
            <v>*</v>
          </cell>
          <cell r="P138">
            <v>0</v>
          </cell>
          <cell r="Q138" t="str">
            <v>*</v>
          </cell>
        </row>
        <row r="139">
          <cell r="B139" t="str">
            <v>CLU027H0304C1-303H5G3</v>
          </cell>
          <cell r="C139" t="str">
            <v>027</v>
          </cell>
          <cell r="D139" t="str">
            <v>0304</v>
          </cell>
          <cell r="E139" t="str">
            <v>C1</v>
          </cell>
          <cell r="F139" t="str">
            <v>303</v>
          </cell>
          <cell r="G139" t="str">
            <v>H5</v>
          </cell>
          <cell r="H139" t="str">
            <v>G3</v>
          </cell>
          <cell r="I139">
            <v>700</v>
          </cell>
          <cell r="J139" t="str">
            <v>○</v>
          </cell>
          <cell r="K139">
            <v>42684</v>
          </cell>
          <cell r="L139" t="str">
            <v>○</v>
          </cell>
          <cell r="M139">
            <v>42305</v>
          </cell>
          <cell r="N139" t="str">
            <v>○</v>
          </cell>
          <cell r="O139">
            <v>42874</v>
          </cell>
          <cell r="P139">
            <v>0</v>
          </cell>
          <cell r="Q139" t="str">
            <v>*</v>
          </cell>
        </row>
        <row r="140">
          <cell r="B140" t="str">
            <v>CLU027H0304C1-273H5G3</v>
          </cell>
          <cell r="C140" t="str">
            <v>027</v>
          </cell>
          <cell r="D140" t="str">
            <v>0304</v>
          </cell>
          <cell r="E140" t="str">
            <v>C1</v>
          </cell>
          <cell r="F140" t="str">
            <v>273</v>
          </cell>
          <cell r="G140" t="str">
            <v>H5</v>
          </cell>
          <cell r="H140" t="str">
            <v>G3</v>
          </cell>
          <cell r="I140">
            <v>700</v>
          </cell>
          <cell r="J140" t="str">
            <v>○</v>
          </cell>
          <cell r="K140">
            <v>42705</v>
          </cell>
          <cell r="L140" t="str">
            <v>○</v>
          </cell>
          <cell r="M140">
            <v>42304</v>
          </cell>
          <cell r="N140" t="str">
            <v>○</v>
          </cell>
          <cell r="O140">
            <v>42842</v>
          </cell>
          <cell r="P140">
            <v>0</v>
          </cell>
          <cell r="Q140" t="str">
            <v>*</v>
          </cell>
        </row>
        <row r="141">
          <cell r="B141" t="str">
            <v>CLU036H1205C1-50AL7G4</v>
          </cell>
          <cell r="C141" t="str">
            <v>036</v>
          </cell>
          <cell r="D141" t="str">
            <v>1205</v>
          </cell>
          <cell r="E141" t="str">
            <v>C1</v>
          </cell>
          <cell r="F141" t="str">
            <v>50A</v>
          </cell>
          <cell r="G141" t="str">
            <v>L7</v>
          </cell>
          <cell r="H141" t="str">
            <v>G4</v>
          </cell>
          <cell r="I141">
            <v>375</v>
          </cell>
          <cell r="J141" t="str">
            <v>○</v>
          </cell>
          <cell r="K141">
            <v>42142</v>
          </cell>
          <cell r="L141" t="str">
            <v>○</v>
          </cell>
          <cell r="M141">
            <v>42462</v>
          </cell>
          <cell r="N141" t="str">
            <v>○</v>
          </cell>
          <cell r="O141">
            <v>42158</v>
          </cell>
          <cell r="P141" t="str">
            <v>○</v>
          </cell>
          <cell r="Q141">
            <v>42387</v>
          </cell>
        </row>
        <row r="142">
          <cell r="B142" t="str">
            <v>CLU036H1205C1-40AL7G4</v>
          </cell>
          <cell r="C142" t="str">
            <v>036</v>
          </cell>
          <cell r="D142" t="str">
            <v>1205</v>
          </cell>
          <cell r="E142" t="str">
            <v>C1</v>
          </cell>
          <cell r="F142" t="str">
            <v>40A</v>
          </cell>
          <cell r="G142" t="str">
            <v>L7</v>
          </cell>
          <cell r="H142" t="str">
            <v>G4</v>
          </cell>
          <cell r="I142">
            <v>375</v>
          </cell>
          <cell r="J142" t="str">
            <v>○</v>
          </cell>
          <cell r="K142">
            <v>42142</v>
          </cell>
          <cell r="L142" t="str">
            <v>○</v>
          </cell>
          <cell r="M142">
            <v>42661</v>
          </cell>
          <cell r="N142" t="str">
            <v>○</v>
          </cell>
          <cell r="O142">
            <v>42261</v>
          </cell>
          <cell r="P142" t="str">
            <v>○</v>
          </cell>
          <cell r="Q142">
            <v>42596</v>
          </cell>
        </row>
        <row r="143">
          <cell r="B143" t="str">
            <v>CLU036H1205C1-30AL7G4</v>
          </cell>
          <cell r="C143" t="str">
            <v>036</v>
          </cell>
          <cell r="D143" t="str">
            <v>1205</v>
          </cell>
          <cell r="E143" t="str">
            <v>C1</v>
          </cell>
          <cell r="F143" t="str">
            <v>30A</v>
          </cell>
          <cell r="G143" t="str">
            <v>L7</v>
          </cell>
          <cell r="H143" t="str">
            <v>G4</v>
          </cell>
          <cell r="I143">
            <v>375</v>
          </cell>
          <cell r="J143">
            <v>0</v>
          </cell>
          <cell r="K143" t="str">
            <v>*</v>
          </cell>
          <cell r="L143" t="str">
            <v>○</v>
          </cell>
          <cell r="M143">
            <v>42861</v>
          </cell>
          <cell r="N143" t="str">
            <v>○</v>
          </cell>
          <cell r="O143">
            <v>42291</v>
          </cell>
          <cell r="P143">
            <v>0</v>
          </cell>
          <cell r="Q143" t="str">
            <v>*</v>
          </cell>
        </row>
        <row r="144">
          <cell r="B144" t="str">
            <v>CLU036H1205C1-653M2G2</v>
          </cell>
          <cell r="C144" t="str">
            <v>036</v>
          </cell>
          <cell r="D144" t="str">
            <v>1205</v>
          </cell>
          <cell r="E144" t="str">
            <v>C1</v>
          </cell>
          <cell r="F144" t="str">
            <v>653</v>
          </cell>
          <cell r="G144" t="str">
            <v>M2</v>
          </cell>
          <cell r="H144" t="str">
            <v>G2</v>
          </cell>
          <cell r="I144">
            <v>375</v>
          </cell>
          <cell r="J144" t="str">
            <v>○</v>
          </cell>
          <cell r="K144">
            <v>42481</v>
          </cell>
          <cell r="L144">
            <v>0</v>
          </cell>
          <cell r="M144" t="str">
            <v>*</v>
          </cell>
          <cell r="N144" t="str">
            <v>○</v>
          </cell>
          <cell r="O144">
            <v>42374</v>
          </cell>
          <cell r="P144" t="str">
            <v>○</v>
          </cell>
          <cell r="Q144">
            <v>42393</v>
          </cell>
        </row>
        <row r="145">
          <cell r="B145" t="str">
            <v>CLU036H1205C1-503M2G2</v>
          </cell>
          <cell r="C145" t="str">
            <v>036</v>
          </cell>
          <cell r="D145" t="str">
            <v>1205</v>
          </cell>
          <cell r="E145" t="str">
            <v>C1</v>
          </cell>
          <cell r="F145" t="str">
            <v>503</v>
          </cell>
          <cell r="G145" t="str">
            <v>M2</v>
          </cell>
          <cell r="H145" t="str">
            <v>G2</v>
          </cell>
          <cell r="I145">
            <v>375</v>
          </cell>
          <cell r="J145" t="str">
            <v>○</v>
          </cell>
          <cell r="K145">
            <v>42513</v>
          </cell>
          <cell r="L145" t="str">
            <v>○</v>
          </cell>
          <cell r="M145">
            <v>42843</v>
          </cell>
          <cell r="N145" t="str">
            <v>○</v>
          </cell>
          <cell r="O145">
            <v>42560</v>
          </cell>
          <cell r="P145" t="str">
            <v>○</v>
          </cell>
          <cell r="Q145">
            <v>42694</v>
          </cell>
        </row>
        <row r="146">
          <cell r="B146" t="str">
            <v>CLU036H1205C1-403M2G2</v>
          </cell>
          <cell r="C146" t="str">
            <v>036</v>
          </cell>
          <cell r="D146" t="str">
            <v>1205</v>
          </cell>
          <cell r="E146" t="str">
            <v>C1</v>
          </cell>
          <cell r="F146" t="str">
            <v>403</v>
          </cell>
          <cell r="G146" t="str">
            <v>M2</v>
          </cell>
          <cell r="H146" t="str">
            <v>G2</v>
          </cell>
          <cell r="I146">
            <v>375</v>
          </cell>
          <cell r="J146" t="str">
            <v>○</v>
          </cell>
          <cell r="K146">
            <v>42468</v>
          </cell>
          <cell r="L146" t="str">
            <v>○</v>
          </cell>
          <cell r="M146">
            <v>42844</v>
          </cell>
          <cell r="N146" t="str">
            <v>○</v>
          </cell>
          <cell r="O146">
            <v>42561</v>
          </cell>
          <cell r="P146" t="str">
            <v>○</v>
          </cell>
          <cell r="Q146">
            <v>42573</v>
          </cell>
        </row>
        <row r="147">
          <cell r="B147" t="str">
            <v>CLU036H1205C1-353M2G2</v>
          </cell>
          <cell r="C147" t="str">
            <v>036</v>
          </cell>
          <cell r="D147" t="str">
            <v>1205</v>
          </cell>
          <cell r="E147" t="str">
            <v>C1</v>
          </cell>
          <cell r="F147" t="str">
            <v>353</v>
          </cell>
          <cell r="G147" t="str">
            <v>M2</v>
          </cell>
          <cell r="H147" t="str">
            <v>G2</v>
          </cell>
          <cell r="I147">
            <v>375</v>
          </cell>
          <cell r="J147" t="str">
            <v>○</v>
          </cell>
          <cell r="K147">
            <v>42686</v>
          </cell>
          <cell r="L147">
            <v>0</v>
          </cell>
          <cell r="M147" t="str">
            <v>*</v>
          </cell>
          <cell r="N147" t="str">
            <v>○</v>
          </cell>
          <cell r="O147">
            <v>42686</v>
          </cell>
          <cell r="P147" t="str">
            <v>○</v>
          </cell>
          <cell r="Q147">
            <v>42757</v>
          </cell>
        </row>
        <row r="148">
          <cell r="B148" t="str">
            <v>CLU036H1205C1-303M2G2</v>
          </cell>
          <cell r="C148" t="str">
            <v>036</v>
          </cell>
          <cell r="D148" t="str">
            <v>1205</v>
          </cell>
          <cell r="E148" t="str">
            <v>C1</v>
          </cell>
          <cell r="F148" t="str">
            <v>303</v>
          </cell>
          <cell r="G148" t="str">
            <v>M2</v>
          </cell>
          <cell r="H148" t="str">
            <v>G2</v>
          </cell>
          <cell r="I148">
            <v>375</v>
          </cell>
          <cell r="J148" t="str">
            <v>○</v>
          </cell>
          <cell r="K148">
            <v>42500</v>
          </cell>
          <cell r="L148" t="str">
            <v>○</v>
          </cell>
          <cell r="M148">
            <v>42844</v>
          </cell>
          <cell r="N148" t="str">
            <v>○</v>
          </cell>
          <cell r="O148">
            <v>42565</v>
          </cell>
          <cell r="P148" t="str">
            <v>○</v>
          </cell>
          <cell r="Q148">
            <v>42789</v>
          </cell>
        </row>
        <row r="149">
          <cell r="B149" t="str">
            <v>CLU036H1205C1-273M2G2</v>
          </cell>
          <cell r="C149" t="str">
            <v>036</v>
          </cell>
          <cell r="D149" t="str">
            <v>1205</v>
          </cell>
          <cell r="E149" t="str">
            <v>C1</v>
          </cell>
          <cell r="F149" t="str">
            <v>273</v>
          </cell>
          <cell r="G149" t="str">
            <v>M2</v>
          </cell>
          <cell r="H149" t="str">
            <v>G2</v>
          </cell>
          <cell r="I149">
            <v>375</v>
          </cell>
          <cell r="J149" t="str">
            <v>○</v>
          </cell>
          <cell r="K149">
            <v>42538</v>
          </cell>
          <cell r="L149" t="str">
            <v>○</v>
          </cell>
          <cell r="M149">
            <v>42844</v>
          </cell>
          <cell r="N149" t="str">
            <v>○</v>
          </cell>
          <cell r="O149">
            <v>42573</v>
          </cell>
          <cell r="P149" t="str">
            <v>○</v>
          </cell>
          <cell r="Q149">
            <v>42577</v>
          </cell>
        </row>
        <row r="150">
          <cell r="B150" t="str">
            <v>CLU036H1205C1-403H5G3</v>
          </cell>
          <cell r="C150" t="str">
            <v>036</v>
          </cell>
          <cell r="D150" t="str">
            <v>1205</v>
          </cell>
          <cell r="E150" t="str">
            <v>C1</v>
          </cell>
          <cell r="F150" t="str">
            <v>403</v>
          </cell>
          <cell r="G150" t="str">
            <v>H5</v>
          </cell>
          <cell r="H150" t="str">
            <v>G3</v>
          </cell>
          <cell r="I150">
            <v>375</v>
          </cell>
          <cell r="J150" t="str">
            <v>○</v>
          </cell>
          <cell r="K150">
            <v>42501</v>
          </cell>
          <cell r="L150" t="str">
            <v>○</v>
          </cell>
          <cell r="M150">
            <v>42662</v>
          </cell>
          <cell r="N150" t="str">
            <v>○</v>
          </cell>
          <cell r="O150">
            <v>42462</v>
          </cell>
          <cell r="P150" t="str">
            <v>○</v>
          </cell>
          <cell r="Q150">
            <v>42606</v>
          </cell>
        </row>
        <row r="151">
          <cell r="B151" t="str">
            <v>CLU036H1205C1-353H5G3</v>
          </cell>
          <cell r="C151" t="str">
            <v>036</v>
          </cell>
          <cell r="D151" t="str">
            <v>1205</v>
          </cell>
          <cell r="E151" t="str">
            <v>C1</v>
          </cell>
          <cell r="F151" t="str">
            <v>353</v>
          </cell>
          <cell r="G151" t="str">
            <v>H5</v>
          </cell>
          <cell r="H151" t="str">
            <v>G3</v>
          </cell>
          <cell r="I151">
            <v>375</v>
          </cell>
          <cell r="J151" t="str">
            <v>○</v>
          </cell>
          <cell r="K151">
            <v>42523</v>
          </cell>
          <cell r="L151">
            <v>0</v>
          </cell>
          <cell r="M151" t="str">
            <v>*</v>
          </cell>
          <cell r="N151" t="str">
            <v>○</v>
          </cell>
          <cell r="O151">
            <v>42158</v>
          </cell>
          <cell r="P151" t="str">
            <v>○</v>
          </cell>
          <cell r="Q151">
            <v>42731</v>
          </cell>
        </row>
        <row r="152">
          <cell r="B152" t="str">
            <v>CLU036H1205C1-303H5G3</v>
          </cell>
          <cell r="C152" t="str">
            <v>036</v>
          </cell>
          <cell r="D152" t="str">
            <v>1205</v>
          </cell>
          <cell r="E152" t="str">
            <v>C1</v>
          </cell>
          <cell r="F152" t="str">
            <v>303</v>
          </cell>
          <cell r="G152" t="str">
            <v>H5</v>
          </cell>
          <cell r="H152" t="str">
            <v>G3</v>
          </cell>
          <cell r="I152">
            <v>375</v>
          </cell>
          <cell r="J152" t="str">
            <v>○</v>
          </cell>
          <cell r="K152">
            <v>42506</v>
          </cell>
          <cell r="L152" t="str">
            <v>○</v>
          </cell>
          <cell r="M152">
            <v>42671</v>
          </cell>
          <cell r="N152" t="str">
            <v>○</v>
          </cell>
          <cell r="O152">
            <v>42680</v>
          </cell>
          <cell r="P152" t="str">
            <v>○</v>
          </cell>
          <cell r="Q152">
            <v>42816</v>
          </cell>
        </row>
        <row r="153">
          <cell r="B153" t="str">
            <v>CLU036H1205C1-273H5G3</v>
          </cell>
          <cell r="C153" t="str">
            <v>036</v>
          </cell>
          <cell r="D153" t="str">
            <v>1205</v>
          </cell>
          <cell r="E153" t="str">
            <v>C1</v>
          </cell>
          <cell r="F153" t="str">
            <v>273</v>
          </cell>
          <cell r="G153" t="str">
            <v>H5</v>
          </cell>
          <cell r="H153" t="str">
            <v>G3</v>
          </cell>
          <cell r="I153">
            <v>375</v>
          </cell>
          <cell r="J153" t="str">
            <v>○</v>
          </cell>
          <cell r="K153">
            <v>42573</v>
          </cell>
          <cell r="L153" t="str">
            <v>○</v>
          </cell>
          <cell r="M153">
            <v>42864</v>
          </cell>
          <cell r="N153" t="str">
            <v>○</v>
          </cell>
          <cell r="O153">
            <v>42867</v>
          </cell>
          <cell r="P153" t="str">
            <v>○</v>
          </cell>
          <cell r="Q153">
            <v>42705</v>
          </cell>
        </row>
        <row r="154">
          <cell r="B154" t="str">
            <v>CLU036H1205C1-353H6G3</v>
          </cell>
          <cell r="C154" t="str">
            <v>036</v>
          </cell>
          <cell r="D154" t="str">
            <v>1205</v>
          </cell>
          <cell r="E154" t="str">
            <v>C1</v>
          </cell>
          <cell r="F154" t="str">
            <v>353</v>
          </cell>
          <cell r="G154" t="str">
            <v>H6</v>
          </cell>
          <cell r="H154" t="str">
            <v>G3</v>
          </cell>
          <cell r="I154">
            <v>375</v>
          </cell>
          <cell r="J154">
            <v>0</v>
          </cell>
          <cell r="K154" t="str">
            <v>*</v>
          </cell>
          <cell r="L154">
            <v>0</v>
          </cell>
          <cell r="M154" t="str">
            <v>*</v>
          </cell>
          <cell r="N154" t="str">
            <v>○</v>
          </cell>
          <cell r="O154">
            <v>42180</v>
          </cell>
          <cell r="P154">
            <v>0</v>
          </cell>
          <cell r="Q154" t="str">
            <v>*</v>
          </cell>
        </row>
        <row r="155">
          <cell r="B155" t="str">
            <v>CLU036H1205C1-303H6G3</v>
          </cell>
          <cell r="C155" t="str">
            <v>036</v>
          </cell>
          <cell r="D155" t="str">
            <v>1205</v>
          </cell>
          <cell r="E155" t="str">
            <v>C1</v>
          </cell>
          <cell r="F155" t="str">
            <v>303</v>
          </cell>
          <cell r="G155" t="str">
            <v>H6</v>
          </cell>
          <cell r="H155" t="str">
            <v>G3</v>
          </cell>
          <cell r="I155">
            <v>375</v>
          </cell>
          <cell r="J155" t="str">
            <v>○</v>
          </cell>
          <cell r="K155">
            <v>42469</v>
          </cell>
          <cell r="L155">
            <v>0</v>
          </cell>
          <cell r="M155" t="str">
            <v>*</v>
          </cell>
          <cell r="N155" t="str">
            <v>○</v>
          </cell>
          <cell r="O155">
            <v>42465</v>
          </cell>
          <cell r="P155">
            <v>0</v>
          </cell>
          <cell r="Q155" t="str">
            <v>*</v>
          </cell>
        </row>
        <row r="156">
          <cell r="B156" t="str">
            <v>CLU036H1205C1-273H6G3</v>
          </cell>
          <cell r="C156" t="str">
            <v>036</v>
          </cell>
          <cell r="D156" t="str">
            <v>1205</v>
          </cell>
          <cell r="E156" t="str">
            <v>C1</v>
          </cell>
          <cell r="F156" t="str">
            <v>273</v>
          </cell>
          <cell r="G156" t="str">
            <v>H6</v>
          </cell>
          <cell r="H156" t="str">
            <v>G3</v>
          </cell>
          <cell r="I156">
            <v>375</v>
          </cell>
          <cell r="J156">
            <v>0</v>
          </cell>
          <cell r="K156" t="str">
            <v>*</v>
          </cell>
          <cell r="L156">
            <v>0</v>
          </cell>
          <cell r="M156" t="str">
            <v>*</v>
          </cell>
          <cell r="N156" t="str">
            <v>○</v>
          </cell>
          <cell r="O156">
            <v>42180</v>
          </cell>
          <cell r="P156">
            <v>0</v>
          </cell>
          <cell r="Q156" t="str">
            <v>*</v>
          </cell>
        </row>
        <row r="157">
          <cell r="B157" t="str">
            <v>CLU036H1205C1-403H7G5</v>
          </cell>
          <cell r="C157" t="str">
            <v>036</v>
          </cell>
          <cell r="D157" t="str">
            <v>1205</v>
          </cell>
          <cell r="E157" t="str">
            <v>C1</v>
          </cell>
          <cell r="F157" t="str">
            <v>403</v>
          </cell>
          <cell r="G157" t="str">
            <v>H7</v>
          </cell>
          <cell r="H157" t="str">
            <v>G5</v>
          </cell>
          <cell r="I157">
            <v>375</v>
          </cell>
          <cell r="J157">
            <v>0</v>
          </cell>
          <cell r="K157" t="str">
            <v>*</v>
          </cell>
          <cell r="L157">
            <v>0</v>
          </cell>
          <cell r="M157" t="str">
            <v>*</v>
          </cell>
          <cell r="N157" t="str">
            <v>○</v>
          </cell>
          <cell r="O157">
            <v>42660</v>
          </cell>
          <cell r="P157" t="str">
            <v>○</v>
          </cell>
          <cell r="Q157">
            <v>42719</v>
          </cell>
        </row>
        <row r="158">
          <cell r="B158" t="str">
            <v>CLU036H1205C1-303H7G5</v>
          </cell>
          <cell r="C158" t="str">
            <v>036</v>
          </cell>
          <cell r="D158" t="str">
            <v>1205</v>
          </cell>
          <cell r="E158" t="str">
            <v>C1</v>
          </cell>
          <cell r="F158" t="str">
            <v>303</v>
          </cell>
          <cell r="G158" t="str">
            <v>H7</v>
          </cell>
          <cell r="H158" t="str">
            <v>G5</v>
          </cell>
          <cell r="I158">
            <v>375</v>
          </cell>
          <cell r="J158">
            <v>0</v>
          </cell>
          <cell r="K158" t="str">
            <v>*</v>
          </cell>
          <cell r="L158">
            <v>0</v>
          </cell>
          <cell r="M158" t="str">
            <v>*</v>
          </cell>
          <cell r="N158" t="str">
            <v>○</v>
          </cell>
          <cell r="O158">
            <v>42661</v>
          </cell>
          <cell r="P158" t="str">
            <v>○</v>
          </cell>
          <cell r="Q158">
            <v>42724</v>
          </cell>
        </row>
        <row r="159">
          <cell r="B159" t="str">
            <v>CLU036H1205C1-273H7G5</v>
          </cell>
          <cell r="C159" t="str">
            <v>036</v>
          </cell>
          <cell r="D159" t="str">
            <v>1205</v>
          </cell>
          <cell r="E159" t="str">
            <v>C1</v>
          </cell>
          <cell r="F159" t="str">
            <v>273</v>
          </cell>
          <cell r="G159" t="str">
            <v>H7</v>
          </cell>
          <cell r="H159" t="str">
            <v>G5</v>
          </cell>
          <cell r="I159">
            <v>375</v>
          </cell>
          <cell r="J159">
            <v>0</v>
          </cell>
          <cell r="K159" t="str">
            <v>*</v>
          </cell>
          <cell r="L159">
            <v>0</v>
          </cell>
          <cell r="M159" t="str">
            <v>*</v>
          </cell>
          <cell r="N159" t="str">
            <v>○</v>
          </cell>
          <cell r="O159">
            <v>42690</v>
          </cell>
          <cell r="P159">
            <v>0</v>
          </cell>
          <cell r="Q159" t="str">
            <v>*</v>
          </cell>
        </row>
        <row r="160">
          <cell r="B160" t="str">
            <v>CLU036H1206C1-50AL7G4</v>
          </cell>
          <cell r="C160" t="str">
            <v>036</v>
          </cell>
          <cell r="D160" t="str">
            <v>1206</v>
          </cell>
          <cell r="E160" t="str">
            <v>C1</v>
          </cell>
          <cell r="F160" t="str">
            <v>50A</v>
          </cell>
          <cell r="G160" t="str">
            <v>L7</v>
          </cell>
          <cell r="H160" t="str">
            <v>G4</v>
          </cell>
          <cell r="I160">
            <v>375</v>
          </cell>
          <cell r="J160" t="str">
            <v>○</v>
          </cell>
          <cell r="K160">
            <v>42136</v>
          </cell>
          <cell r="L160" t="str">
            <v>○</v>
          </cell>
          <cell r="M160">
            <v>42643</v>
          </cell>
          <cell r="N160" t="str">
            <v>○</v>
          </cell>
          <cell r="O160">
            <v>42499</v>
          </cell>
          <cell r="P160" t="str">
            <v>○</v>
          </cell>
          <cell r="Q160">
            <v>42142</v>
          </cell>
        </row>
        <row r="161">
          <cell r="B161" t="str">
            <v>CLU036H1206C1-40AL7G4</v>
          </cell>
          <cell r="C161" t="str">
            <v>036</v>
          </cell>
          <cell r="D161" t="str">
            <v>1206</v>
          </cell>
          <cell r="E161" t="str">
            <v>C1</v>
          </cell>
          <cell r="F161" t="str">
            <v>40A</v>
          </cell>
          <cell r="G161" t="str">
            <v>L7</v>
          </cell>
          <cell r="H161" t="str">
            <v>G4</v>
          </cell>
          <cell r="I161">
            <v>375</v>
          </cell>
          <cell r="J161" t="str">
            <v>○</v>
          </cell>
          <cell r="K161">
            <v>42270</v>
          </cell>
          <cell r="L161">
            <v>0</v>
          </cell>
          <cell r="M161" t="str">
            <v>*</v>
          </cell>
          <cell r="N161" t="str">
            <v>○</v>
          </cell>
          <cell r="O161">
            <v>42158</v>
          </cell>
          <cell r="P161" t="str">
            <v>○</v>
          </cell>
          <cell r="Q161">
            <v>42142</v>
          </cell>
        </row>
        <row r="162">
          <cell r="B162" t="str">
            <v>CLU036H1206C1-35AL7G4</v>
          </cell>
          <cell r="C162" t="str">
            <v>036</v>
          </cell>
          <cell r="D162" t="str">
            <v>1206</v>
          </cell>
          <cell r="E162" t="str">
            <v>C1</v>
          </cell>
          <cell r="F162" t="str">
            <v>35A</v>
          </cell>
          <cell r="G162" t="str">
            <v>L7</v>
          </cell>
          <cell r="H162" t="str">
            <v>G4</v>
          </cell>
          <cell r="I162">
            <v>375</v>
          </cell>
          <cell r="J162">
            <v>0</v>
          </cell>
          <cell r="K162" t="str">
            <v>*</v>
          </cell>
          <cell r="L162">
            <v>0</v>
          </cell>
          <cell r="M162" t="str">
            <v>*</v>
          </cell>
          <cell r="N162" t="str">
            <v>○</v>
          </cell>
          <cell r="O162">
            <v>42298</v>
          </cell>
          <cell r="P162">
            <v>0</v>
          </cell>
          <cell r="Q162" t="str">
            <v>*</v>
          </cell>
        </row>
        <row r="163">
          <cell r="B163" t="str">
            <v>CLU036H1206C1-30AL7G4</v>
          </cell>
          <cell r="C163" t="str">
            <v>036</v>
          </cell>
          <cell r="D163" t="str">
            <v>1206</v>
          </cell>
          <cell r="E163" t="str">
            <v>C1</v>
          </cell>
          <cell r="F163" t="str">
            <v>30A</v>
          </cell>
          <cell r="G163" t="str">
            <v>L7</v>
          </cell>
          <cell r="H163" t="str">
            <v>G4</v>
          </cell>
          <cell r="I163">
            <v>375</v>
          </cell>
          <cell r="J163">
            <v>0</v>
          </cell>
          <cell r="K163" t="str">
            <v>*</v>
          </cell>
          <cell r="L163">
            <v>0</v>
          </cell>
          <cell r="M163" t="str">
            <v>*</v>
          </cell>
          <cell r="N163" t="str">
            <v>○</v>
          </cell>
          <cell r="O163">
            <v>42223</v>
          </cell>
          <cell r="P163">
            <v>0</v>
          </cell>
          <cell r="Q163" t="str">
            <v>*</v>
          </cell>
        </row>
        <row r="164">
          <cell r="B164" t="str">
            <v>CLU036H1206C1-653M2G2</v>
          </cell>
          <cell r="C164" t="str">
            <v>036</v>
          </cell>
          <cell r="D164" t="str">
            <v>1206</v>
          </cell>
          <cell r="E164" t="str">
            <v>C1</v>
          </cell>
          <cell r="F164" t="str">
            <v>653</v>
          </cell>
          <cell r="G164" t="str">
            <v>M2</v>
          </cell>
          <cell r="H164" t="str">
            <v>G2</v>
          </cell>
          <cell r="I164">
            <v>375</v>
          </cell>
          <cell r="J164" t="str">
            <v>○</v>
          </cell>
          <cell r="K164">
            <v>42833</v>
          </cell>
          <cell r="L164">
            <v>0</v>
          </cell>
          <cell r="M164" t="str">
            <v>*</v>
          </cell>
          <cell r="N164" t="str">
            <v>○</v>
          </cell>
          <cell r="O164">
            <v>42172</v>
          </cell>
          <cell r="P164" t="str">
            <v>○</v>
          </cell>
          <cell r="Q164">
            <v>42146</v>
          </cell>
        </row>
        <row r="165">
          <cell r="B165" t="str">
            <v>CLU036H1206C1-503M2G2</v>
          </cell>
          <cell r="C165" t="str">
            <v>036</v>
          </cell>
          <cell r="D165" t="str">
            <v>1206</v>
          </cell>
          <cell r="E165" t="str">
            <v>C1</v>
          </cell>
          <cell r="F165" t="str">
            <v>503</v>
          </cell>
          <cell r="G165" t="str">
            <v>M2</v>
          </cell>
          <cell r="H165" t="str">
            <v>G2</v>
          </cell>
          <cell r="I165">
            <v>375</v>
          </cell>
          <cell r="J165" t="str">
            <v>○</v>
          </cell>
          <cell r="K165">
            <v>42836</v>
          </cell>
          <cell r="L165">
            <v>0</v>
          </cell>
          <cell r="M165" t="str">
            <v>*</v>
          </cell>
          <cell r="N165" t="str">
            <v>○</v>
          </cell>
          <cell r="O165">
            <v>42156</v>
          </cell>
          <cell r="P165" t="str">
            <v>○</v>
          </cell>
          <cell r="Q165">
            <v>42825</v>
          </cell>
        </row>
        <row r="166">
          <cell r="B166" t="str">
            <v>CLU036H1206C1-403M2G2</v>
          </cell>
          <cell r="C166" t="str">
            <v>036</v>
          </cell>
          <cell r="D166" t="str">
            <v>1206</v>
          </cell>
          <cell r="E166" t="str">
            <v>C1</v>
          </cell>
          <cell r="F166" t="str">
            <v>403</v>
          </cell>
          <cell r="G166" t="str">
            <v>M2</v>
          </cell>
          <cell r="H166" t="str">
            <v>G2</v>
          </cell>
          <cell r="I166">
            <v>375</v>
          </cell>
          <cell r="J166" t="str">
            <v>○</v>
          </cell>
          <cell r="K166">
            <v>42833</v>
          </cell>
          <cell r="L166" t="str">
            <v>○</v>
          </cell>
          <cell r="M166">
            <v>42856</v>
          </cell>
          <cell r="N166" t="str">
            <v>○</v>
          </cell>
          <cell r="O166">
            <v>42765</v>
          </cell>
          <cell r="P166" t="str">
            <v>○</v>
          </cell>
          <cell r="Q166">
            <v>42565</v>
          </cell>
        </row>
        <row r="167">
          <cell r="B167" t="str">
            <v>CLU036H1206C1-353M2G2</v>
          </cell>
          <cell r="C167" t="str">
            <v>036</v>
          </cell>
          <cell r="D167" t="str">
            <v>1206</v>
          </cell>
          <cell r="E167" t="str">
            <v>C1</v>
          </cell>
          <cell r="F167" t="str">
            <v>353</v>
          </cell>
          <cell r="G167" t="str">
            <v>M2</v>
          </cell>
          <cell r="H167" t="str">
            <v>G2</v>
          </cell>
          <cell r="I167">
            <v>375</v>
          </cell>
          <cell r="J167" t="str">
            <v>○</v>
          </cell>
          <cell r="K167">
            <v>42844</v>
          </cell>
          <cell r="L167">
            <v>0</v>
          </cell>
          <cell r="M167" t="str">
            <v>*</v>
          </cell>
          <cell r="N167" t="str">
            <v>○</v>
          </cell>
          <cell r="O167">
            <v>42509</v>
          </cell>
          <cell r="P167" t="str">
            <v>○</v>
          </cell>
          <cell r="Q167">
            <v>42519</v>
          </cell>
        </row>
        <row r="168">
          <cell r="B168" t="str">
            <v>CLU036H1206C1-323M2G2</v>
          </cell>
          <cell r="C168" t="str">
            <v>036</v>
          </cell>
          <cell r="D168" t="str">
            <v>1206</v>
          </cell>
          <cell r="E168" t="str">
            <v>C1</v>
          </cell>
          <cell r="F168" t="str">
            <v>323</v>
          </cell>
          <cell r="G168" t="str">
            <v>M2</v>
          </cell>
          <cell r="H168" t="str">
            <v>G2</v>
          </cell>
          <cell r="I168">
            <v>375</v>
          </cell>
          <cell r="J168">
            <v>0</v>
          </cell>
          <cell r="K168" t="str">
            <v>*</v>
          </cell>
          <cell r="L168" t="str">
            <v>○</v>
          </cell>
          <cell r="M168">
            <v>42651</v>
          </cell>
          <cell r="N168" t="str">
            <v>○</v>
          </cell>
          <cell r="O168">
            <v>42407</v>
          </cell>
          <cell r="P168" t="str">
            <v>○</v>
          </cell>
          <cell r="Q168">
            <v>42857</v>
          </cell>
        </row>
        <row r="169">
          <cell r="B169" t="str">
            <v>CLU036H1206C1-303M2G2</v>
          </cell>
          <cell r="C169" t="str">
            <v>036</v>
          </cell>
          <cell r="D169" t="str">
            <v>1206</v>
          </cell>
          <cell r="E169" t="str">
            <v>C1</v>
          </cell>
          <cell r="F169" t="str">
            <v>303</v>
          </cell>
          <cell r="G169" t="str">
            <v>M2</v>
          </cell>
          <cell r="H169" t="str">
            <v>G2</v>
          </cell>
          <cell r="I169">
            <v>375</v>
          </cell>
          <cell r="J169" t="str">
            <v>○</v>
          </cell>
          <cell r="K169">
            <v>42844</v>
          </cell>
          <cell r="L169" t="str">
            <v>○</v>
          </cell>
          <cell r="M169">
            <v>42646</v>
          </cell>
          <cell r="N169" t="str">
            <v>○</v>
          </cell>
          <cell r="O169">
            <v>42506</v>
          </cell>
          <cell r="P169" t="str">
            <v>○</v>
          </cell>
          <cell r="Q169">
            <v>42579</v>
          </cell>
        </row>
        <row r="170">
          <cell r="B170" t="str">
            <v>CLU036H1206C1-273M2G2</v>
          </cell>
          <cell r="C170" t="str">
            <v>036</v>
          </cell>
          <cell r="D170" t="str">
            <v>1206</v>
          </cell>
          <cell r="E170" t="str">
            <v>C1</v>
          </cell>
          <cell r="F170" t="str">
            <v>273</v>
          </cell>
          <cell r="G170" t="str">
            <v>M2</v>
          </cell>
          <cell r="H170" t="str">
            <v>G2</v>
          </cell>
          <cell r="I170">
            <v>375</v>
          </cell>
          <cell r="J170" t="str">
            <v>○</v>
          </cell>
          <cell r="K170">
            <v>42852</v>
          </cell>
          <cell r="L170" t="str">
            <v>○</v>
          </cell>
          <cell r="M170">
            <v>42859</v>
          </cell>
          <cell r="N170" t="str">
            <v>○</v>
          </cell>
          <cell r="O170">
            <v>42452</v>
          </cell>
          <cell r="P170" t="str">
            <v>○</v>
          </cell>
          <cell r="Q170">
            <v>42525</v>
          </cell>
        </row>
        <row r="171">
          <cell r="B171" t="str">
            <v>CLU036H1206C1-403H5G3</v>
          </cell>
          <cell r="C171" t="str">
            <v>036</v>
          </cell>
          <cell r="D171" t="str">
            <v>1206</v>
          </cell>
          <cell r="E171" t="str">
            <v>C1</v>
          </cell>
          <cell r="F171" t="str">
            <v>403</v>
          </cell>
          <cell r="G171" t="str">
            <v>H5</v>
          </cell>
          <cell r="H171" t="str">
            <v>G3</v>
          </cell>
          <cell r="I171">
            <v>375</v>
          </cell>
          <cell r="J171">
            <v>0</v>
          </cell>
          <cell r="K171" t="str">
            <v>*</v>
          </cell>
          <cell r="L171">
            <v>0</v>
          </cell>
          <cell r="M171" t="str">
            <v>*</v>
          </cell>
          <cell r="N171" t="str">
            <v>○</v>
          </cell>
          <cell r="O171">
            <v>42716</v>
          </cell>
          <cell r="P171" t="str">
            <v>○</v>
          </cell>
          <cell r="Q171">
            <v>42703</v>
          </cell>
        </row>
        <row r="172">
          <cell r="B172" t="str">
            <v>CLU036H1206C1-353H5G3</v>
          </cell>
          <cell r="C172" t="str">
            <v>036</v>
          </cell>
          <cell r="D172" t="str">
            <v>1206</v>
          </cell>
          <cell r="E172" t="str">
            <v>C1</v>
          </cell>
          <cell r="F172" t="str">
            <v>353</v>
          </cell>
          <cell r="G172" t="str">
            <v>H5</v>
          </cell>
          <cell r="H172" t="str">
            <v>G3</v>
          </cell>
          <cell r="I172">
            <v>375</v>
          </cell>
          <cell r="J172">
            <v>0</v>
          </cell>
          <cell r="K172" t="str">
            <v>*</v>
          </cell>
          <cell r="L172">
            <v>0</v>
          </cell>
          <cell r="M172" t="str">
            <v>*</v>
          </cell>
          <cell r="N172" t="str">
            <v>○</v>
          </cell>
          <cell r="O172">
            <v>42522</v>
          </cell>
          <cell r="P172" t="str">
            <v>○</v>
          </cell>
          <cell r="Q172">
            <v>42544</v>
          </cell>
        </row>
        <row r="173">
          <cell r="B173" t="str">
            <v>CLU036H1206C1-303H5G3</v>
          </cell>
          <cell r="C173" t="str">
            <v>036</v>
          </cell>
          <cell r="D173" t="str">
            <v>1206</v>
          </cell>
          <cell r="E173" t="str">
            <v>C1</v>
          </cell>
          <cell r="F173" t="str">
            <v>303</v>
          </cell>
          <cell r="G173" t="str">
            <v>H5</v>
          </cell>
          <cell r="H173" t="str">
            <v>G3</v>
          </cell>
          <cell r="I173">
            <v>375</v>
          </cell>
          <cell r="J173" t="str">
            <v>○</v>
          </cell>
          <cell r="K173">
            <v>42188</v>
          </cell>
          <cell r="L173" t="str">
            <v>○</v>
          </cell>
          <cell r="M173">
            <v>42644</v>
          </cell>
          <cell r="N173" t="str">
            <v>○</v>
          </cell>
          <cell r="O173">
            <v>42712</v>
          </cell>
          <cell r="P173" t="str">
            <v>○</v>
          </cell>
          <cell r="Q173">
            <v>42703</v>
          </cell>
        </row>
        <row r="174">
          <cell r="B174" t="str">
            <v>CLU036H1206C1-273H5G3</v>
          </cell>
          <cell r="C174" t="str">
            <v>036</v>
          </cell>
          <cell r="D174" t="str">
            <v>1206</v>
          </cell>
          <cell r="E174" t="str">
            <v>C1</v>
          </cell>
          <cell r="F174" t="str">
            <v>273</v>
          </cell>
          <cell r="G174" t="str">
            <v>H5</v>
          </cell>
          <cell r="H174" t="str">
            <v>G3</v>
          </cell>
          <cell r="I174">
            <v>375</v>
          </cell>
          <cell r="J174" t="str">
            <v>○</v>
          </cell>
          <cell r="K174">
            <v>42286</v>
          </cell>
          <cell r="L174">
            <v>0</v>
          </cell>
          <cell r="M174" t="str">
            <v>*</v>
          </cell>
          <cell r="N174" t="str">
            <v>○</v>
          </cell>
          <cell r="O174">
            <v>42714</v>
          </cell>
          <cell r="P174" t="str">
            <v>○</v>
          </cell>
          <cell r="Q174">
            <v>42697</v>
          </cell>
        </row>
        <row r="175">
          <cell r="B175" t="str">
            <v>CLU036H1206C1-353H6G3</v>
          </cell>
          <cell r="C175" t="str">
            <v>036</v>
          </cell>
          <cell r="D175" t="str">
            <v>1206</v>
          </cell>
          <cell r="E175" t="str">
            <v>C1</v>
          </cell>
          <cell r="F175" t="str">
            <v>353</v>
          </cell>
          <cell r="G175" t="str">
            <v>H6</v>
          </cell>
          <cell r="H175" t="str">
            <v>G3</v>
          </cell>
          <cell r="I175">
            <v>375</v>
          </cell>
          <cell r="J175" t="str">
            <v>○</v>
          </cell>
          <cell r="K175">
            <v>42293</v>
          </cell>
          <cell r="L175">
            <v>0</v>
          </cell>
          <cell r="M175" t="str">
            <v>*</v>
          </cell>
          <cell r="N175" t="str">
            <v>○</v>
          </cell>
          <cell r="O175">
            <v>42283</v>
          </cell>
          <cell r="P175">
            <v>0</v>
          </cell>
          <cell r="Q175" t="str">
            <v>*</v>
          </cell>
        </row>
        <row r="176">
          <cell r="B176" t="str">
            <v>CLU036H1206C1-303H6G3</v>
          </cell>
          <cell r="C176" t="str">
            <v>036</v>
          </cell>
          <cell r="D176" t="str">
            <v>1206</v>
          </cell>
          <cell r="E176" t="str">
            <v>C1</v>
          </cell>
          <cell r="F176" t="str">
            <v>303</v>
          </cell>
          <cell r="G176" t="str">
            <v>H6</v>
          </cell>
          <cell r="H176" t="str">
            <v>G3</v>
          </cell>
          <cell r="I176">
            <v>375</v>
          </cell>
          <cell r="J176" t="str">
            <v>○</v>
          </cell>
          <cell r="K176">
            <v>42278</v>
          </cell>
          <cell r="L176">
            <v>0</v>
          </cell>
          <cell r="M176" t="str">
            <v>*</v>
          </cell>
          <cell r="N176" t="str">
            <v>○</v>
          </cell>
          <cell r="O176">
            <v>42516</v>
          </cell>
          <cell r="P176" t="str">
            <v>○</v>
          </cell>
          <cell r="Q176">
            <v>42690</v>
          </cell>
        </row>
        <row r="177">
          <cell r="B177" t="str">
            <v>CLU036H1206C1-273H6G3</v>
          </cell>
          <cell r="C177" t="str">
            <v>036</v>
          </cell>
          <cell r="D177" t="str">
            <v>1206</v>
          </cell>
          <cell r="E177" t="str">
            <v>C1</v>
          </cell>
          <cell r="F177" t="str">
            <v>273</v>
          </cell>
          <cell r="G177" t="str">
            <v>H6</v>
          </cell>
          <cell r="H177" t="str">
            <v>G3</v>
          </cell>
          <cell r="I177">
            <v>375</v>
          </cell>
          <cell r="J177" t="str">
            <v>○</v>
          </cell>
          <cell r="K177">
            <v>42132</v>
          </cell>
          <cell r="L177">
            <v>0</v>
          </cell>
          <cell r="M177" t="str">
            <v>*</v>
          </cell>
          <cell r="N177" t="str">
            <v>○</v>
          </cell>
          <cell r="O177">
            <v>42209</v>
          </cell>
          <cell r="P177">
            <v>0</v>
          </cell>
          <cell r="Q177" t="str">
            <v>*</v>
          </cell>
        </row>
        <row r="178">
          <cell r="B178" t="str">
            <v>CLU036H1206C1-403H7G5</v>
          </cell>
          <cell r="C178" t="str">
            <v>036</v>
          </cell>
          <cell r="D178" t="str">
            <v>1206</v>
          </cell>
          <cell r="E178" t="str">
            <v>C1</v>
          </cell>
          <cell r="F178" t="str">
            <v>403</v>
          </cell>
          <cell r="G178" t="str">
            <v>H7</v>
          </cell>
          <cell r="H178" t="str">
            <v>G5</v>
          </cell>
          <cell r="I178">
            <v>375</v>
          </cell>
          <cell r="J178">
            <v>0</v>
          </cell>
          <cell r="K178" t="str">
            <v>*</v>
          </cell>
          <cell r="L178">
            <v>0</v>
          </cell>
          <cell r="M178" t="str">
            <v>*</v>
          </cell>
          <cell r="N178" t="str">
            <v>○</v>
          </cell>
          <cell r="O178">
            <v>42502</v>
          </cell>
          <cell r="P178">
            <v>0</v>
          </cell>
          <cell r="Q178" t="str">
            <v>*</v>
          </cell>
        </row>
        <row r="179">
          <cell r="B179" t="str">
            <v>CLU036H1206C1-303H7G5</v>
          </cell>
          <cell r="C179" t="str">
            <v>036</v>
          </cell>
          <cell r="D179" t="str">
            <v>1206</v>
          </cell>
          <cell r="E179" t="str">
            <v>C1</v>
          </cell>
          <cell r="F179" t="str">
            <v>303</v>
          </cell>
          <cell r="G179" t="str">
            <v>H7</v>
          </cell>
          <cell r="H179" t="str">
            <v>G5</v>
          </cell>
          <cell r="I179">
            <v>375</v>
          </cell>
          <cell r="J179">
            <v>0</v>
          </cell>
          <cell r="K179" t="str">
            <v>*</v>
          </cell>
          <cell r="L179">
            <v>0</v>
          </cell>
          <cell r="M179" t="str">
            <v>*</v>
          </cell>
          <cell r="N179" t="str">
            <v>○</v>
          </cell>
          <cell r="O179">
            <v>42590</v>
          </cell>
          <cell r="P179" t="str">
            <v>○</v>
          </cell>
          <cell r="Q179">
            <v>42610</v>
          </cell>
        </row>
        <row r="180">
          <cell r="B180" t="str">
            <v>CLU036H1206C1-273H7G5</v>
          </cell>
          <cell r="C180" t="str">
            <v>036</v>
          </cell>
          <cell r="D180" t="str">
            <v>1206</v>
          </cell>
          <cell r="E180" t="str">
            <v>C1</v>
          </cell>
          <cell r="F180" t="str">
            <v>273</v>
          </cell>
          <cell r="G180" t="str">
            <v>H7</v>
          </cell>
          <cell r="H180" t="str">
            <v>G5</v>
          </cell>
          <cell r="I180">
            <v>375</v>
          </cell>
          <cell r="J180">
            <v>0</v>
          </cell>
          <cell r="K180" t="str">
            <v>*</v>
          </cell>
          <cell r="L180">
            <v>0</v>
          </cell>
          <cell r="M180" t="str">
            <v>*</v>
          </cell>
          <cell r="N180" t="str">
            <v>○</v>
          </cell>
          <cell r="O180">
            <v>42454</v>
          </cell>
          <cell r="P180" t="str">
            <v>○</v>
          </cell>
          <cell r="Q180">
            <v>42608</v>
          </cell>
        </row>
        <row r="181">
          <cell r="B181" t="str">
            <v>CLU036H1208C1-50AL7G4</v>
          </cell>
          <cell r="C181" t="str">
            <v>036</v>
          </cell>
          <cell r="D181" t="str">
            <v>1208</v>
          </cell>
          <cell r="E181" t="str">
            <v>C1</v>
          </cell>
          <cell r="F181" t="str">
            <v>50A</v>
          </cell>
          <cell r="G181" t="str">
            <v>L7</v>
          </cell>
          <cell r="H181" t="str">
            <v>G4</v>
          </cell>
          <cell r="I181">
            <v>375</v>
          </cell>
          <cell r="J181" t="str">
            <v>○</v>
          </cell>
          <cell r="K181">
            <v>42135</v>
          </cell>
          <cell r="L181" t="str">
            <v>○</v>
          </cell>
          <cell r="M181">
            <v>42453</v>
          </cell>
          <cell r="N181" t="str">
            <v>○</v>
          </cell>
          <cell r="O181">
            <v>42454</v>
          </cell>
          <cell r="P181" t="str">
            <v>○</v>
          </cell>
          <cell r="Q181">
            <v>42395</v>
          </cell>
        </row>
        <row r="182">
          <cell r="B182" t="str">
            <v>CLU036H1208C1-40AL7G4</v>
          </cell>
          <cell r="C182" t="str">
            <v>036</v>
          </cell>
          <cell r="D182" t="str">
            <v>1208</v>
          </cell>
          <cell r="E182" t="str">
            <v>C1</v>
          </cell>
          <cell r="F182" t="str">
            <v>40A</v>
          </cell>
          <cell r="G182" t="str">
            <v>L7</v>
          </cell>
          <cell r="H182" t="str">
            <v>G4</v>
          </cell>
          <cell r="I182">
            <v>375</v>
          </cell>
          <cell r="J182" t="str">
            <v>○</v>
          </cell>
          <cell r="K182">
            <v>42172</v>
          </cell>
          <cell r="L182">
            <v>0</v>
          </cell>
          <cell r="M182" t="str">
            <v>*</v>
          </cell>
          <cell r="N182" t="str">
            <v>○</v>
          </cell>
          <cell r="O182">
            <v>42270</v>
          </cell>
          <cell r="P182" t="str">
            <v>○</v>
          </cell>
          <cell r="Q182">
            <v>42416</v>
          </cell>
        </row>
        <row r="183">
          <cell r="B183" t="str">
            <v>CLU036H1208C1-30AL7G4</v>
          </cell>
          <cell r="C183" t="str">
            <v>036</v>
          </cell>
          <cell r="D183" t="str">
            <v>1208</v>
          </cell>
          <cell r="E183" t="str">
            <v>C1</v>
          </cell>
          <cell r="F183" t="str">
            <v>30A</v>
          </cell>
          <cell r="G183" t="str">
            <v>L7</v>
          </cell>
          <cell r="H183" t="str">
            <v>G4</v>
          </cell>
          <cell r="I183">
            <v>375</v>
          </cell>
          <cell r="J183">
            <v>0</v>
          </cell>
          <cell r="K183" t="str">
            <v>*</v>
          </cell>
          <cell r="L183">
            <v>0</v>
          </cell>
          <cell r="M183" t="str">
            <v>*</v>
          </cell>
          <cell r="N183" t="str">
            <v>○</v>
          </cell>
          <cell r="O183">
            <v>42158</v>
          </cell>
          <cell r="P183" t="str">
            <v>○</v>
          </cell>
          <cell r="Q183">
            <v>42558</v>
          </cell>
        </row>
        <row r="184">
          <cell r="B184" t="str">
            <v>CLU036H1208C1-653M2G2</v>
          </cell>
          <cell r="C184" t="str">
            <v>036</v>
          </cell>
          <cell r="D184" t="str">
            <v>1208</v>
          </cell>
          <cell r="E184" t="str">
            <v>C1</v>
          </cell>
          <cell r="F184" t="str">
            <v>653</v>
          </cell>
          <cell r="G184" t="str">
            <v>M2</v>
          </cell>
          <cell r="H184" t="str">
            <v>G2</v>
          </cell>
          <cell r="I184">
            <v>375</v>
          </cell>
          <cell r="J184" t="str">
            <v>○</v>
          </cell>
          <cell r="K184">
            <v>42152</v>
          </cell>
          <cell r="L184" t="str">
            <v>○</v>
          </cell>
          <cell r="M184">
            <v>42461</v>
          </cell>
          <cell r="N184" t="str">
            <v>○</v>
          </cell>
          <cell r="O184">
            <v>42453</v>
          </cell>
          <cell r="P184" t="str">
            <v>○</v>
          </cell>
          <cell r="Q184">
            <v>42614</v>
          </cell>
        </row>
        <row r="185">
          <cell r="B185" t="str">
            <v>CLU036H1208C1-503M2G2</v>
          </cell>
          <cell r="C185" t="str">
            <v>036</v>
          </cell>
          <cell r="D185" t="str">
            <v>1208</v>
          </cell>
          <cell r="E185" t="str">
            <v>C1</v>
          </cell>
          <cell r="F185" t="str">
            <v>503</v>
          </cell>
          <cell r="G185" t="str">
            <v>M2</v>
          </cell>
          <cell r="H185" t="str">
            <v>G2</v>
          </cell>
          <cell r="I185">
            <v>375</v>
          </cell>
          <cell r="J185" t="str">
            <v>○</v>
          </cell>
          <cell r="K185">
            <v>42277</v>
          </cell>
          <cell r="L185">
            <v>0</v>
          </cell>
          <cell r="M185" t="str">
            <v>*</v>
          </cell>
          <cell r="N185" t="str">
            <v>○</v>
          </cell>
          <cell r="O185">
            <v>42521</v>
          </cell>
          <cell r="P185" t="str">
            <v>○</v>
          </cell>
          <cell r="Q185">
            <v>42841</v>
          </cell>
        </row>
        <row r="186">
          <cell r="B186" t="str">
            <v>CLU036H1208C1-403M2G2</v>
          </cell>
          <cell r="C186" t="str">
            <v>036</v>
          </cell>
          <cell r="D186" t="str">
            <v>1208</v>
          </cell>
          <cell r="E186" t="str">
            <v>C1</v>
          </cell>
          <cell r="F186" t="str">
            <v>403</v>
          </cell>
          <cell r="G186" t="str">
            <v>M2</v>
          </cell>
          <cell r="H186" t="str">
            <v>G2</v>
          </cell>
          <cell r="I186">
            <v>375</v>
          </cell>
          <cell r="J186" t="str">
            <v>○</v>
          </cell>
          <cell r="K186">
            <v>42275</v>
          </cell>
          <cell r="L186">
            <v>0</v>
          </cell>
          <cell r="M186" t="str">
            <v>*</v>
          </cell>
          <cell r="N186" t="str">
            <v>○</v>
          </cell>
          <cell r="O186">
            <v>42152</v>
          </cell>
          <cell r="P186" t="str">
            <v>○</v>
          </cell>
          <cell r="Q186">
            <v>42691</v>
          </cell>
        </row>
        <row r="187">
          <cell r="B187" t="str">
            <v>CLU036H1208C1-353M2G2</v>
          </cell>
          <cell r="C187" t="str">
            <v>036</v>
          </cell>
          <cell r="D187" t="str">
            <v>1208</v>
          </cell>
          <cell r="E187" t="str">
            <v>C1</v>
          </cell>
          <cell r="F187" t="str">
            <v>353</v>
          </cell>
          <cell r="G187" t="str">
            <v>M2</v>
          </cell>
          <cell r="H187" t="str">
            <v>G2</v>
          </cell>
          <cell r="I187">
            <v>375</v>
          </cell>
          <cell r="J187" t="str">
            <v>○</v>
          </cell>
          <cell r="K187">
            <v>42270</v>
          </cell>
          <cell r="L187">
            <v>0</v>
          </cell>
          <cell r="M187" t="str">
            <v>*</v>
          </cell>
          <cell r="N187" t="str">
            <v>○</v>
          </cell>
          <cell r="O187">
            <v>42292</v>
          </cell>
          <cell r="P187" t="str">
            <v>○</v>
          </cell>
          <cell r="Q187">
            <v>42392</v>
          </cell>
        </row>
        <row r="188">
          <cell r="B188" t="str">
            <v>CLU036H1208C1-323M2G2</v>
          </cell>
          <cell r="C188" t="str">
            <v>036</v>
          </cell>
          <cell r="D188" t="str">
            <v>1208</v>
          </cell>
          <cell r="E188" t="str">
            <v>C1</v>
          </cell>
          <cell r="F188" t="str">
            <v>323</v>
          </cell>
          <cell r="G188" t="str">
            <v>M2</v>
          </cell>
          <cell r="H188" t="str">
            <v>G2</v>
          </cell>
          <cell r="I188">
            <v>375</v>
          </cell>
          <cell r="J188">
            <v>0</v>
          </cell>
          <cell r="K188" t="str">
            <v>*</v>
          </cell>
          <cell r="L188">
            <v>0</v>
          </cell>
          <cell r="M188" t="str">
            <v>*</v>
          </cell>
          <cell r="N188">
            <v>0</v>
          </cell>
          <cell r="O188" t="str">
            <v>*</v>
          </cell>
          <cell r="P188">
            <v>0</v>
          </cell>
          <cell r="Q188" t="str">
            <v>*</v>
          </cell>
        </row>
        <row r="189">
          <cell r="B189" t="str">
            <v>CLU036H1208C1-303M2G2</v>
          </cell>
          <cell r="C189" t="str">
            <v>036</v>
          </cell>
          <cell r="D189" t="str">
            <v>1208</v>
          </cell>
          <cell r="E189" t="str">
            <v>C1</v>
          </cell>
          <cell r="F189" t="str">
            <v>303</v>
          </cell>
          <cell r="G189" t="str">
            <v>M2</v>
          </cell>
          <cell r="H189" t="str">
            <v>G2</v>
          </cell>
          <cell r="I189">
            <v>375</v>
          </cell>
          <cell r="J189" t="str">
            <v>○</v>
          </cell>
          <cell r="K189">
            <v>42109</v>
          </cell>
          <cell r="L189" t="str">
            <v>○</v>
          </cell>
          <cell r="M189">
            <v>42462</v>
          </cell>
          <cell r="N189" t="str">
            <v>○</v>
          </cell>
          <cell r="O189">
            <v>42538</v>
          </cell>
          <cell r="P189" t="str">
            <v>○</v>
          </cell>
          <cell r="Q189">
            <v>42392</v>
          </cell>
        </row>
        <row r="190">
          <cell r="B190" t="str">
            <v>CLU036H1208C1-273M2G2</v>
          </cell>
          <cell r="C190" t="str">
            <v>036</v>
          </cell>
          <cell r="D190" t="str">
            <v>1208</v>
          </cell>
          <cell r="E190" t="str">
            <v>C1</v>
          </cell>
          <cell r="F190" t="str">
            <v>273</v>
          </cell>
          <cell r="G190" t="str">
            <v>M2</v>
          </cell>
          <cell r="H190" t="str">
            <v>G2</v>
          </cell>
          <cell r="I190">
            <v>375</v>
          </cell>
          <cell r="J190" t="str">
            <v>○</v>
          </cell>
          <cell r="K190">
            <v>42282</v>
          </cell>
          <cell r="L190" t="str">
            <v>○</v>
          </cell>
          <cell r="M190">
            <v>42844</v>
          </cell>
          <cell r="N190" t="str">
            <v>○</v>
          </cell>
          <cell r="O190">
            <v>42842</v>
          </cell>
          <cell r="P190" t="str">
            <v>○</v>
          </cell>
          <cell r="Q190">
            <v>42546</v>
          </cell>
        </row>
        <row r="191">
          <cell r="B191" t="str">
            <v>CLU036H1208C1-403H5G3</v>
          </cell>
          <cell r="C191" t="str">
            <v>036</v>
          </cell>
          <cell r="D191" t="str">
            <v>1208</v>
          </cell>
          <cell r="E191" t="str">
            <v>C1</v>
          </cell>
          <cell r="F191" t="str">
            <v>403</v>
          </cell>
          <cell r="G191" t="str">
            <v>H5</v>
          </cell>
          <cell r="H191" t="str">
            <v>G3</v>
          </cell>
          <cell r="I191">
            <v>375</v>
          </cell>
          <cell r="J191" t="str">
            <v>○</v>
          </cell>
          <cell r="K191">
            <v>42149</v>
          </cell>
          <cell r="L191">
            <v>0</v>
          </cell>
          <cell r="M191" t="str">
            <v>*</v>
          </cell>
          <cell r="N191" t="str">
            <v>○</v>
          </cell>
          <cell r="O191">
            <v>42557</v>
          </cell>
          <cell r="P191" t="str">
            <v>○</v>
          </cell>
          <cell r="Q191">
            <v>42682</v>
          </cell>
        </row>
        <row r="192">
          <cell r="B192" t="str">
            <v>CLU036H1208C1-353H5G3</v>
          </cell>
          <cell r="C192" t="str">
            <v>036</v>
          </cell>
          <cell r="D192" t="str">
            <v>1208</v>
          </cell>
          <cell r="E192" t="str">
            <v>C1</v>
          </cell>
          <cell r="F192" t="str">
            <v>353</v>
          </cell>
          <cell r="G192" t="str">
            <v>H5</v>
          </cell>
          <cell r="H192" t="str">
            <v>G3</v>
          </cell>
          <cell r="I192">
            <v>375</v>
          </cell>
          <cell r="J192" t="str">
            <v>○</v>
          </cell>
          <cell r="K192">
            <v>42149</v>
          </cell>
          <cell r="L192" t="str">
            <v>○</v>
          </cell>
          <cell r="M192">
            <v>42513</v>
          </cell>
          <cell r="N192" t="str">
            <v>○</v>
          </cell>
          <cell r="O192">
            <v>42399</v>
          </cell>
          <cell r="P192" t="str">
            <v>○</v>
          </cell>
          <cell r="Q192">
            <v>42873</v>
          </cell>
        </row>
        <row r="193">
          <cell r="B193" t="str">
            <v>CLU036H1208C1-303H5G3</v>
          </cell>
          <cell r="C193" t="str">
            <v>036</v>
          </cell>
          <cell r="D193" t="str">
            <v>1208</v>
          </cell>
          <cell r="E193" t="str">
            <v>C1</v>
          </cell>
          <cell r="F193" t="str">
            <v>303</v>
          </cell>
          <cell r="G193" t="str">
            <v>H5</v>
          </cell>
          <cell r="H193" t="str">
            <v>G3</v>
          </cell>
          <cell r="I193">
            <v>375</v>
          </cell>
          <cell r="J193" t="str">
            <v>○</v>
          </cell>
          <cell r="K193">
            <v>42151</v>
          </cell>
          <cell r="L193" t="str">
            <v>○</v>
          </cell>
          <cell r="M193">
            <v>42458</v>
          </cell>
          <cell r="N193" t="str">
            <v>○</v>
          </cell>
          <cell r="O193">
            <v>42787</v>
          </cell>
          <cell r="P193" t="str">
            <v>○</v>
          </cell>
          <cell r="Q193">
            <v>42644</v>
          </cell>
        </row>
        <row r="194">
          <cell r="B194" t="str">
            <v>CLU036H1208C1-273H5G3</v>
          </cell>
          <cell r="C194" t="str">
            <v>036</v>
          </cell>
          <cell r="D194" t="str">
            <v>1208</v>
          </cell>
          <cell r="E194" t="str">
            <v>C1</v>
          </cell>
          <cell r="F194" t="str">
            <v>273</v>
          </cell>
          <cell r="G194" t="str">
            <v>H5</v>
          </cell>
          <cell r="H194" t="str">
            <v>G3</v>
          </cell>
          <cell r="I194">
            <v>375</v>
          </cell>
          <cell r="J194" t="str">
            <v>○</v>
          </cell>
          <cell r="K194">
            <v>42283</v>
          </cell>
          <cell r="L194" t="str">
            <v>○</v>
          </cell>
          <cell r="M194">
            <v>42151</v>
          </cell>
          <cell r="N194" t="str">
            <v>○</v>
          </cell>
          <cell r="O194">
            <v>42528</v>
          </cell>
          <cell r="P194" t="str">
            <v>○</v>
          </cell>
          <cell r="Q194">
            <v>42395</v>
          </cell>
        </row>
        <row r="195">
          <cell r="B195" t="str">
            <v>CLU036H1208C1-353H6G3</v>
          </cell>
          <cell r="C195" t="str">
            <v>036</v>
          </cell>
          <cell r="D195" t="str">
            <v>1208</v>
          </cell>
          <cell r="E195" t="str">
            <v>C1</v>
          </cell>
          <cell r="F195" t="str">
            <v>353</v>
          </cell>
          <cell r="G195" t="str">
            <v>H6</v>
          </cell>
          <cell r="H195" t="str">
            <v>G3</v>
          </cell>
          <cell r="I195">
            <v>375</v>
          </cell>
          <cell r="J195" t="str">
            <v>○</v>
          </cell>
          <cell r="K195">
            <v>42292</v>
          </cell>
          <cell r="L195">
            <v>0</v>
          </cell>
          <cell r="M195" t="str">
            <v>*</v>
          </cell>
          <cell r="N195" t="str">
            <v>○</v>
          </cell>
          <cell r="O195">
            <v>42466</v>
          </cell>
          <cell r="P195">
            <v>0</v>
          </cell>
          <cell r="Q195" t="str">
            <v>*</v>
          </cell>
        </row>
        <row r="196">
          <cell r="B196" t="str">
            <v>CLU036H1208C1-303H6G3</v>
          </cell>
          <cell r="C196" t="str">
            <v>036</v>
          </cell>
          <cell r="D196" t="str">
            <v>1208</v>
          </cell>
          <cell r="E196" t="str">
            <v>C1</v>
          </cell>
          <cell r="F196" t="str">
            <v>303</v>
          </cell>
          <cell r="G196" t="str">
            <v>H6</v>
          </cell>
          <cell r="H196" t="str">
            <v>G3</v>
          </cell>
          <cell r="I196">
            <v>375</v>
          </cell>
          <cell r="J196" t="str">
            <v>○</v>
          </cell>
          <cell r="K196">
            <v>42287</v>
          </cell>
          <cell r="L196">
            <v>0</v>
          </cell>
          <cell r="M196" t="str">
            <v>*</v>
          </cell>
          <cell r="N196" t="str">
            <v>○</v>
          </cell>
          <cell r="O196">
            <v>42453</v>
          </cell>
          <cell r="P196">
            <v>0</v>
          </cell>
          <cell r="Q196" t="str">
            <v>*</v>
          </cell>
        </row>
        <row r="197">
          <cell r="B197" t="str">
            <v>CLU036H1208C1-273H6G3</v>
          </cell>
          <cell r="C197" t="str">
            <v>036</v>
          </cell>
          <cell r="D197" t="str">
            <v>1208</v>
          </cell>
          <cell r="E197" t="str">
            <v>C1</v>
          </cell>
          <cell r="F197" t="str">
            <v>273</v>
          </cell>
          <cell r="G197" t="str">
            <v>H6</v>
          </cell>
          <cell r="H197" t="str">
            <v>G3</v>
          </cell>
          <cell r="I197">
            <v>375</v>
          </cell>
          <cell r="J197">
            <v>0</v>
          </cell>
          <cell r="K197" t="str">
            <v>*</v>
          </cell>
          <cell r="L197">
            <v>0</v>
          </cell>
          <cell r="M197" t="str">
            <v>*</v>
          </cell>
          <cell r="N197" t="str">
            <v>○</v>
          </cell>
          <cell r="O197">
            <v>42157</v>
          </cell>
          <cell r="P197">
            <v>0</v>
          </cell>
          <cell r="Q197" t="str">
            <v>*</v>
          </cell>
        </row>
        <row r="198">
          <cell r="B198" t="str">
            <v>CLU036H1208C1-403H7G5</v>
          </cell>
          <cell r="C198" t="str">
            <v>036</v>
          </cell>
          <cell r="D198" t="str">
            <v>1208</v>
          </cell>
          <cell r="E198" t="str">
            <v>C1</v>
          </cell>
          <cell r="F198" t="str">
            <v>403</v>
          </cell>
          <cell r="G198" t="str">
            <v>H7</v>
          </cell>
          <cell r="H198" t="str">
            <v>G5</v>
          </cell>
          <cell r="I198">
            <v>375</v>
          </cell>
          <cell r="J198">
            <v>0</v>
          </cell>
          <cell r="K198" t="str">
            <v>*</v>
          </cell>
          <cell r="L198">
            <v>0</v>
          </cell>
          <cell r="M198" t="str">
            <v>*</v>
          </cell>
          <cell r="N198" t="str">
            <v>○</v>
          </cell>
          <cell r="O198">
            <v>42623</v>
          </cell>
          <cell r="P198" t="str">
            <v>○</v>
          </cell>
          <cell r="Q198">
            <v>42816</v>
          </cell>
        </row>
        <row r="199">
          <cell r="B199" t="str">
            <v>CLU036H1208C1-303H7G5</v>
          </cell>
          <cell r="C199" t="str">
            <v>036</v>
          </cell>
          <cell r="D199" t="str">
            <v>1208</v>
          </cell>
          <cell r="E199" t="str">
            <v>C1</v>
          </cell>
          <cell r="F199" t="str">
            <v>303</v>
          </cell>
          <cell r="G199" t="str">
            <v>H7</v>
          </cell>
          <cell r="H199" t="str">
            <v>G5</v>
          </cell>
          <cell r="I199">
            <v>375</v>
          </cell>
          <cell r="J199">
            <v>0</v>
          </cell>
          <cell r="K199" t="str">
            <v>*</v>
          </cell>
          <cell r="L199">
            <v>0</v>
          </cell>
          <cell r="M199" t="str">
            <v>*</v>
          </cell>
          <cell r="N199" t="str">
            <v>○</v>
          </cell>
          <cell r="O199">
            <v>42684</v>
          </cell>
          <cell r="P199">
            <v>0</v>
          </cell>
          <cell r="Q199" t="str">
            <v>*</v>
          </cell>
        </row>
        <row r="200">
          <cell r="B200" t="str">
            <v>CLU036H1208C1-273H7G5</v>
          </cell>
          <cell r="C200" t="str">
            <v>036</v>
          </cell>
          <cell r="D200" t="str">
            <v>1208</v>
          </cell>
          <cell r="E200" t="str">
            <v>C1</v>
          </cell>
          <cell r="F200" t="str">
            <v>273</v>
          </cell>
          <cell r="G200" t="str">
            <v>H7</v>
          </cell>
          <cell r="H200" t="str">
            <v>G5</v>
          </cell>
          <cell r="I200">
            <v>375</v>
          </cell>
          <cell r="J200">
            <v>0</v>
          </cell>
          <cell r="K200" t="str">
            <v>*</v>
          </cell>
          <cell r="L200">
            <v>0</v>
          </cell>
          <cell r="M200" t="str">
            <v>*</v>
          </cell>
          <cell r="N200" t="str">
            <v>○</v>
          </cell>
          <cell r="O200">
            <v>42543</v>
          </cell>
          <cell r="P200">
            <v>0</v>
          </cell>
          <cell r="Q200" t="str">
            <v>*</v>
          </cell>
        </row>
        <row r="201">
          <cell r="B201" t="str">
            <v>CLU036H1210C1-503H5G3</v>
          </cell>
          <cell r="C201" t="str">
            <v>036</v>
          </cell>
          <cell r="D201" t="str">
            <v>1210</v>
          </cell>
          <cell r="E201" t="str">
            <v>C1</v>
          </cell>
          <cell r="F201" t="str">
            <v>503</v>
          </cell>
          <cell r="G201" t="str">
            <v>H5</v>
          </cell>
          <cell r="H201" t="str">
            <v>G3</v>
          </cell>
          <cell r="I201">
            <v>375</v>
          </cell>
          <cell r="J201">
            <v>0</v>
          </cell>
          <cell r="K201" t="str">
            <v>*</v>
          </cell>
          <cell r="L201">
            <v>0</v>
          </cell>
          <cell r="M201" t="str">
            <v>*</v>
          </cell>
          <cell r="N201" t="str">
            <v>○</v>
          </cell>
          <cell r="O201">
            <v>42660</v>
          </cell>
          <cell r="P201">
            <v>0</v>
          </cell>
          <cell r="Q201" t="str">
            <v>*</v>
          </cell>
        </row>
        <row r="202">
          <cell r="B202" t="str">
            <v>CLU036H1210C1-403H5G3</v>
          </cell>
          <cell r="C202" t="str">
            <v>036</v>
          </cell>
          <cell r="D202" t="str">
            <v>1210</v>
          </cell>
          <cell r="E202" t="str">
            <v>C1</v>
          </cell>
          <cell r="F202" t="str">
            <v>403</v>
          </cell>
          <cell r="G202" t="str">
            <v>H5</v>
          </cell>
          <cell r="H202" t="str">
            <v>G3</v>
          </cell>
          <cell r="I202">
            <v>375</v>
          </cell>
          <cell r="J202">
            <v>0</v>
          </cell>
          <cell r="K202" t="str">
            <v>*</v>
          </cell>
          <cell r="L202">
            <v>0</v>
          </cell>
          <cell r="M202" t="str">
            <v>*</v>
          </cell>
          <cell r="N202">
            <v>0</v>
          </cell>
          <cell r="O202" t="str">
            <v>*</v>
          </cell>
          <cell r="P202">
            <v>0</v>
          </cell>
          <cell r="Q202" t="str">
            <v>*</v>
          </cell>
        </row>
        <row r="203">
          <cell r="B203" t="str">
            <v>CLU036H1210C1-353H5G3</v>
          </cell>
          <cell r="C203" t="str">
            <v>036</v>
          </cell>
          <cell r="D203" t="str">
            <v>1210</v>
          </cell>
          <cell r="E203" t="str">
            <v>C1</v>
          </cell>
          <cell r="F203" t="str">
            <v>353</v>
          </cell>
          <cell r="G203" t="str">
            <v>H5</v>
          </cell>
          <cell r="H203" t="str">
            <v>G3</v>
          </cell>
          <cell r="I203">
            <v>375</v>
          </cell>
          <cell r="J203">
            <v>0</v>
          </cell>
          <cell r="K203" t="str">
            <v>*</v>
          </cell>
          <cell r="L203">
            <v>0</v>
          </cell>
          <cell r="M203" t="str">
            <v>*</v>
          </cell>
          <cell r="N203">
            <v>0</v>
          </cell>
          <cell r="O203" t="str">
            <v>*</v>
          </cell>
          <cell r="P203">
            <v>0</v>
          </cell>
          <cell r="Q203" t="str">
            <v>*</v>
          </cell>
        </row>
        <row r="204">
          <cell r="B204" t="str">
            <v>CLU036H1210C1-303H5G3</v>
          </cell>
          <cell r="C204" t="str">
            <v>036</v>
          </cell>
          <cell r="D204" t="str">
            <v>1210</v>
          </cell>
          <cell r="E204" t="str">
            <v>C1</v>
          </cell>
          <cell r="F204" t="str">
            <v>303</v>
          </cell>
          <cell r="G204" t="str">
            <v>H5</v>
          </cell>
          <cell r="H204" t="str">
            <v>G3</v>
          </cell>
          <cell r="I204">
            <v>375</v>
          </cell>
          <cell r="J204">
            <v>0</v>
          </cell>
          <cell r="K204" t="str">
            <v>*</v>
          </cell>
          <cell r="L204">
            <v>0</v>
          </cell>
          <cell r="M204" t="str">
            <v>*</v>
          </cell>
          <cell r="N204">
            <v>0</v>
          </cell>
          <cell r="O204" t="str">
            <v>*</v>
          </cell>
          <cell r="P204">
            <v>0</v>
          </cell>
          <cell r="Q204" t="str">
            <v>*</v>
          </cell>
        </row>
        <row r="205">
          <cell r="B205" t="str">
            <v>CLU036H1210C1-273H5G3</v>
          </cell>
          <cell r="C205" t="str">
            <v>036</v>
          </cell>
          <cell r="D205" t="str">
            <v>1210</v>
          </cell>
          <cell r="E205" t="str">
            <v>C1</v>
          </cell>
          <cell r="F205" t="str">
            <v>273</v>
          </cell>
          <cell r="G205" t="str">
            <v>H5</v>
          </cell>
          <cell r="H205" t="str">
            <v>G3</v>
          </cell>
          <cell r="I205">
            <v>375</v>
          </cell>
          <cell r="J205">
            <v>0</v>
          </cell>
          <cell r="K205" t="str">
            <v>*</v>
          </cell>
          <cell r="L205">
            <v>0</v>
          </cell>
          <cell r="M205" t="str">
            <v>*</v>
          </cell>
          <cell r="N205">
            <v>0</v>
          </cell>
          <cell r="O205" t="str">
            <v>*</v>
          </cell>
          <cell r="P205">
            <v>0</v>
          </cell>
          <cell r="Q205" t="str">
            <v>*</v>
          </cell>
        </row>
        <row r="206">
          <cell r="B206" t="str">
            <v>CCL043H0820C1-50AL7G4</v>
          </cell>
          <cell r="C206" t="str">
            <v>043</v>
          </cell>
          <cell r="D206" t="str">
            <v>0820</v>
          </cell>
          <cell r="E206" t="str">
            <v>C1</v>
          </cell>
          <cell r="F206" t="str">
            <v>50A</v>
          </cell>
          <cell r="G206" t="str">
            <v>L7</v>
          </cell>
          <cell r="H206" t="str">
            <v>G4</v>
          </cell>
          <cell r="I206">
            <v>200</v>
          </cell>
          <cell r="J206">
            <v>0</v>
          </cell>
          <cell r="K206" t="str">
            <v>*</v>
          </cell>
          <cell r="L206" t="str">
            <v>○</v>
          </cell>
          <cell r="M206">
            <v>42661</v>
          </cell>
          <cell r="N206">
            <v>0</v>
          </cell>
          <cell r="O206" t="str">
            <v>*</v>
          </cell>
          <cell r="P206" t="str">
            <v>○</v>
          </cell>
          <cell r="Q206">
            <v>42606</v>
          </cell>
        </row>
        <row r="207">
          <cell r="B207" t="str">
            <v>CLU046H1212C1-50AL7G4</v>
          </cell>
          <cell r="C207" t="str">
            <v>046</v>
          </cell>
          <cell r="D207" t="str">
            <v>1212</v>
          </cell>
          <cell r="E207" t="str">
            <v>C1</v>
          </cell>
          <cell r="F207" t="str">
            <v>50A</v>
          </cell>
          <cell r="G207" t="str">
            <v>L7</v>
          </cell>
          <cell r="H207" t="str">
            <v>G4</v>
          </cell>
          <cell r="I207">
            <v>200</v>
          </cell>
          <cell r="J207" t="str">
            <v>○</v>
          </cell>
          <cell r="K207">
            <v>42271</v>
          </cell>
          <cell r="L207" t="str">
            <v>○</v>
          </cell>
          <cell r="M207">
            <v>42437</v>
          </cell>
          <cell r="N207" t="str">
            <v>○</v>
          </cell>
          <cell r="O207">
            <v>42666</v>
          </cell>
          <cell r="P207" t="str">
            <v>○</v>
          </cell>
          <cell r="Q207">
            <v>42419</v>
          </cell>
        </row>
        <row r="208">
          <cell r="B208" t="str">
            <v>CLU046H1212C1-40AL7G4</v>
          </cell>
          <cell r="C208" t="str">
            <v>046</v>
          </cell>
          <cell r="D208" t="str">
            <v>1212</v>
          </cell>
          <cell r="E208" t="str">
            <v>C1</v>
          </cell>
          <cell r="F208" t="str">
            <v>40A</v>
          </cell>
          <cell r="G208" t="str">
            <v>L7</v>
          </cell>
          <cell r="H208" t="str">
            <v>G4</v>
          </cell>
          <cell r="I208">
            <v>200</v>
          </cell>
          <cell r="J208" t="str">
            <v>○</v>
          </cell>
          <cell r="K208">
            <v>42261</v>
          </cell>
          <cell r="L208" t="str">
            <v>○</v>
          </cell>
          <cell r="M208">
            <v>42432</v>
          </cell>
          <cell r="N208" t="str">
            <v>○</v>
          </cell>
          <cell r="O208">
            <v>42234</v>
          </cell>
          <cell r="P208" t="str">
            <v>○</v>
          </cell>
          <cell r="Q208">
            <v>42499</v>
          </cell>
        </row>
        <row r="209">
          <cell r="B209" t="str">
            <v>CLU046H1212C1-30AL7G4</v>
          </cell>
          <cell r="C209" t="str">
            <v>046</v>
          </cell>
          <cell r="D209" t="str">
            <v>1212</v>
          </cell>
          <cell r="E209" t="str">
            <v>C1</v>
          </cell>
          <cell r="F209" t="str">
            <v>30A</v>
          </cell>
          <cell r="G209" t="str">
            <v>L7</v>
          </cell>
          <cell r="H209" t="str">
            <v>G4</v>
          </cell>
          <cell r="I209">
            <v>200</v>
          </cell>
          <cell r="J209" t="str">
            <v>○</v>
          </cell>
          <cell r="K209">
            <v>42789</v>
          </cell>
          <cell r="L209">
            <v>0</v>
          </cell>
          <cell r="M209" t="str">
            <v>*</v>
          </cell>
          <cell r="N209" t="str">
            <v>○</v>
          </cell>
          <cell r="O209">
            <v>42151</v>
          </cell>
          <cell r="P209" t="str">
            <v>○</v>
          </cell>
          <cell r="Q209">
            <v>42299</v>
          </cell>
        </row>
        <row r="210">
          <cell r="B210" t="str">
            <v>CLU046H1212C1-653M2G2</v>
          </cell>
          <cell r="C210" t="str">
            <v>046</v>
          </cell>
          <cell r="D210" t="str">
            <v>1212</v>
          </cell>
          <cell r="E210" t="str">
            <v>C1</v>
          </cell>
          <cell r="F210" t="str">
            <v>653</v>
          </cell>
          <cell r="G210" t="str">
            <v>M2</v>
          </cell>
          <cell r="H210" t="str">
            <v>G2</v>
          </cell>
          <cell r="I210">
            <v>200</v>
          </cell>
          <cell r="J210">
            <v>0</v>
          </cell>
          <cell r="K210" t="str">
            <v>*</v>
          </cell>
          <cell r="L210" t="str">
            <v>○</v>
          </cell>
          <cell r="M210">
            <v>42695</v>
          </cell>
          <cell r="N210" t="str">
            <v>○</v>
          </cell>
          <cell r="O210">
            <v>42695</v>
          </cell>
          <cell r="P210" t="str">
            <v>○</v>
          </cell>
          <cell r="Q210">
            <v>42695</v>
          </cell>
        </row>
        <row r="211">
          <cell r="B211" t="str">
            <v>CLU046H1212C1-503M2G2</v>
          </cell>
          <cell r="C211" t="str">
            <v>046</v>
          </cell>
          <cell r="D211" t="str">
            <v>1212</v>
          </cell>
          <cell r="E211" t="str">
            <v>C1</v>
          </cell>
          <cell r="F211" t="str">
            <v>503</v>
          </cell>
          <cell r="G211" t="str">
            <v>M2</v>
          </cell>
          <cell r="H211" t="str">
            <v>G2</v>
          </cell>
          <cell r="I211">
            <v>200</v>
          </cell>
          <cell r="J211" t="str">
            <v>○</v>
          </cell>
          <cell r="K211">
            <v>42170</v>
          </cell>
          <cell r="L211" t="str">
            <v>○</v>
          </cell>
          <cell r="M211">
            <v>42403</v>
          </cell>
          <cell r="N211" t="str">
            <v>○</v>
          </cell>
          <cell r="O211">
            <v>42747</v>
          </cell>
          <cell r="P211" t="str">
            <v>○</v>
          </cell>
          <cell r="Q211">
            <v>42543</v>
          </cell>
        </row>
        <row r="212">
          <cell r="B212" t="str">
            <v>CLU046H1212C1-403M2G2</v>
          </cell>
          <cell r="C212" t="str">
            <v>046</v>
          </cell>
          <cell r="D212" t="str">
            <v>1212</v>
          </cell>
          <cell r="E212" t="str">
            <v>C1</v>
          </cell>
          <cell r="F212" t="str">
            <v>403</v>
          </cell>
          <cell r="G212" t="str">
            <v>M2</v>
          </cell>
          <cell r="H212" t="str">
            <v>G2</v>
          </cell>
          <cell r="I212">
            <v>200</v>
          </cell>
          <cell r="J212" t="str">
            <v>○</v>
          </cell>
          <cell r="K212">
            <v>42782</v>
          </cell>
          <cell r="L212" t="str">
            <v>○</v>
          </cell>
          <cell r="M212">
            <v>42865</v>
          </cell>
          <cell r="N212" t="str">
            <v>○</v>
          </cell>
          <cell r="O212">
            <v>42846</v>
          </cell>
          <cell r="P212" t="str">
            <v>○</v>
          </cell>
          <cell r="Q212">
            <v>42875</v>
          </cell>
        </row>
        <row r="213">
          <cell r="B213" t="str">
            <v>CLU046H1212C1-353M2G2</v>
          </cell>
          <cell r="C213" t="str">
            <v>046</v>
          </cell>
          <cell r="D213" t="str">
            <v>1212</v>
          </cell>
          <cell r="E213" t="str">
            <v>C1</v>
          </cell>
          <cell r="F213" t="str">
            <v>353</v>
          </cell>
          <cell r="G213" t="str">
            <v>M2</v>
          </cell>
          <cell r="H213" t="str">
            <v>G2</v>
          </cell>
          <cell r="I213">
            <v>200</v>
          </cell>
          <cell r="J213">
            <v>0</v>
          </cell>
          <cell r="K213" t="str">
            <v>*</v>
          </cell>
          <cell r="L213">
            <v>0</v>
          </cell>
          <cell r="M213" t="str">
            <v>*</v>
          </cell>
          <cell r="N213" t="str">
            <v>○</v>
          </cell>
          <cell r="O213">
            <v>42167</v>
          </cell>
          <cell r="P213" t="str">
            <v>○</v>
          </cell>
          <cell r="Q213">
            <v>42307</v>
          </cell>
        </row>
        <row r="214">
          <cell r="B214" t="str">
            <v>CLU046H1212C1-323M2G2</v>
          </cell>
          <cell r="C214" t="str">
            <v>046</v>
          </cell>
          <cell r="D214" t="str">
            <v>1212</v>
          </cell>
          <cell r="E214" t="str">
            <v>C1</v>
          </cell>
          <cell r="F214" t="str">
            <v>323</v>
          </cell>
          <cell r="G214" t="str">
            <v>M2</v>
          </cell>
          <cell r="H214" t="str">
            <v>G2</v>
          </cell>
          <cell r="I214">
            <v>200</v>
          </cell>
          <cell r="J214" t="str">
            <v>○</v>
          </cell>
          <cell r="K214">
            <v>42242</v>
          </cell>
          <cell r="L214">
            <v>0</v>
          </cell>
          <cell r="M214" t="str">
            <v>*</v>
          </cell>
          <cell r="N214" t="str">
            <v>○</v>
          </cell>
          <cell r="O214">
            <v>42236</v>
          </cell>
          <cell r="P214">
            <v>0</v>
          </cell>
          <cell r="Q214" t="str">
            <v>*</v>
          </cell>
        </row>
        <row r="215">
          <cell r="B215" t="str">
            <v>CLU046H1212C1-303M2G2</v>
          </cell>
          <cell r="C215" t="str">
            <v>046</v>
          </cell>
          <cell r="D215" t="str">
            <v>1212</v>
          </cell>
          <cell r="E215" t="str">
            <v>C1</v>
          </cell>
          <cell r="F215" t="str">
            <v>303</v>
          </cell>
          <cell r="G215" t="str">
            <v>M2</v>
          </cell>
          <cell r="H215" t="str">
            <v>G2</v>
          </cell>
          <cell r="I215">
            <v>200</v>
          </cell>
          <cell r="J215" t="str">
            <v>○</v>
          </cell>
          <cell r="K215">
            <v>42779</v>
          </cell>
          <cell r="L215" t="str">
            <v>○</v>
          </cell>
          <cell r="M215">
            <v>42862</v>
          </cell>
          <cell r="N215" t="str">
            <v>○</v>
          </cell>
          <cell r="O215">
            <v>42846</v>
          </cell>
          <cell r="P215" t="str">
            <v>○</v>
          </cell>
          <cell r="Q215">
            <v>42812</v>
          </cell>
        </row>
        <row r="216">
          <cell r="B216" t="str">
            <v>CLU046H1212C1-273M2G2</v>
          </cell>
          <cell r="C216" t="str">
            <v>046</v>
          </cell>
          <cell r="D216" t="str">
            <v>1212</v>
          </cell>
          <cell r="E216" t="str">
            <v>C1</v>
          </cell>
          <cell r="F216" t="str">
            <v>273</v>
          </cell>
          <cell r="G216" t="str">
            <v>M2</v>
          </cell>
          <cell r="H216" t="str">
            <v>G2</v>
          </cell>
          <cell r="I216">
            <v>200</v>
          </cell>
          <cell r="J216">
            <v>0</v>
          </cell>
          <cell r="K216">
            <v>42152</v>
          </cell>
          <cell r="L216" t="str">
            <v>○</v>
          </cell>
          <cell r="M216">
            <v>42447</v>
          </cell>
          <cell r="N216" t="str">
            <v>○</v>
          </cell>
          <cell r="O216">
            <v>42778</v>
          </cell>
          <cell r="P216" t="str">
            <v>○</v>
          </cell>
          <cell r="Q216">
            <v>42688</v>
          </cell>
        </row>
        <row r="217">
          <cell r="B217" t="str">
            <v>CLU046H1212C1-403H5G3</v>
          </cell>
          <cell r="C217" t="str">
            <v>046</v>
          </cell>
          <cell r="D217" t="str">
            <v>1212</v>
          </cell>
          <cell r="E217" t="str">
            <v>C1</v>
          </cell>
          <cell r="F217" t="str">
            <v>403</v>
          </cell>
          <cell r="G217" t="str">
            <v>H5</v>
          </cell>
          <cell r="H217" t="str">
            <v>G3</v>
          </cell>
          <cell r="I217">
            <v>200</v>
          </cell>
          <cell r="J217">
            <v>0</v>
          </cell>
          <cell r="K217" t="str">
            <v>*</v>
          </cell>
          <cell r="L217" t="str">
            <v>○</v>
          </cell>
          <cell r="M217">
            <v>42627</v>
          </cell>
          <cell r="N217" t="str">
            <v>○</v>
          </cell>
          <cell r="O217">
            <v>42165</v>
          </cell>
          <cell r="P217" t="str">
            <v>○</v>
          </cell>
          <cell r="Q217">
            <v>42697</v>
          </cell>
        </row>
        <row r="218">
          <cell r="B218" t="str">
            <v>CLU046H1212C1-353H5G3</v>
          </cell>
          <cell r="C218" t="str">
            <v>046</v>
          </cell>
          <cell r="D218" t="str">
            <v>1212</v>
          </cell>
          <cell r="E218" t="str">
            <v>C1</v>
          </cell>
          <cell r="F218" t="str">
            <v>353</v>
          </cell>
          <cell r="G218" t="str">
            <v>H5</v>
          </cell>
          <cell r="H218" t="str">
            <v>G3</v>
          </cell>
          <cell r="I218">
            <v>200</v>
          </cell>
          <cell r="J218" t="str">
            <v>○</v>
          </cell>
          <cell r="K218">
            <v>42282</v>
          </cell>
          <cell r="L218" t="str">
            <v>○</v>
          </cell>
          <cell r="M218">
            <v>42431</v>
          </cell>
          <cell r="N218" t="str">
            <v>○</v>
          </cell>
          <cell r="O218">
            <v>42122</v>
          </cell>
          <cell r="P218" t="str">
            <v>○</v>
          </cell>
          <cell r="Q218">
            <v>42404</v>
          </cell>
        </row>
        <row r="219">
          <cell r="B219" t="str">
            <v>CLU046H1212C1-303H5G3</v>
          </cell>
          <cell r="C219" t="str">
            <v>046</v>
          </cell>
          <cell r="D219" t="str">
            <v>1212</v>
          </cell>
          <cell r="E219" t="str">
            <v>C1</v>
          </cell>
          <cell r="F219" t="str">
            <v>303</v>
          </cell>
          <cell r="G219" t="str">
            <v>H5</v>
          </cell>
          <cell r="H219" t="str">
            <v>G3</v>
          </cell>
          <cell r="I219">
            <v>200</v>
          </cell>
          <cell r="J219" t="str">
            <v>○</v>
          </cell>
          <cell r="K219">
            <v>42237</v>
          </cell>
          <cell r="L219" t="str">
            <v>○</v>
          </cell>
          <cell r="M219">
            <v>42448</v>
          </cell>
          <cell r="N219" t="str">
            <v>○</v>
          </cell>
          <cell r="O219">
            <v>42682</v>
          </cell>
          <cell r="P219" t="str">
            <v>○</v>
          </cell>
          <cell r="Q219">
            <v>42690</v>
          </cell>
        </row>
        <row r="220">
          <cell r="B220" t="str">
            <v>CLU046H1212C1-273H5G3</v>
          </cell>
          <cell r="C220" t="str">
            <v>046</v>
          </cell>
          <cell r="D220" t="str">
            <v>1212</v>
          </cell>
          <cell r="E220" t="str">
            <v>C1</v>
          </cell>
          <cell r="F220" t="str">
            <v>273</v>
          </cell>
          <cell r="G220" t="str">
            <v>H5</v>
          </cell>
          <cell r="H220" t="str">
            <v>G3</v>
          </cell>
          <cell r="I220">
            <v>200</v>
          </cell>
          <cell r="J220" t="str">
            <v>○</v>
          </cell>
          <cell r="K220">
            <v>42152</v>
          </cell>
          <cell r="L220" t="str">
            <v>○</v>
          </cell>
          <cell r="M220">
            <v>42642</v>
          </cell>
          <cell r="N220" t="str">
            <v>○</v>
          </cell>
          <cell r="O220">
            <v>42688</v>
          </cell>
          <cell r="P220" t="str">
            <v>○</v>
          </cell>
          <cell r="Q220">
            <v>42613</v>
          </cell>
        </row>
        <row r="221">
          <cell r="B221" t="str">
            <v>CLU046H1212C1-353H6G3</v>
          </cell>
          <cell r="C221" t="str">
            <v>046</v>
          </cell>
          <cell r="D221" t="str">
            <v>1212</v>
          </cell>
          <cell r="E221" t="str">
            <v>C1</v>
          </cell>
          <cell r="F221" t="str">
            <v>353</v>
          </cell>
          <cell r="G221" t="str">
            <v>H6</v>
          </cell>
          <cell r="H221" t="str">
            <v>G3</v>
          </cell>
          <cell r="I221">
            <v>200</v>
          </cell>
          <cell r="J221">
            <v>0</v>
          </cell>
          <cell r="K221" t="str">
            <v>*</v>
          </cell>
          <cell r="L221">
            <v>0</v>
          </cell>
          <cell r="M221" t="str">
            <v>*</v>
          </cell>
          <cell r="N221" t="str">
            <v>○</v>
          </cell>
          <cell r="O221">
            <v>42838</v>
          </cell>
          <cell r="P221" t="str">
            <v>○</v>
          </cell>
          <cell r="Q221">
            <v>42511</v>
          </cell>
        </row>
        <row r="222">
          <cell r="B222" t="str">
            <v>CLU046H1212C1-303H6G3</v>
          </cell>
          <cell r="C222" t="str">
            <v>046</v>
          </cell>
          <cell r="D222" t="str">
            <v>1212</v>
          </cell>
          <cell r="E222" t="str">
            <v>C1</v>
          </cell>
          <cell r="F222" t="str">
            <v>303</v>
          </cell>
          <cell r="G222" t="str">
            <v>H6</v>
          </cell>
          <cell r="H222" t="str">
            <v>G3</v>
          </cell>
          <cell r="I222">
            <v>200</v>
          </cell>
          <cell r="J222" t="str">
            <v>○</v>
          </cell>
          <cell r="K222">
            <v>42272</v>
          </cell>
          <cell r="L222">
            <v>0</v>
          </cell>
          <cell r="M222" t="str">
            <v>*</v>
          </cell>
          <cell r="N222" t="str">
            <v>○</v>
          </cell>
          <cell r="O222">
            <v>42228</v>
          </cell>
          <cell r="P222" t="str">
            <v>○</v>
          </cell>
          <cell r="Q222">
            <v>42279</v>
          </cell>
        </row>
        <row r="223">
          <cell r="B223" t="str">
            <v>CLU046H1212C1-273H6G3</v>
          </cell>
          <cell r="C223" t="str">
            <v>046</v>
          </cell>
          <cell r="D223" t="str">
            <v>1212</v>
          </cell>
          <cell r="E223" t="str">
            <v>C1</v>
          </cell>
          <cell r="F223" t="str">
            <v>273</v>
          </cell>
          <cell r="G223" t="str">
            <v>H6</v>
          </cell>
          <cell r="H223" t="str">
            <v>G3</v>
          </cell>
          <cell r="I223">
            <v>200</v>
          </cell>
          <cell r="J223">
            <v>0</v>
          </cell>
          <cell r="K223" t="str">
            <v>*</v>
          </cell>
          <cell r="L223">
            <v>0</v>
          </cell>
          <cell r="M223" t="str">
            <v>*</v>
          </cell>
          <cell r="N223" t="str">
            <v>○</v>
          </cell>
          <cell r="O223">
            <v>42187</v>
          </cell>
          <cell r="P223">
            <v>0</v>
          </cell>
          <cell r="Q223" t="str">
            <v>*</v>
          </cell>
        </row>
        <row r="224">
          <cell r="B224" t="str">
            <v>CLU046H1212C1-403H7G5</v>
          </cell>
          <cell r="C224" t="str">
            <v>046</v>
          </cell>
          <cell r="D224" t="str">
            <v>1212</v>
          </cell>
          <cell r="E224" t="str">
            <v>C1</v>
          </cell>
          <cell r="F224" t="str">
            <v>403</v>
          </cell>
          <cell r="G224" t="str">
            <v>H7</v>
          </cell>
          <cell r="H224" t="str">
            <v>G5</v>
          </cell>
          <cell r="I224">
            <v>200</v>
          </cell>
          <cell r="J224">
            <v>0</v>
          </cell>
          <cell r="K224" t="str">
            <v>*</v>
          </cell>
          <cell r="L224">
            <v>0</v>
          </cell>
          <cell r="M224" t="str">
            <v>*</v>
          </cell>
          <cell r="N224" t="str">
            <v>○</v>
          </cell>
          <cell r="O224">
            <v>42201</v>
          </cell>
          <cell r="P224" t="str">
            <v>○</v>
          </cell>
          <cell r="Q224">
            <v>42664</v>
          </cell>
        </row>
        <row r="225">
          <cell r="B225" t="str">
            <v>CLU046H1212C1-303H7G5</v>
          </cell>
          <cell r="C225" t="str">
            <v>046</v>
          </cell>
          <cell r="D225" t="str">
            <v>1212</v>
          </cell>
          <cell r="E225" t="str">
            <v>C1</v>
          </cell>
          <cell r="F225" t="str">
            <v>303</v>
          </cell>
          <cell r="G225" t="str">
            <v>H7</v>
          </cell>
          <cell r="H225" t="str">
            <v>G5</v>
          </cell>
          <cell r="I225">
            <v>200</v>
          </cell>
          <cell r="J225">
            <v>0</v>
          </cell>
          <cell r="K225" t="str">
            <v>*</v>
          </cell>
          <cell r="L225">
            <v>0</v>
          </cell>
          <cell r="M225" t="str">
            <v>*</v>
          </cell>
          <cell r="N225" t="str">
            <v>○</v>
          </cell>
          <cell r="O225">
            <v>42304</v>
          </cell>
          <cell r="P225" t="str">
            <v>○</v>
          </cell>
          <cell r="Q225">
            <v>42401</v>
          </cell>
        </row>
        <row r="226">
          <cell r="B226" t="str">
            <v>CLU046H1212C1-273H7G5</v>
          </cell>
          <cell r="C226" t="str">
            <v>046</v>
          </cell>
          <cell r="D226" t="str">
            <v>1212</v>
          </cell>
          <cell r="E226" t="str">
            <v>C1</v>
          </cell>
          <cell r="F226" t="str">
            <v>273</v>
          </cell>
          <cell r="G226" t="str">
            <v>H7</v>
          </cell>
          <cell r="H226" t="str">
            <v>G5</v>
          </cell>
          <cell r="I226">
            <v>200</v>
          </cell>
          <cell r="J226">
            <v>0</v>
          </cell>
          <cell r="K226" t="str">
            <v>*</v>
          </cell>
          <cell r="L226">
            <v>0</v>
          </cell>
          <cell r="M226" t="str">
            <v>*</v>
          </cell>
          <cell r="N226" t="str">
            <v>○</v>
          </cell>
          <cell r="O226">
            <v>42687</v>
          </cell>
          <cell r="P226" t="str">
            <v>○</v>
          </cell>
          <cell r="Q226">
            <v>42687</v>
          </cell>
        </row>
        <row r="227">
          <cell r="B227" t="str">
            <v>CLU046H1312C1-57AL7G4</v>
          </cell>
          <cell r="C227" t="str">
            <v>046</v>
          </cell>
          <cell r="D227" t="str">
            <v>1312</v>
          </cell>
          <cell r="E227" t="str">
            <v>C1</v>
          </cell>
          <cell r="F227" t="str">
            <v>57A</v>
          </cell>
          <cell r="G227" t="str">
            <v>L7</v>
          </cell>
          <cell r="H227" t="str">
            <v>G4</v>
          </cell>
          <cell r="I227">
            <v>200</v>
          </cell>
          <cell r="J227">
            <v>0</v>
          </cell>
          <cell r="K227" t="str">
            <v>*</v>
          </cell>
          <cell r="L227">
            <v>0</v>
          </cell>
          <cell r="M227" t="str">
            <v>*</v>
          </cell>
          <cell r="N227" t="str">
            <v>○</v>
          </cell>
          <cell r="O227">
            <v>42234</v>
          </cell>
          <cell r="P227" t="str">
            <v>○</v>
          </cell>
          <cell r="Q227">
            <v>42523</v>
          </cell>
        </row>
        <row r="228">
          <cell r="B228" t="str">
            <v>CLU046H1312C1-50AL7G4</v>
          </cell>
          <cell r="C228" t="str">
            <v>046</v>
          </cell>
          <cell r="D228" t="str">
            <v>1312</v>
          </cell>
          <cell r="E228" t="str">
            <v>C1</v>
          </cell>
          <cell r="F228" t="str">
            <v>50A</v>
          </cell>
          <cell r="G228" t="str">
            <v>L7</v>
          </cell>
          <cell r="H228" t="str">
            <v>G4</v>
          </cell>
          <cell r="I228">
            <v>200</v>
          </cell>
          <cell r="J228">
            <v>0</v>
          </cell>
          <cell r="K228" t="str">
            <v>*</v>
          </cell>
          <cell r="L228">
            <v>0</v>
          </cell>
          <cell r="M228" t="str">
            <v>*</v>
          </cell>
          <cell r="N228">
            <v>0</v>
          </cell>
          <cell r="O228" t="str">
            <v>*</v>
          </cell>
          <cell r="P228" t="str">
            <v>○</v>
          </cell>
          <cell r="Q228">
            <v>42313</v>
          </cell>
        </row>
        <row r="229">
          <cell r="B229" t="str">
            <v>CLU046H1312C1-40AL7G4</v>
          </cell>
          <cell r="C229" t="str">
            <v>046</v>
          </cell>
          <cell r="D229" t="str">
            <v>1312</v>
          </cell>
          <cell r="E229" t="str">
            <v>C1</v>
          </cell>
          <cell r="F229" t="str">
            <v>40A</v>
          </cell>
          <cell r="G229" t="str">
            <v>L7</v>
          </cell>
          <cell r="H229" t="str">
            <v>G4</v>
          </cell>
          <cell r="I229">
            <v>200</v>
          </cell>
          <cell r="J229" t="str">
            <v>○</v>
          </cell>
          <cell r="K229">
            <v>42276</v>
          </cell>
          <cell r="L229">
            <v>0</v>
          </cell>
          <cell r="M229" t="str">
            <v>*</v>
          </cell>
          <cell r="N229" t="str">
            <v>○</v>
          </cell>
          <cell r="O229">
            <v>42223</v>
          </cell>
          <cell r="P229" t="str">
            <v>○</v>
          </cell>
          <cell r="Q229">
            <v>42667</v>
          </cell>
        </row>
        <row r="230">
          <cell r="B230" t="str">
            <v>CLU046H1312C1-30AL7G4</v>
          </cell>
          <cell r="C230" t="str">
            <v>046</v>
          </cell>
          <cell r="D230" t="str">
            <v>1312</v>
          </cell>
          <cell r="E230" t="str">
            <v>C1</v>
          </cell>
          <cell r="F230" t="str">
            <v>30A</v>
          </cell>
          <cell r="G230" t="str">
            <v>L7</v>
          </cell>
          <cell r="H230" t="str">
            <v>G4</v>
          </cell>
          <cell r="I230">
            <v>200</v>
          </cell>
          <cell r="J230">
            <v>0</v>
          </cell>
          <cell r="K230" t="str">
            <v>*</v>
          </cell>
          <cell r="L230">
            <v>0</v>
          </cell>
          <cell r="M230" t="str">
            <v>*</v>
          </cell>
          <cell r="N230" t="str">
            <v>○</v>
          </cell>
          <cell r="O230">
            <v>42234</v>
          </cell>
          <cell r="P230" t="str">
            <v>○</v>
          </cell>
          <cell r="Q230">
            <v>42675</v>
          </cell>
        </row>
        <row r="231">
          <cell r="B231" t="str">
            <v>CLU046H1318C1-403M2G2</v>
          </cell>
          <cell r="C231" t="str">
            <v>046</v>
          </cell>
          <cell r="D231" t="str">
            <v>1318</v>
          </cell>
          <cell r="E231" t="str">
            <v>C1</v>
          </cell>
          <cell r="F231" t="str">
            <v>403</v>
          </cell>
          <cell r="G231" t="str">
            <v>M2</v>
          </cell>
          <cell r="H231" t="str">
            <v>G2</v>
          </cell>
          <cell r="I231">
            <v>200</v>
          </cell>
          <cell r="J231" t="str">
            <v>○</v>
          </cell>
          <cell r="K231">
            <v>42275</v>
          </cell>
          <cell r="L231">
            <v>0</v>
          </cell>
          <cell r="M231" t="str">
            <v>*</v>
          </cell>
          <cell r="N231" t="str">
            <v>○</v>
          </cell>
          <cell r="O231">
            <v>42845</v>
          </cell>
          <cell r="P231" t="str">
            <v>○</v>
          </cell>
          <cell r="Q231">
            <v>42533</v>
          </cell>
        </row>
        <row r="232">
          <cell r="B232" t="str">
            <v>CLU046H1318C1-353M2G2</v>
          </cell>
          <cell r="C232" t="str">
            <v>046</v>
          </cell>
          <cell r="D232" t="str">
            <v>1318</v>
          </cell>
          <cell r="E232" t="str">
            <v>C1</v>
          </cell>
          <cell r="F232" t="str">
            <v>353</v>
          </cell>
          <cell r="G232" t="str">
            <v>M2</v>
          </cell>
          <cell r="H232" t="str">
            <v>G2</v>
          </cell>
          <cell r="I232">
            <v>200</v>
          </cell>
          <cell r="J232" t="str">
            <v>○</v>
          </cell>
          <cell r="K232">
            <v>42268</v>
          </cell>
          <cell r="L232">
            <v>0</v>
          </cell>
          <cell r="M232" t="str">
            <v>*</v>
          </cell>
          <cell r="N232">
            <v>0</v>
          </cell>
          <cell r="O232" t="str">
            <v>*</v>
          </cell>
          <cell r="P232" t="str">
            <v>○</v>
          </cell>
          <cell r="Q232">
            <v>42532</v>
          </cell>
        </row>
        <row r="233">
          <cell r="B233" t="str">
            <v>CLU046H1318C1-303M2G2</v>
          </cell>
          <cell r="C233" t="str">
            <v>046</v>
          </cell>
          <cell r="D233" t="str">
            <v>1318</v>
          </cell>
          <cell r="E233" t="str">
            <v>C1</v>
          </cell>
          <cell r="F233" t="str">
            <v>303</v>
          </cell>
          <cell r="G233" t="str">
            <v>M2</v>
          </cell>
          <cell r="H233" t="str">
            <v>G2</v>
          </cell>
          <cell r="I233">
            <v>200</v>
          </cell>
          <cell r="J233">
            <v>0</v>
          </cell>
          <cell r="K233" t="str">
            <v>*</v>
          </cell>
          <cell r="L233">
            <v>0</v>
          </cell>
          <cell r="M233" t="str">
            <v>*</v>
          </cell>
          <cell r="N233" t="str">
            <v>○</v>
          </cell>
          <cell r="O233">
            <v>42767</v>
          </cell>
          <cell r="P233" t="str">
            <v>○</v>
          </cell>
          <cell r="Q233">
            <v>42535</v>
          </cell>
        </row>
        <row r="234">
          <cell r="B234" t="str">
            <v>CLU046H1318C1-273M2G2</v>
          </cell>
          <cell r="C234" t="str">
            <v>046</v>
          </cell>
          <cell r="D234" t="str">
            <v>1318</v>
          </cell>
          <cell r="E234" t="str">
            <v>C1</v>
          </cell>
          <cell r="F234" t="str">
            <v>273</v>
          </cell>
          <cell r="G234" t="str">
            <v>M2</v>
          </cell>
          <cell r="H234" t="str">
            <v>G2</v>
          </cell>
          <cell r="I234">
            <v>200</v>
          </cell>
          <cell r="J234">
            <v>0</v>
          </cell>
          <cell r="K234" t="str">
            <v>*</v>
          </cell>
          <cell r="L234">
            <v>0</v>
          </cell>
          <cell r="M234" t="str">
            <v>*</v>
          </cell>
          <cell r="N234">
            <v>0</v>
          </cell>
          <cell r="O234" t="str">
            <v>*</v>
          </cell>
          <cell r="P234" t="str">
            <v>○</v>
          </cell>
          <cell r="Q234">
            <v>42536</v>
          </cell>
        </row>
        <row r="235">
          <cell r="B235" t="str">
            <v>CLU046H1318C1-403H5G3</v>
          </cell>
          <cell r="C235" t="str">
            <v>046</v>
          </cell>
          <cell r="D235" t="str">
            <v>1318</v>
          </cell>
          <cell r="E235" t="str">
            <v>C1</v>
          </cell>
          <cell r="F235" t="str">
            <v>403</v>
          </cell>
          <cell r="G235" t="str">
            <v>H5</v>
          </cell>
          <cell r="H235" t="str">
            <v>G3</v>
          </cell>
          <cell r="I235">
            <v>200</v>
          </cell>
          <cell r="J235" t="str">
            <v>○</v>
          </cell>
          <cell r="K235">
            <v>42268</v>
          </cell>
          <cell r="L235">
            <v>0</v>
          </cell>
          <cell r="M235" t="str">
            <v>*</v>
          </cell>
          <cell r="N235">
            <v>0</v>
          </cell>
          <cell r="O235" t="str">
            <v>*</v>
          </cell>
          <cell r="P235" t="str">
            <v>○</v>
          </cell>
          <cell r="Q235">
            <v>42535</v>
          </cell>
        </row>
        <row r="236">
          <cell r="B236" t="str">
            <v>CLU046H1318C1-353H5G3</v>
          </cell>
          <cell r="C236" t="str">
            <v>046</v>
          </cell>
          <cell r="D236" t="str">
            <v>1318</v>
          </cell>
          <cell r="E236" t="str">
            <v>C1</v>
          </cell>
          <cell r="F236" t="str">
            <v>353</v>
          </cell>
          <cell r="G236" t="str">
            <v>H5</v>
          </cell>
          <cell r="H236" t="str">
            <v>G3</v>
          </cell>
          <cell r="I236">
            <v>200</v>
          </cell>
          <cell r="J236" t="str">
            <v>○</v>
          </cell>
          <cell r="K236">
            <v>42686</v>
          </cell>
          <cell r="L236">
            <v>0</v>
          </cell>
          <cell r="M236" t="str">
            <v>*</v>
          </cell>
          <cell r="N236" t="str">
            <v>○</v>
          </cell>
          <cell r="O236">
            <v>42761</v>
          </cell>
          <cell r="P236" t="str">
            <v>○</v>
          </cell>
          <cell r="Q236">
            <v>42686</v>
          </cell>
        </row>
        <row r="237">
          <cell r="B237" t="str">
            <v>CLU046H1318C1-303H5G3</v>
          </cell>
          <cell r="C237" t="str">
            <v>046</v>
          </cell>
          <cell r="D237" t="str">
            <v>1318</v>
          </cell>
          <cell r="E237" t="str">
            <v>C1</v>
          </cell>
          <cell r="F237" t="str">
            <v>303</v>
          </cell>
          <cell r="G237" t="str">
            <v>H5</v>
          </cell>
          <cell r="H237" t="str">
            <v>G3</v>
          </cell>
          <cell r="I237">
            <v>200</v>
          </cell>
          <cell r="J237" t="str">
            <v>○</v>
          </cell>
          <cell r="K237">
            <v>42683</v>
          </cell>
          <cell r="L237">
            <v>0</v>
          </cell>
          <cell r="M237" t="str">
            <v>*</v>
          </cell>
          <cell r="N237" t="str">
            <v>○</v>
          </cell>
          <cell r="O237">
            <v>42872</v>
          </cell>
          <cell r="P237" t="str">
            <v>○</v>
          </cell>
          <cell r="Q237">
            <v>42685</v>
          </cell>
        </row>
        <row r="238">
          <cell r="B238" t="str">
            <v>CLU046H1318C1-273H5G3</v>
          </cell>
          <cell r="C238" t="str">
            <v>046</v>
          </cell>
          <cell r="D238" t="str">
            <v>1318</v>
          </cell>
          <cell r="E238" t="str">
            <v>C1</v>
          </cell>
          <cell r="F238" t="str">
            <v>273</v>
          </cell>
          <cell r="G238" t="str">
            <v>H5</v>
          </cell>
          <cell r="H238" t="str">
            <v>G3</v>
          </cell>
          <cell r="I238">
            <v>200</v>
          </cell>
          <cell r="J238" t="str">
            <v>○</v>
          </cell>
          <cell r="K238">
            <v>42268</v>
          </cell>
          <cell r="L238">
            <v>0</v>
          </cell>
          <cell r="M238" t="str">
            <v>*</v>
          </cell>
          <cell r="N238">
            <v>0</v>
          </cell>
          <cell r="O238" t="str">
            <v>*</v>
          </cell>
          <cell r="P238" t="str">
            <v>○</v>
          </cell>
          <cell r="Q238">
            <v>42541</v>
          </cell>
        </row>
        <row r="239">
          <cell r="B239" t="str">
            <v>CLU046H1512C1-57AL7G4</v>
          </cell>
          <cell r="C239" t="str">
            <v>046</v>
          </cell>
          <cell r="D239" t="str">
            <v>1512</v>
          </cell>
          <cell r="E239" t="str">
            <v>C1</v>
          </cell>
          <cell r="F239" t="str">
            <v>57A</v>
          </cell>
          <cell r="G239" t="str">
            <v>L7</v>
          </cell>
          <cell r="H239" t="str">
            <v>G4</v>
          </cell>
          <cell r="I239">
            <v>200</v>
          </cell>
          <cell r="J239">
            <v>0</v>
          </cell>
          <cell r="K239" t="str">
            <v>*</v>
          </cell>
          <cell r="L239">
            <v>0</v>
          </cell>
          <cell r="M239" t="str">
            <v>*</v>
          </cell>
          <cell r="N239" t="str">
            <v>○</v>
          </cell>
          <cell r="O239">
            <v>42234</v>
          </cell>
          <cell r="P239">
            <v>0</v>
          </cell>
          <cell r="Q239" t="str">
            <v>*</v>
          </cell>
        </row>
        <row r="240">
          <cell r="B240" t="str">
            <v>CLU046H1512C1-50AL7G4</v>
          </cell>
          <cell r="C240" t="str">
            <v>046</v>
          </cell>
          <cell r="D240" t="str">
            <v>1512</v>
          </cell>
          <cell r="E240" t="str">
            <v>C1</v>
          </cell>
          <cell r="F240" t="str">
            <v>50A</v>
          </cell>
          <cell r="G240" t="str">
            <v>L7</v>
          </cell>
          <cell r="H240" t="str">
            <v>G4</v>
          </cell>
          <cell r="I240">
            <v>200</v>
          </cell>
          <cell r="J240">
            <v>0</v>
          </cell>
          <cell r="K240" t="str">
            <v>*</v>
          </cell>
          <cell r="L240">
            <v>0</v>
          </cell>
          <cell r="M240" t="str">
            <v>*</v>
          </cell>
          <cell r="N240">
            <v>0</v>
          </cell>
          <cell r="O240" t="str">
            <v>*</v>
          </cell>
          <cell r="P240" t="str">
            <v>○</v>
          </cell>
          <cell r="Q240">
            <v>42405</v>
          </cell>
        </row>
        <row r="241">
          <cell r="B241" t="str">
            <v>CLU046H1512C1-40AL7G4</v>
          </cell>
          <cell r="C241" t="str">
            <v>046</v>
          </cell>
          <cell r="D241" t="str">
            <v>1512</v>
          </cell>
          <cell r="E241" t="str">
            <v>C1</v>
          </cell>
          <cell r="F241" t="str">
            <v>40A</v>
          </cell>
          <cell r="G241" t="str">
            <v>L7</v>
          </cell>
          <cell r="H241" t="str">
            <v>G4</v>
          </cell>
          <cell r="I241">
            <v>200</v>
          </cell>
          <cell r="J241" t="str">
            <v>○</v>
          </cell>
          <cell r="K241">
            <v>42276</v>
          </cell>
          <cell r="L241">
            <v>0</v>
          </cell>
          <cell r="M241" t="str">
            <v>*</v>
          </cell>
          <cell r="N241" t="str">
            <v>○</v>
          </cell>
          <cell r="O241">
            <v>42209</v>
          </cell>
          <cell r="P241" t="str">
            <v>○</v>
          </cell>
          <cell r="Q241">
            <v>42296</v>
          </cell>
        </row>
        <row r="242">
          <cell r="B242" t="str">
            <v>CLU046H1512C1-30AL7G4</v>
          </cell>
          <cell r="C242" t="str">
            <v>046</v>
          </cell>
          <cell r="D242" t="str">
            <v>1512</v>
          </cell>
          <cell r="E242" t="str">
            <v>C1</v>
          </cell>
          <cell r="F242" t="str">
            <v>30A</v>
          </cell>
          <cell r="G242" t="str">
            <v>L7</v>
          </cell>
          <cell r="H242" t="str">
            <v>G4</v>
          </cell>
          <cell r="I242">
            <v>200</v>
          </cell>
          <cell r="J242">
            <v>0</v>
          </cell>
          <cell r="K242" t="str">
            <v>*</v>
          </cell>
          <cell r="L242">
            <v>0</v>
          </cell>
          <cell r="M242" t="str">
            <v>*</v>
          </cell>
          <cell r="N242">
            <v>0</v>
          </cell>
          <cell r="O242" t="str">
            <v>*</v>
          </cell>
          <cell r="P242" t="str">
            <v>○</v>
          </cell>
          <cell r="Q242">
            <v>42333</v>
          </cell>
        </row>
        <row r="243">
          <cell r="B243" t="str">
            <v>CLU046H1808C1-30AL7G4</v>
          </cell>
          <cell r="C243" t="str">
            <v>046</v>
          </cell>
          <cell r="D243" t="str">
            <v>1808</v>
          </cell>
          <cell r="E243" t="str">
            <v>C1</v>
          </cell>
          <cell r="F243" t="str">
            <v>30A</v>
          </cell>
          <cell r="G243" t="str">
            <v>L7</v>
          </cell>
          <cell r="H243" t="str">
            <v>G4</v>
          </cell>
          <cell r="I243">
            <v>200</v>
          </cell>
          <cell r="J243">
            <v>0</v>
          </cell>
          <cell r="K243" t="str">
            <v>*</v>
          </cell>
          <cell r="L243">
            <v>0</v>
          </cell>
          <cell r="M243" t="str">
            <v>*</v>
          </cell>
          <cell r="N243" t="str">
            <v>○</v>
          </cell>
          <cell r="O243">
            <v>42682</v>
          </cell>
          <cell r="P243">
            <v>0</v>
          </cell>
          <cell r="Q243" t="str">
            <v>*</v>
          </cell>
        </row>
        <row r="244">
          <cell r="B244" t="str">
            <v>CLU046H1808C1-40AL7G4</v>
          </cell>
          <cell r="C244" t="str">
            <v>046</v>
          </cell>
          <cell r="D244" t="str">
            <v>1808</v>
          </cell>
          <cell r="E244" t="str">
            <v>C1</v>
          </cell>
          <cell r="F244" t="str">
            <v>40A</v>
          </cell>
          <cell r="G244" t="str">
            <v>L7</v>
          </cell>
          <cell r="H244" t="str">
            <v>G4</v>
          </cell>
          <cell r="I244">
            <v>200</v>
          </cell>
          <cell r="J244">
            <v>0</v>
          </cell>
          <cell r="K244" t="str">
            <v>*</v>
          </cell>
          <cell r="L244">
            <v>0</v>
          </cell>
          <cell r="M244" t="str">
            <v>*</v>
          </cell>
          <cell r="N244">
            <v>0</v>
          </cell>
          <cell r="O244" t="str">
            <v>*</v>
          </cell>
          <cell r="P244" t="str">
            <v>○</v>
          </cell>
          <cell r="Q244">
            <v>42387</v>
          </cell>
        </row>
        <row r="245">
          <cell r="B245" t="str">
            <v>CLU046H1812C1-57AL7G4</v>
          </cell>
          <cell r="C245" t="str">
            <v>046</v>
          </cell>
          <cell r="D245" t="str">
            <v>1812</v>
          </cell>
          <cell r="E245" t="str">
            <v>C1</v>
          </cell>
          <cell r="F245" t="str">
            <v>57A</v>
          </cell>
          <cell r="G245" t="str">
            <v>L7</v>
          </cell>
          <cell r="H245" t="str">
            <v>G4</v>
          </cell>
          <cell r="I245">
            <v>200</v>
          </cell>
          <cell r="J245" t="str">
            <v>○</v>
          </cell>
          <cell r="K245">
            <v>42264</v>
          </cell>
          <cell r="L245">
            <v>0</v>
          </cell>
          <cell r="M245" t="str">
            <v>*</v>
          </cell>
          <cell r="N245">
            <v>0</v>
          </cell>
          <cell r="O245" t="str">
            <v>*</v>
          </cell>
          <cell r="P245" t="str">
            <v>○</v>
          </cell>
          <cell r="Q245">
            <v>42333</v>
          </cell>
        </row>
        <row r="246">
          <cell r="B246" t="str">
            <v>CLU046H1812C1-50AL7G4</v>
          </cell>
          <cell r="C246" t="str">
            <v>046</v>
          </cell>
          <cell r="D246" t="str">
            <v>1812</v>
          </cell>
          <cell r="E246" t="str">
            <v>C1</v>
          </cell>
          <cell r="F246" t="str">
            <v>50A</v>
          </cell>
          <cell r="G246" t="str">
            <v>L7</v>
          </cell>
          <cell r="H246" t="str">
            <v>G4</v>
          </cell>
          <cell r="I246">
            <v>200</v>
          </cell>
          <cell r="J246" t="str">
            <v>○</v>
          </cell>
          <cell r="K246">
            <v>42807</v>
          </cell>
          <cell r="L246" t="str">
            <v>○</v>
          </cell>
          <cell r="M246">
            <v>42645</v>
          </cell>
          <cell r="N246" t="str">
            <v>○</v>
          </cell>
          <cell r="O246">
            <v>42463</v>
          </cell>
          <cell r="P246" t="str">
            <v>○</v>
          </cell>
          <cell r="Q246">
            <v>42411</v>
          </cell>
        </row>
        <row r="247">
          <cell r="B247" t="str">
            <v>CLU046H1812C1-40AL7G4</v>
          </cell>
          <cell r="C247" t="str">
            <v>046</v>
          </cell>
          <cell r="D247" t="str">
            <v>1812</v>
          </cell>
          <cell r="E247" t="str">
            <v>C1</v>
          </cell>
          <cell r="F247" t="str">
            <v>40A</v>
          </cell>
          <cell r="G247" t="str">
            <v>L7</v>
          </cell>
          <cell r="H247" t="str">
            <v>G4</v>
          </cell>
          <cell r="I247">
            <v>200</v>
          </cell>
          <cell r="J247" t="str">
            <v>○</v>
          </cell>
          <cell r="K247">
            <v>42255</v>
          </cell>
          <cell r="L247" t="str">
            <v>○</v>
          </cell>
          <cell r="M247">
            <v>42536</v>
          </cell>
          <cell r="N247" t="str">
            <v>○</v>
          </cell>
          <cell r="O247">
            <v>42150</v>
          </cell>
          <cell r="P247" t="str">
            <v>○</v>
          </cell>
          <cell r="Q247">
            <v>42439</v>
          </cell>
        </row>
        <row r="248">
          <cell r="B248" t="str">
            <v>CLU046H1812C1-30AL7G4</v>
          </cell>
          <cell r="C248" t="str">
            <v>046</v>
          </cell>
          <cell r="D248" t="str">
            <v>1812</v>
          </cell>
          <cell r="E248" t="str">
            <v>C1</v>
          </cell>
          <cell r="F248" t="str">
            <v>30A</v>
          </cell>
          <cell r="G248" t="str">
            <v>L7</v>
          </cell>
          <cell r="H248" t="str">
            <v>G4</v>
          </cell>
          <cell r="I248">
            <v>200</v>
          </cell>
          <cell r="J248">
            <v>0</v>
          </cell>
          <cell r="K248" t="str">
            <v>*</v>
          </cell>
          <cell r="L248">
            <v>0</v>
          </cell>
          <cell r="M248" t="str">
            <v>*</v>
          </cell>
          <cell r="N248" t="str">
            <v>○</v>
          </cell>
          <cell r="O248">
            <v>42219</v>
          </cell>
          <cell r="P248" t="str">
            <v>○</v>
          </cell>
          <cell r="Q248">
            <v>42447</v>
          </cell>
        </row>
        <row r="249">
          <cell r="B249" t="str">
            <v>CLU046H1812C1-653M2G2</v>
          </cell>
          <cell r="C249" t="str">
            <v>046</v>
          </cell>
          <cell r="D249" t="str">
            <v>1812</v>
          </cell>
          <cell r="E249" t="str">
            <v>C1</v>
          </cell>
          <cell r="F249" t="str">
            <v>653</v>
          </cell>
          <cell r="G249" t="str">
            <v>M2</v>
          </cell>
          <cell r="H249" t="str">
            <v>G2</v>
          </cell>
          <cell r="I249">
            <v>200</v>
          </cell>
          <cell r="J249">
            <v>0</v>
          </cell>
          <cell r="K249" t="str">
            <v>*</v>
          </cell>
          <cell r="L249">
            <v>0</v>
          </cell>
          <cell r="M249" t="str">
            <v>*</v>
          </cell>
          <cell r="N249" t="str">
            <v>○</v>
          </cell>
          <cell r="O249">
            <v>42213</v>
          </cell>
          <cell r="P249" t="str">
            <v>○</v>
          </cell>
          <cell r="Q249">
            <v>42515</v>
          </cell>
        </row>
        <row r="250">
          <cell r="B250" t="str">
            <v>CLU046H1812C1-503M2G2</v>
          </cell>
          <cell r="C250" t="str">
            <v>046</v>
          </cell>
          <cell r="D250" t="str">
            <v>1812</v>
          </cell>
          <cell r="E250" t="str">
            <v>C1</v>
          </cell>
          <cell r="F250" t="str">
            <v>503</v>
          </cell>
          <cell r="G250" t="str">
            <v>M2</v>
          </cell>
          <cell r="H250" t="str">
            <v>G2</v>
          </cell>
          <cell r="I250">
            <v>200</v>
          </cell>
          <cell r="J250" t="str">
            <v>○</v>
          </cell>
          <cell r="K250">
            <v>42261</v>
          </cell>
          <cell r="L250" t="str">
            <v>○</v>
          </cell>
          <cell r="M250">
            <v>42406</v>
          </cell>
          <cell r="N250" t="str">
            <v>○</v>
          </cell>
          <cell r="O250">
            <v>42771</v>
          </cell>
          <cell r="P250" t="str">
            <v>○</v>
          </cell>
          <cell r="Q250">
            <v>42547</v>
          </cell>
        </row>
        <row r="251">
          <cell r="B251" t="str">
            <v>CLU046H1812C1-403M2G2</v>
          </cell>
          <cell r="C251" t="str">
            <v>046</v>
          </cell>
          <cell r="D251" t="str">
            <v>1812</v>
          </cell>
          <cell r="E251" t="str">
            <v>C1</v>
          </cell>
          <cell r="F251" t="str">
            <v>403</v>
          </cell>
          <cell r="G251" t="str">
            <v>M2</v>
          </cell>
          <cell r="H251" t="str">
            <v>G2</v>
          </cell>
          <cell r="I251">
            <v>200</v>
          </cell>
          <cell r="J251" t="str">
            <v>○</v>
          </cell>
          <cell r="K251">
            <v>42262</v>
          </cell>
          <cell r="L251" t="str">
            <v>○</v>
          </cell>
          <cell r="M251">
            <v>42401</v>
          </cell>
          <cell r="N251" t="str">
            <v>○</v>
          </cell>
          <cell r="O251">
            <v>42599</v>
          </cell>
          <cell r="P251" t="str">
            <v>○</v>
          </cell>
          <cell r="Q251">
            <v>42592</v>
          </cell>
        </row>
        <row r="252">
          <cell r="B252" t="str">
            <v>CLU046H1812C1-353M2G2</v>
          </cell>
          <cell r="C252" t="str">
            <v>046</v>
          </cell>
          <cell r="D252" t="str">
            <v>1812</v>
          </cell>
          <cell r="E252" t="str">
            <v>C1</v>
          </cell>
          <cell r="F252" t="str">
            <v>353</v>
          </cell>
          <cell r="G252" t="str">
            <v>M2</v>
          </cell>
          <cell r="H252" t="str">
            <v>G2</v>
          </cell>
          <cell r="I252">
            <v>200</v>
          </cell>
          <cell r="J252" t="str">
            <v>○</v>
          </cell>
          <cell r="K252">
            <v>42135</v>
          </cell>
          <cell r="L252">
            <v>0</v>
          </cell>
          <cell r="M252" t="str">
            <v>*</v>
          </cell>
          <cell r="N252" t="str">
            <v>○</v>
          </cell>
          <cell r="O252">
            <v>42188</v>
          </cell>
          <cell r="P252" t="str">
            <v>○</v>
          </cell>
          <cell r="Q252">
            <v>42564</v>
          </cell>
        </row>
        <row r="253">
          <cell r="B253" t="str">
            <v>CLU046H1812C1-323M2G2</v>
          </cell>
          <cell r="C253" t="str">
            <v>046</v>
          </cell>
          <cell r="D253" t="str">
            <v>1812</v>
          </cell>
          <cell r="E253" t="str">
            <v>C1</v>
          </cell>
          <cell r="F253" t="str">
            <v>323</v>
          </cell>
          <cell r="G253" t="str">
            <v>M2</v>
          </cell>
          <cell r="H253" t="str">
            <v>G2</v>
          </cell>
          <cell r="I253">
            <v>200</v>
          </cell>
          <cell r="J253" t="str">
            <v>○</v>
          </cell>
          <cell r="K253">
            <v>42250</v>
          </cell>
          <cell r="L253">
            <v>0</v>
          </cell>
          <cell r="M253" t="str">
            <v>*</v>
          </cell>
          <cell r="N253" t="str">
            <v>○</v>
          </cell>
          <cell r="O253">
            <v>42609</v>
          </cell>
          <cell r="P253" t="str">
            <v>○</v>
          </cell>
          <cell r="Q253">
            <v>42876</v>
          </cell>
        </row>
        <row r="254">
          <cell r="B254" t="str">
            <v>CLU046H1812C1-303M2G2</v>
          </cell>
          <cell r="C254" t="str">
            <v>046</v>
          </cell>
          <cell r="D254" t="str">
            <v>1812</v>
          </cell>
          <cell r="E254" t="str">
            <v>C1</v>
          </cell>
          <cell r="F254" t="str">
            <v>303</v>
          </cell>
          <cell r="G254" t="str">
            <v>M2</v>
          </cell>
          <cell r="H254" t="str">
            <v>G2</v>
          </cell>
          <cell r="I254">
            <v>200</v>
          </cell>
          <cell r="J254" t="str">
            <v>○</v>
          </cell>
          <cell r="K254">
            <v>42171</v>
          </cell>
          <cell r="L254">
            <v>0</v>
          </cell>
          <cell r="M254" t="str">
            <v>*</v>
          </cell>
          <cell r="N254" t="str">
            <v>○</v>
          </cell>
          <cell r="O254">
            <v>42616</v>
          </cell>
          <cell r="P254" t="str">
            <v>○</v>
          </cell>
          <cell r="Q254">
            <v>42499</v>
          </cell>
        </row>
        <row r="255">
          <cell r="B255" t="str">
            <v>CLU046H1812C1-273M2G2</v>
          </cell>
          <cell r="C255" t="str">
            <v>046</v>
          </cell>
          <cell r="D255" t="str">
            <v>1812</v>
          </cell>
          <cell r="E255" t="str">
            <v>C1</v>
          </cell>
          <cell r="F255" t="str">
            <v>273</v>
          </cell>
          <cell r="G255" t="str">
            <v>M2</v>
          </cell>
          <cell r="H255" t="str">
            <v>G2</v>
          </cell>
          <cell r="I255">
            <v>200</v>
          </cell>
          <cell r="J255">
            <v>0</v>
          </cell>
          <cell r="K255" t="str">
            <v>*</v>
          </cell>
          <cell r="L255">
            <v>0</v>
          </cell>
          <cell r="M255" t="str">
            <v>*</v>
          </cell>
          <cell r="N255" t="str">
            <v>○</v>
          </cell>
          <cell r="O255">
            <v>42780</v>
          </cell>
          <cell r="P255" t="str">
            <v>○</v>
          </cell>
          <cell r="Q255">
            <v>42656</v>
          </cell>
        </row>
        <row r="256">
          <cell r="B256" t="str">
            <v>CLU046H1812C1-403H5G3</v>
          </cell>
          <cell r="C256" t="str">
            <v>046</v>
          </cell>
          <cell r="D256" t="str">
            <v>1812</v>
          </cell>
          <cell r="E256" t="str">
            <v>C1</v>
          </cell>
          <cell r="F256" t="str">
            <v>403</v>
          </cell>
          <cell r="G256" t="str">
            <v>H5</v>
          </cell>
          <cell r="H256" t="str">
            <v>G3</v>
          </cell>
          <cell r="I256">
            <v>200</v>
          </cell>
          <cell r="J256">
            <v>0</v>
          </cell>
          <cell r="K256" t="str">
            <v>*</v>
          </cell>
          <cell r="L256">
            <v>0</v>
          </cell>
          <cell r="M256" t="str">
            <v>*</v>
          </cell>
          <cell r="N256" t="str">
            <v>○</v>
          </cell>
          <cell r="O256">
            <v>42789</v>
          </cell>
          <cell r="P256" t="str">
            <v>○</v>
          </cell>
          <cell r="Q256">
            <v>42570</v>
          </cell>
        </row>
        <row r="257">
          <cell r="B257" t="str">
            <v>CLU046H1812C1-353H5G3</v>
          </cell>
          <cell r="C257" t="str">
            <v>046</v>
          </cell>
          <cell r="D257" t="str">
            <v>1812</v>
          </cell>
          <cell r="E257" t="str">
            <v>C1</v>
          </cell>
          <cell r="F257" t="str">
            <v>353</v>
          </cell>
          <cell r="G257" t="str">
            <v>H5</v>
          </cell>
          <cell r="H257" t="str">
            <v>G3</v>
          </cell>
          <cell r="I257">
            <v>200</v>
          </cell>
          <cell r="J257">
            <v>0</v>
          </cell>
          <cell r="K257" t="str">
            <v>*</v>
          </cell>
          <cell r="L257">
            <v>0</v>
          </cell>
          <cell r="M257" t="str">
            <v>*</v>
          </cell>
          <cell r="N257" t="str">
            <v>○</v>
          </cell>
          <cell r="O257">
            <v>42152</v>
          </cell>
          <cell r="P257">
            <v>0</v>
          </cell>
          <cell r="Q257" t="str">
            <v>*</v>
          </cell>
        </row>
        <row r="258">
          <cell r="B258" t="str">
            <v>CLU046H1812C1-303H5G3</v>
          </cell>
          <cell r="C258" t="str">
            <v>046</v>
          </cell>
          <cell r="D258" t="str">
            <v>1812</v>
          </cell>
          <cell r="E258" t="str">
            <v>C1</v>
          </cell>
          <cell r="F258" t="str">
            <v>303</v>
          </cell>
          <cell r="G258" t="str">
            <v>H5</v>
          </cell>
          <cell r="H258" t="str">
            <v>G3</v>
          </cell>
          <cell r="I258">
            <v>200</v>
          </cell>
          <cell r="J258">
            <v>0</v>
          </cell>
          <cell r="K258" t="str">
            <v>*</v>
          </cell>
          <cell r="L258">
            <v>0</v>
          </cell>
          <cell r="M258" t="str">
            <v>*</v>
          </cell>
          <cell r="N258" t="str">
            <v>○</v>
          </cell>
          <cell r="O258">
            <v>42631</v>
          </cell>
          <cell r="P258" t="str">
            <v>○</v>
          </cell>
          <cell r="Q258">
            <v>42509</v>
          </cell>
        </row>
        <row r="259">
          <cell r="B259" t="str">
            <v>CLU046H1812C1-273H5G3</v>
          </cell>
          <cell r="C259" t="str">
            <v>046</v>
          </cell>
          <cell r="D259" t="str">
            <v>1812</v>
          </cell>
          <cell r="E259" t="str">
            <v>C1</v>
          </cell>
          <cell r="F259" t="str">
            <v>273</v>
          </cell>
          <cell r="G259" t="str">
            <v>H5</v>
          </cell>
          <cell r="H259" t="str">
            <v>G3</v>
          </cell>
          <cell r="I259">
            <v>200</v>
          </cell>
          <cell r="J259">
            <v>0</v>
          </cell>
          <cell r="K259" t="str">
            <v>*</v>
          </cell>
          <cell r="L259">
            <v>0</v>
          </cell>
          <cell r="M259" t="str">
            <v>*</v>
          </cell>
          <cell r="N259" t="str">
            <v>○</v>
          </cell>
          <cell r="O259">
            <v>42152</v>
          </cell>
          <cell r="P259" t="str">
            <v>○</v>
          </cell>
          <cell r="Q259">
            <v>42507</v>
          </cell>
        </row>
        <row r="260">
          <cell r="B260" t="str">
            <v>CLU046H1812C1-403H7G5</v>
          </cell>
          <cell r="C260" t="str">
            <v>046</v>
          </cell>
          <cell r="D260" t="str">
            <v>1812</v>
          </cell>
          <cell r="E260" t="str">
            <v>C1</v>
          </cell>
          <cell r="F260" t="str">
            <v>403</v>
          </cell>
          <cell r="G260" t="str">
            <v>H7</v>
          </cell>
          <cell r="H260" t="str">
            <v>G5</v>
          </cell>
          <cell r="I260">
            <v>200</v>
          </cell>
          <cell r="J260">
            <v>0</v>
          </cell>
          <cell r="K260" t="str">
            <v>*</v>
          </cell>
          <cell r="L260">
            <v>0</v>
          </cell>
          <cell r="M260" t="str">
            <v>*</v>
          </cell>
          <cell r="N260" t="str">
            <v>○</v>
          </cell>
          <cell r="O260">
            <v>42212</v>
          </cell>
          <cell r="P260" t="str">
            <v>○</v>
          </cell>
          <cell r="Q260">
            <v>42397</v>
          </cell>
        </row>
        <row r="261">
          <cell r="B261" t="str">
            <v>CLU046H1812C1-303H7G5</v>
          </cell>
          <cell r="C261" t="str">
            <v>046</v>
          </cell>
          <cell r="D261" t="str">
            <v>1812</v>
          </cell>
          <cell r="E261" t="str">
            <v>C1</v>
          </cell>
          <cell r="F261" t="str">
            <v>303</v>
          </cell>
          <cell r="G261" t="str">
            <v>H7</v>
          </cell>
          <cell r="H261" t="str">
            <v>G5</v>
          </cell>
          <cell r="I261">
            <v>200</v>
          </cell>
          <cell r="J261">
            <v>0</v>
          </cell>
          <cell r="K261" t="str">
            <v>*</v>
          </cell>
          <cell r="L261">
            <v>0</v>
          </cell>
          <cell r="M261" t="str">
            <v>*</v>
          </cell>
          <cell r="N261" t="str">
            <v>○</v>
          </cell>
          <cell r="O261">
            <v>42683</v>
          </cell>
          <cell r="P261">
            <v>0</v>
          </cell>
          <cell r="Q261" t="str">
            <v>*</v>
          </cell>
        </row>
        <row r="262">
          <cell r="B262" t="str">
            <v>CLU046H1812C1-273H7G5</v>
          </cell>
          <cell r="C262" t="str">
            <v>046</v>
          </cell>
          <cell r="D262" t="str">
            <v>1812</v>
          </cell>
          <cell r="E262" t="str">
            <v>C1</v>
          </cell>
          <cell r="F262" t="str">
            <v>273</v>
          </cell>
          <cell r="G262" t="str">
            <v>H7</v>
          </cell>
          <cell r="H262" t="str">
            <v>G5</v>
          </cell>
          <cell r="I262">
            <v>200</v>
          </cell>
          <cell r="J262">
            <v>0</v>
          </cell>
          <cell r="K262" t="str">
            <v>*</v>
          </cell>
          <cell r="L262">
            <v>0</v>
          </cell>
          <cell r="M262" t="str">
            <v>*</v>
          </cell>
          <cell r="N262" t="str">
            <v>○</v>
          </cell>
          <cell r="O262">
            <v>42317</v>
          </cell>
          <cell r="P262">
            <v>0</v>
          </cell>
          <cell r="Q262" t="str">
            <v>*</v>
          </cell>
        </row>
        <row r="263">
          <cell r="B263" t="str">
            <v>CLU046H1818C1-50AL7G4</v>
          </cell>
          <cell r="C263" t="str">
            <v>046</v>
          </cell>
          <cell r="D263" t="str">
            <v>1818</v>
          </cell>
          <cell r="E263" t="str">
            <v>C1</v>
          </cell>
          <cell r="F263" t="str">
            <v>50A</v>
          </cell>
          <cell r="G263" t="str">
            <v>L7</v>
          </cell>
          <cell r="H263" t="str">
            <v>G4</v>
          </cell>
          <cell r="I263">
            <v>200</v>
          </cell>
          <cell r="J263" t="str">
            <v>○</v>
          </cell>
          <cell r="K263">
            <v>42142</v>
          </cell>
          <cell r="L263">
            <v>0</v>
          </cell>
          <cell r="M263" t="str">
            <v>*</v>
          </cell>
          <cell r="N263" t="str">
            <v>○</v>
          </cell>
          <cell r="O263">
            <v>42149</v>
          </cell>
          <cell r="P263" t="str">
            <v>○</v>
          </cell>
          <cell r="Q263">
            <v>42296</v>
          </cell>
        </row>
        <row r="264">
          <cell r="B264" t="str">
            <v>CLU046H1818C1-40AL7G4</v>
          </cell>
          <cell r="C264" t="str">
            <v>046</v>
          </cell>
          <cell r="D264" t="str">
            <v>1818</v>
          </cell>
          <cell r="E264" t="str">
            <v>C1</v>
          </cell>
          <cell r="F264" t="str">
            <v>40A</v>
          </cell>
          <cell r="G264" t="str">
            <v>L7</v>
          </cell>
          <cell r="H264" t="str">
            <v>G4</v>
          </cell>
          <cell r="I264">
            <v>200</v>
          </cell>
          <cell r="J264" t="str">
            <v>○</v>
          </cell>
          <cell r="K264">
            <v>42257</v>
          </cell>
          <cell r="L264" t="str">
            <v>○</v>
          </cell>
          <cell r="M264">
            <v>42864</v>
          </cell>
          <cell r="N264" t="str">
            <v>○</v>
          </cell>
          <cell r="O264">
            <v>42135</v>
          </cell>
          <cell r="P264" t="str">
            <v>○</v>
          </cell>
          <cell r="Q264">
            <v>42286</v>
          </cell>
        </row>
        <row r="265">
          <cell r="B265" t="str">
            <v>CLU046H1818C1-30AL7G4</v>
          </cell>
          <cell r="C265" t="str">
            <v>046</v>
          </cell>
          <cell r="D265" t="str">
            <v>1818</v>
          </cell>
          <cell r="E265" t="str">
            <v>C1</v>
          </cell>
          <cell r="F265" t="str">
            <v>30A</v>
          </cell>
          <cell r="G265" t="str">
            <v>L7</v>
          </cell>
          <cell r="H265" t="str">
            <v>G4</v>
          </cell>
          <cell r="I265">
            <v>200</v>
          </cell>
          <cell r="J265" t="str">
            <v>○</v>
          </cell>
          <cell r="K265">
            <v>42265</v>
          </cell>
          <cell r="L265">
            <v>0</v>
          </cell>
          <cell r="M265" t="str">
            <v>*</v>
          </cell>
          <cell r="N265" t="str">
            <v>○</v>
          </cell>
          <cell r="O265">
            <v>42157</v>
          </cell>
          <cell r="P265" t="str">
            <v>○</v>
          </cell>
          <cell r="Q265">
            <v>42300</v>
          </cell>
        </row>
        <row r="266">
          <cell r="B266" t="str">
            <v>CLU046H1818C1-653M2G2</v>
          </cell>
          <cell r="C266" t="str">
            <v>046</v>
          </cell>
          <cell r="D266" t="str">
            <v>1818</v>
          </cell>
          <cell r="E266" t="str">
            <v>C1</v>
          </cell>
          <cell r="F266" t="str">
            <v>653</v>
          </cell>
          <cell r="G266" t="str">
            <v>M2</v>
          </cell>
          <cell r="H266" t="str">
            <v>G2</v>
          </cell>
          <cell r="I266">
            <v>200</v>
          </cell>
          <cell r="J266" t="str">
            <v>○</v>
          </cell>
          <cell r="K266">
            <v>42263</v>
          </cell>
          <cell r="L266">
            <v>0</v>
          </cell>
          <cell r="M266" t="str">
            <v>*</v>
          </cell>
          <cell r="N266" t="str">
            <v>○</v>
          </cell>
          <cell r="O266">
            <v>42151</v>
          </cell>
          <cell r="P266" t="str">
            <v>○</v>
          </cell>
          <cell r="Q266">
            <v>42446</v>
          </cell>
        </row>
        <row r="267">
          <cell r="B267" t="str">
            <v>CLU046H1818C1-503M2G2</v>
          </cell>
          <cell r="C267" t="str">
            <v>046</v>
          </cell>
          <cell r="D267" t="str">
            <v>1818</v>
          </cell>
          <cell r="E267" t="str">
            <v>C1</v>
          </cell>
          <cell r="F267" t="str">
            <v>503</v>
          </cell>
          <cell r="G267" t="str">
            <v>M2</v>
          </cell>
          <cell r="H267" t="str">
            <v>G2</v>
          </cell>
          <cell r="I267">
            <v>200</v>
          </cell>
          <cell r="J267">
            <v>0</v>
          </cell>
          <cell r="K267" t="str">
            <v>*</v>
          </cell>
          <cell r="L267">
            <v>0</v>
          </cell>
          <cell r="M267" t="str">
            <v>*</v>
          </cell>
          <cell r="N267" t="str">
            <v>○</v>
          </cell>
          <cell r="O267">
            <v>42831</v>
          </cell>
          <cell r="P267" t="str">
            <v>○</v>
          </cell>
          <cell r="Q267">
            <v>42310</v>
          </cell>
        </row>
        <row r="268">
          <cell r="B268" t="str">
            <v>CLU046H1818C1-403M2G2</v>
          </cell>
          <cell r="C268" t="str">
            <v>046</v>
          </cell>
          <cell r="D268" t="str">
            <v>1818</v>
          </cell>
          <cell r="E268" t="str">
            <v>C1</v>
          </cell>
          <cell r="F268" t="str">
            <v>403</v>
          </cell>
          <cell r="G268" t="str">
            <v>M2</v>
          </cell>
          <cell r="H268" t="str">
            <v>G2</v>
          </cell>
          <cell r="I268">
            <v>200</v>
          </cell>
          <cell r="J268">
            <v>0</v>
          </cell>
          <cell r="K268" t="str">
            <v>*</v>
          </cell>
          <cell r="L268" t="str">
            <v>○</v>
          </cell>
          <cell r="M268">
            <v>42784</v>
          </cell>
          <cell r="N268" t="str">
            <v>○</v>
          </cell>
          <cell r="O268">
            <v>42848</v>
          </cell>
          <cell r="P268" t="str">
            <v>○</v>
          </cell>
          <cell r="Q268">
            <v>42531</v>
          </cell>
        </row>
        <row r="269">
          <cell r="B269" t="str">
            <v>CLU046H1818C1-353M2G2</v>
          </cell>
          <cell r="C269" t="str">
            <v>046</v>
          </cell>
          <cell r="D269" t="str">
            <v>1818</v>
          </cell>
          <cell r="E269" t="str">
            <v>C1</v>
          </cell>
          <cell r="F269" t="str">
            <v>353</v>
          </cell>
          <cell r="G269" t="str">
            <v>M2</v>
          </cell>
          <cell r="H269" t="str">
            <v>G2</v>
          </cell>
          <cell r="I269">
            <v>200</v>
          </cell>
          <cell r="J269">
            <v>0</v>
          </cell>
          <cell r="K269" t="str">
            <v>*</v>
          </cell>
          <cell r="L269">
            <v>0</v>
          </cell>
          <cell r="M269" t="str">
            <v>*</v>
          </cell>
          <cell r="N269" t="str">
            <v>○</v>
          </cell>
          <cell r="O269">
            <v>42158</v>
          </cell>
          <cell r="P269" t="str">
            <v>○</v>
          </cell>
          <cell r="Q269">
            <v>42287</v>
          </cell>
        </row>
        <row r="270">
          <cell r="B270" t="str">
            <v>CLU046H1818C1-303M2G2</v>
          </cell>
          <cell r="C270" t="str">
            <v>046</v>
          </cell>
          <cell r="D270" t="str">
            <v>1818</v>
          </cell>
          <cell r="E270" t="str">
            <v>C1</v>
          </cell>
          <cell r="F270" t="str">
            <v>303</v>
          </cell>
          <cell r="G270" t="str">
            <v>M2</v>
          </cell>
          <cell r="H270" t="str">
            <v>G2</v>
          </cell>
          <cell r="I270">
            <v>200</v>
          </cell>
          <cell r="J270" t="str">
            <v>○</v>
          </cell>
          <cell r="K270">
            <v>42255</v>
          </cell>
          <cell r="L270" t="str">
            <v>○</v>
          </cell>
          <cell r="M270">
            <v>42666</v>
          </cell>
          <cell r="N270" t="str">
            <v>○</v>
          </cell>
          <cell r="O270">
            <v>42848</v>
          </cell>
          <cell r="P270" t="str">
            <v>○</v>
          </cell>
          <cell r="Q270">
            <v>42709</v>
          </cell>
        </row>
        <row r="271">
          <cell r="B271" t="str">
            <v>CLU046H1818C1-273M2G2</v>
          </cell>
          <cell r="C271" t="str">
            <v>046</v>
          </cell>
          <cell r="D271" t="str">
            <v>1818</v>
          </cell>
          <cell r="E271" t="str">
            <v>C1</v>
          </cell>
          <cell r="F271" t="str">
            <v>273</v>
          </cell>
          <cell r="G271" t="str">
            <v>M2</v>
          </cell>
          <cell r="H271" t="str">
            <v>G2</v>
          </cell>
          <cell r="I271">
            <v>200</v>
          </cell>
          <cell r="J271">
            <v>0</v>
          </cell>
          <cell r="K271" t="str">
            <v>*</v>
          </cell>
          <cell r="L271">
            <v>0</v>
          </cell>
          <cell r="M271" t="str">
            <v>*</v>
          </cell>
          <cell r="N271" t="str">
            <v>○</v>
          </cell>
          <cell r="O271" t="str">
            <v>*</v>
          </cell>
          <cell r="P271" t="str">
            <v>○</v>
          </cell>
          <cell r="Q271">
            <v>42321</v>
          </cell>
        </row>
        <row r="272">
          <cell r="B272" t="str">
            <v>CLU046H1818C1-403H5G3</v>
          </cell>
          <cell r="C272" t="str">
            <v>046</v>
          </cell>
          <cell r="D272" t="str">
            <v>1818</v>
          </cell>
          <cell r="E272" t="str">
            <v>C1</v>
          </cell>
          <cell r="F272" t="str">
            <v>403</v>
          </cell>
          <cell r="G272" t="str">
            <v>H5</v>
          </cell>
          <cell r="H272" t="str">
            <v>G3</v>
          </cell>
          <cell r="I272">
            <v>200</v>
          </cell>
          <cell r="J272" t="str">
            <v>○</v>
          </cell>
          <cell r="K272">
            <v>42257</v>
          </cell>
          <cell r="L272" t="str">
            <v>○</v>
          </cell>
          <cell r="M272">
            <v>42789</v>
          </cell>
          <cell r="N272" t="str">
            <v>○</v>
          </cell>
          <cell r="O272">
            <v>42184</v>
          </cell>
          <cell r="P272" t="str">
            <v>○</v>
          </cell>
          <cell r="Q272">
            <v>42731</v>
          </cell>
        </row>
        <row r="273">
          <cell r="B273" t="str">
            <v>CLU046H1818C1-353H5G3</v>
          </cell>
          <cell r="C273" t="str">
            <v>046</v>
          </cell>
          <cell r="D273" t="str">
            <v>1818</v>
          </cell>
          <cell r="E273" t="str">
            <v>C1</v>
          </cell>
          <cell r="F273" t="str">
            <v>353</v>
          </cell>
          <cell r="G273" t="str">
            <v>H5</v>
          </cell>
          <cell r="H273" t="str">
            <v>G3</v>
          </cell>
          <cell r="I273">
            <v>200</v>
          </cell>
          <cell r="J273" t="str">
            <v>○</v>
          </cell>
          <cell r="K273">
            <v>42277</v>
          </cell>
          <cell r="L273">
            <v>0</v>
          </cell>
          <cell r="M273" t="str">
            <v>*</v>
          </cell>
          <cell r="N273" t="str">
            <v>○</v>
          </cell>
          <cell r="O273">
            <v>42151</v>
          </cell>
          <cell r="P273" t="str">
            <v>○</v>
          </cell>
          <cell r="Q273">
            <v>42437</v>
          </cell>
        </row>
        <row r="274">
          <cell r="B274" t="str">
            <v>CLU046H1818C1-303H5G3</v>
          </cell>
          <cell r="C274" t="str">
            <v>046</v>
          </cell>
          <cell r="D274" t="str">
            <v>1818</v>
          </cell>
          <cell r="E274" t="str">
            <v>C1</v>
          </cell>
          <cell r="F274" t="str">
            <v>303</v>
          </cell>
          <cell r="G274" t="str">
            <v>H5</v>
          </cell>
          <cell r="H274" t="str">
            <v>G3</v>
          </cell>
          <cell r="I274">
            <v>200</v>
          </cell>
          <cell r="J274" t="str">
            <v>○</v>
          </cell>
          <cell r="K274">
            <v>42257</v>
          </cell>
          <cell r="L274" t="str">
            <v>○</v>
          </cell>
          <cell r="M274">
            <v>42860</v>
          </cell>
          <cell r="N274" t="str">
            <v>○</v>
          </cell>
          <cell r="O274">
            <v>42184</v>
          </cell>
          <cell r="P274" t="str">
            <v>○</v>
          </cell>
          <cell r="Q274">
            <v>42863</v>
          </cell>
        </row>
        <row r="275">
          <cell r="B275" t="str">
            <v>CLU046H1818C1-273H5G3</v>
          </cell>
          <cell r="C275" t="str">
            <v>046</v>
          </cell>
          <cell r="D275" t="str">
            <v>1818</v>
          </cell>
          <cell r="E275" t="str">
            <v>C1</v>
          </cell>
          <cell r="F275" t="str">
            <v>273</v>
          </cell>
          <cell r="G275" t="str">
            <v>H5</v>
          </cell>
          <cell r="H275" t="str">
            <v>G3</v>
          </cell>
          <cell r="I275">
            <v>200</v>
          </cell>
          <cell r="J275" t="str">
            <v>○</v>
          </cell>
          <cell r="K275">
            <v>42257</v>
          </cell>
          <cell r="L275">
            <v>0</v>
          </cell>
          <cell r="M275" t="str">
            <v>*</v>
          </cell>
          <cell r="N275" t="str">
            <v>○</v>
          </cell>
          <cell r="O275">
            <v>42208</v>
          </cell>
          <cell r="P275" t="str">
            <v>○</v>
          </cell>
          <cell r="Q275">
            <v>42287</v>
          </cell>
        </row>
        <row r="276">
          <cell r="B276" t="str">
            <v>CLU046H1818C1-303H7G5</v>
          </cell>
          <cell r="C276" t="str">
            <v>046</v>
          </cell>
          <cell r="D276" t="str">
            <v>1818</v>
          </cell>
          <cell r="E276" t="str">
            <v>C1</v>
          </cell>
          <cell r="F276" t="str">
            <v>303</v>
          </cell>
          <cell r="G276" t="str">
            <v>H7</v>
          </cell>
          <cell r="H276" t="str">
            <v>G5</v>
          </cell>
          <cell r="I276">
            <v>200</v>
          </cell>
          <cell r="J276">
            <v>0</v>
          </cell>
          <cell r="K276" t="str">
            <v>*</v>
          </cell>
          <cell r="L276">
            <v>0</v>
          </cell>
          <cell r="M276" t="str">
            <v>*</v>
          </cell>
          <cell r="N276" t="str">
            <v>○</v>
          </cell>
          <cell r="O276">
            <v>42801</v>
          </cell>
          <cell r="P276">
            <v>0</v>
          </cell>
          <cell r="Q276" t="str">
            <v>*</v>
          </cell>
        </row>
        <row r="277">
          <cell r="B277" t="str">
            <v>CLU046H1818C1-503H7G5</v>
          </cell>
          <cell r="C277" t="str">
            <v>046</v>
          </cell>
          <cell r="D277" t="str">
            <v>1818</v>
          </cell>
          <cell r="E277" t="str">
            <v>C1</v>
          </cell>
          <cell r="F277" t="str">
            <v>503</v>
          </cell>
          <cell r="G277" t="str">
            <v>H7</v>
          </cell>
          <cell r="H277" t="str">
            <v>G5</v>
          </cell>
          <cell r="I277">
            <v>200</v>
          </cell>
          <cell r="J277">
            <v>0</v>
          </cell>
          <cell r="K277" t="str">
            <v>*</v>
          </cell>
          <cell r="L277">
            <v>0</v>
          </cell>
          <cell r="M277" t="str">
            <v>*</v>
          </cell>
          <cell r="N277">
            <v>0</v>
          </cell>
          <cell r="O277" t="str">
            <v>*</v>
          </cell>
          <cell r="P277" t="str">
            <v>○</v>
          </cell>
          <cell r="Q277">
            <v>42834</v>
          </cell>
        </row>
        <row r="278">
          <cell r="B278" t="str">
            <v>CNU046H2519C1-50AL7G4</v>
          </cell>
          <cell r="C278" t="str">
            <v>046</v>
          </cell>
          <cell r="D278" t="str">
            <v>2519</v>
          </cell>
          <cell r="E278" t="str">
            <v>C1</v>
          </cell>
          <cell r="F278" t="str">
            <v>50A</v>
          </cell>
          <cell r="G278" t="str">
            <v>L7</v>
          </cell>
          <cell r="H278" t="str">
            <v>G4</v>
          </cell>
          <cell r="I278">
            <v>200</v>
          </cell>
          <cell r="J278">
            <v>0</v>
          </cell>
          <cell r="K278" t="str">
            <v>*</v>
          </cell>
          <cell r="L278">
            <v>0</v>
          </cell>
          <cell r="M278" t="str">
            <v>*</v>
          </cell>
          <cell r="N278">
            <v>0</v>
          </cell>
          <cell r="O278" t="str">
            <v>*</v>
          </cell>
          <cell r="P278">
            <v>0</v>
          </cell>
          <cell r="Q278" t="str">
            <v>*</v>
          </cell>
        </row>
        <row r="279">
          <cell r="B279" t="str">
            <v>CNU046H2519C1-40AL7G4</v>
          </cell>
          <cell r="C279" t="str">
            <v>046</v>
          </cell>
          <cell r="D279" t="str">
            <v>2519</v>
          </cell>
          <cell r="E279" t="str">
            <v>C1</v>
          </cell>
          <cell r="F279" t="str">
            <v>40A</v>
          </cell>
          <cell r="G279" t="str">
            <v>L7</v>
          </cell>
          <cell r="H279" t="str">
            <v>G4</v>
          </cell>
          <cell r="I279">
            <v>200</v>
          </cell>
          <cell r="J279">
            <v>0</v>
          </cell>
          <cell r="K279" t="str">
            <v>*</v>
          </cell>
          <cell r="L279">
            <v>0</v>
          </cell>
          <cell r="M279" t="str">
            <v>*</v>
          </cell>
          <cell r="N279">
            <v>0</v>
          </cell>
          <cell r="O279" t="str">
            <v>*</v>
          </cell>
          <cell r="P279">
            <v>0</v>
          </cell>
          <cell r="Q279" t="str">
            <v>*</v>
          </cell>
        </row>
        <row r="280">
          <cell r="B280" t="str">
            <v>CNU046H2519C1-30AL7G4</v>
          </cell>
          <cell r="C280" t="str">
            <v>046</v>
          </cell>
          <cell r="D280" t="str">
            <v>2519</v>
          </cell>
          <cell r="E280" t="str">
            <v>C1</v>
          </cell>
          <cell r="F280" t="str">
            <v>30A</v>
          </cell>
          <cell r="G280" t="str">
            <v>L7</v>
          </cell>
          <cell r="H280" t="str">
            <v>G4</v>
          </cell>
          <cell r="I280">
            <v>200</v>
          </cell>
          <cell r="J280">
            <v>0</v>
          </cell>
          <cell r="K280" t="str">
            <v>*</v>
          </cell>
          <cell r="L280">
            <v>0</v>
          </cell>
          <cell r="M280" t="str">
            <v>*</v>
          </cell>
          <cell r="N280">
            <v>0</v>
          </cell>
          <cell r="O280" t="str">
            <v>*</v>
          </cell>
          <cell r="P280">
            <v>0</v>
          </cell>
          <cell r="Q280" t="str">
            <v>*</v>
          </cell>
        </row>
        <row r="281">
          <cell r="B281" t="str">
            <v>CNU046H2519C1-653M2G2</v>
          </cell>
          <cell r="C281" t="str">
            <v>046</v>
          </cell>
          <cell r="D281" t="str">
            <v>2519</v>
          </cell>
          <cell r="E281" t="str">
            <v>C1</v>
          </cell>
          <cell r="F281" t="str">
            <v>653</v>
          </cell>
          <cell r="G281" t="str">
            <v>M2</v>
          </cell>
          <cell r="H281" t="str">
            <v>G2</v>
          </cell>
          <cell r="I281">
            <v>200</v>
          </cell>
          <cell r="J281">
            <v>0</v>
          </cell>
          <cell r="K281" t="str">
            <v>*</v>
          </cell>
          <cell r="L281">
            <v>0</v>
          </cell>
          <cell r="M281" t="str">
            <v>*</v>
          </cell>
          <cell r="N281">
            <v>0</v>
          </cell>
          <cell r="O281" t="str">
            <v>*</v>
          </cell>
          <cell r="P281">
            <v>0</v>
          </cell>
          <cell r="Q281" t="str">
            <v>*</v>
          </cell>
        </row>
        <row r="282">
          <cell r="B282" t="str">
            <v>CNU046H2519C1-503M2G2</v>
          </cell>
          <cell r="C282" t="str">
            <v>046</v>
          </cell>
          <cell r="D282" t="str">
            <v>2519</v>
          </cell>
          <cell r="E282" t="str">
            <v>C1</v>
          </cell>
          <cell r="F282" t="str">
            <v>503</v>
          </cell>
          <cell r="G282" t="str">
            <v>M2</v>
          </cell>
          <cell r="H282" t="str">
            <v>G2</v>
          </cell>
          <cell r="I282">
            <v>200</v>
          </cell>
          <cell r="J282">
            <v>0</v>
          </cell>
          <cell r="K282" t="str">
            <v>*</v>
          </cell>
          <cell r="L282">
            <v>0</v>
          </cell>
          <cell r="M282" t="str">
            <v>*</v>
          </cell>
          <cell r="N282">
            <v>0</v>
          </cell>
          <cell r="O282" t="str">
            <v>*</v>
          </cell>
          <cell r="P282">
            <v>0</v>
          </cell>
          <cell r="Q282" t="str">
            <v>*</v>
          </cell>
        </row>
        <row r="283">
          <cell r="B283" t="str">
            <v>CNU046H2519C1-403M2G2</v>
          </cell>
          <cell r="C283" t="str">
            <v>046</v>
          </cell>
          <cell r="D283" t="str">
            <v>2519</v>
          </cell>
          <cell r="E283" t="str">
            <v>C1</v>
          </cell>
          <cell r="F283" t="str">
            <v>403</v>
          </cell>
          <cell r="G283" t="str">
            <v>M2</v>
          </cell>
          <cell r="H283" t="str">
            <v>G2</v>
          </cell>
          <cell r="I283">
            <v>200</v>
          </cell>
          <cell r="J283">
            <v>0</v>
          </cell>
          <cell r="K283" t="str">
            <v>*</v>
          </cell>
          <cell r="L283">
            <v>0</v>
          </cell>
          <cell r="M283" t="str">
            <v>*</v>
          </cell>
          <cell r="N283">
            <v>0</v>
          </cell>
          <cell r="O283" t="str">
            <v>*</v>
          </cell>
          <cell r="P283">
            <v>0</v>
          </cell>
          <cell r="Q283" t="str">
            <v>*</v>
          </cell>
        </row>
        <row r="284">
          <cell r="B284" t="str">
            <v>CNU046H2519C1-353M2G2</v>
          </cell>
          <cell r="C284" t="str">
            <v>046</v>
          </cell>
          <cell r="D284" t="str">
            <v>2519</v>
          </cell>
          <cell r="E284" t="str">
            <v>C1</v>
          </cell>
          <cell r="F284" t="str">
            <v>353</v>
          </cell>
          <cell r="G284" t="str">
            <v>M2</v>
          </cell>
          <cell r="H284" t="str">
            <v>G2</v>
          </cell>
          <cell r="I284">
            <v>200</v>
          </cell>
          <cell r="J284">
            <v>0</v>
          </cell>
          <cell r="K284" t="str">
            <v>*</v>
          </cell>
          <cell r="L284">
            <v>0</v>
          </cell>
          <cell r="M284" t="str">
            <v>*</v>
          </cell>
          <cell r="N284">
            <v>0</v>
          </cell>
          <cell r="O284" t="str">
            <v>*</v>
          </cell>
          <cell r="P284">
            <v>0</v>
          </cell>
          <cell r="Q284" t="str">
            <v>*</v>
          </cell>
        </row>
        <row r="285">
          <cell r="B285" t="str">
            <v>CNU046H2519C1-303M2G2</v>
          </cell>
          <cell r="C285" t="str">
            <v>046</v>
          </cell>
          <cell r="D285" t="str">
            <v>2519</v>
          </cell>
          <cell r="E285" t="str">
            <v>C1</v>
          </cell>
          <cell r="F285" t="str">
            <v>303</v>
          </cell>
          <cell r="G285" t="str">
            <v>M2</v>
          </cell>
          <cell r="H285" t="str">
            <v>G2</v>
          </cell>
          <cell r="I285">
            <v>200</v>
          </cell>
          <cell r="J285">
            <v>0</v>
          </cell>
          <cell r="K285" t="str">
            <v>*</v>
          </cell>
          <cell r="L285">
            <v>0</v>
          </cell>
          <cell r="M285" t="str">
            <v>*</v>
          </cell>
          <cell r="N285">
            <v>0</v>
          </cell>
          <cell r="O285" t="str">
            <v>*</v>
          </cell>
          <cell r="P285">
            <v>0</v>
          </cell>
          <cell r="Q285" t="str">
            <v>*</v>
          </cell>
        </row>
        <row r="286">
          <cell r="B286" t="str">
            <v>CNU046H2519C1-273M2G2</v>
          </cell>
          <cell r="C286" t="str">
            <v>046</v>
          </cell>
          <cell r="D286" t="str">
            <v>2519</v>
          </cell>
          <cell r="E286" t="str">
            <v>C1</v>
          </cell>
          <cell r="F286" t="str">
            <v>273</v>
          </cell>
          <cell r="G286" t="str">
            <v>M2</v>
          </cell>
          <cell r="H286" t="str">
            <v>G2</v>
          </cell>
          <cell r="I286">
            <v>200</v>
          </cell>
          <cell r="J286">
            <v>0</v>
          </cell>
          <cell r="K286" t="str">
            <v>*</v>
          </cell>
          <cell r="L286">
            <v>0</v>
          </cell>
          <cell r="M286" t="str">
            <v>*</v>
          </cell>
          <cell r="N286">
            <v>0</v>
          </cell>
          <cell r="O286" t="str">
            <v>*</v>
          </cell>
          <cell r="P286">
            <v>0</v>
          </cell>
          <cell r="Q286" t="str">
            <v>*</v>
          </cell>
        </row>
        <row r="287">
          <cell r="B287" t="str">
            <v>CLU046H3306C1-30AL7G4</v>
          </cell>
          <cell r="C287" t="str">
            <v>046</v>
          </cell>
          <cell r="D287" t="str">
            <v>3306</v>
          </cell>
          <cell r="E287" t="str">
            <v>C1</v>
          </cell>
          <cell r="F287" t="str">
            <v>30A</v>
          </cell>
          <cell r="G287" t="str">
            <v>L7</v>
          </cell>
          <cell r="H287" t="str">
            <v>G4</v>
          </cell>
          <cell r="I287">
            <v>200</v>
          </cell>
          <cell r="J287">
            <v>0</v>
          </cell>
          <cell r="K287" t="str">
            <v>*</v>
          </cell>
          <cell r="L287">
            <v>0</v>
          </cell>
          <cell r="M287" t="str">
            <v>*</v>
          </cell>
          <cell r="N287" t="str">
            <v>○</v>
          </cell>
          <cell r="O287">
            <v>42682</v>
          </cell>
          <cell r="P287">
            <v>0</v>
          </cell>
          <cell r="Q287" t="str">
            <v>*</v>
          </cell>
        </row>
        <row r="288">
          <cell r="B288" t="str">
            <v>CLU046H3306C1-40AL7G4</v>
          </cell>
          <cell r="C288" t="str">
            <v>046</v>
          </cell>
          <cell r="D288" t="str">
            <v>3306</v>
          </cell>
          <cell r="E288" t="str">
            <v>C1</v>
          </cell>
          <cell r="F288" t="str">
            <v>40A</v>
          </cell>
          <cell r="G288" t="str">
            <v>L7</v>
          </cell>
          <cell r="H288" t="str">
            <v>G4</v>
          </cell>
          <cell r="I288">
            <v>200</v>
          </cell>
          <cell r="J288">
            <v>0</v>
          </cell>
          <cell r="K288" t="str">
            <v>*</v>
          </cell>
          <cell r="L288">
            <v>0</v>
          </cell>
          <cell r="M288" t="str">
            <v>*</v>
          </cell>
          <cell r="N288">
            <v>0</v>
          </cell>
          <cell r="O288" t="str">
            <v>*</v>
          </cell>
          <cell r="P288" t="str">
            <v>○</v>
          </cell>
          <cell r="Q288">
            <v>42387</v>
          </cell>
        </row>
        <row r="289">
          <cell r="B289" t="str">
            <v>CLU056H1825C1-50AL7G4</v>
          </cell>
          <cell r="C289" t="str">
            <v>056</v>
          </cell>
          <cell r="D289" t="str">
            <v>1825</v>
          </cell>
          <cell r="E289" t="str">
            <v>C1</v>
          </cell>
          <cell r="F289" t="str">
            <v>50A</v>
          </cell>
          <cell r="G289" t="str">
            <v>L7</v>
          </cell>
          <cell r="H289" t="str">
            <v>G4</v>
          </cell>
          <cell r="I289">
            <v>120</v>
          </cell>
          <cell r="J289" t="str">
            <v>○</v>
          </cell>
          <cell r="K289">
            <v>42248</v>
          </cell>
          <cell r="L289" t="str">
            <v>○</v>
          </cell>
          <cell r="M289">
            <v>42639</v>
          </cell>
          <cell r="N289" t="str">
            <v>○</v>
          </cell>
          <cell r="O289">
            <v>42340</v>
          </cell>
          <cell r="P289" t="str">
            <v>○</v>
          </cell>
          <cell r="Q289">
            <v>42402</v>
          </cell>
        </row>
        <row r="290">
          <cell r="B290" t="str">
            <v>CLU056H1825C1-40AL7G4</v>
          </cell>
          <cell r="C290" t="str">
            <v>056</v>
          </cell>
          <cell r="D290" t="str">
            <v>1825</v>
          </cell>
          <cell r="E290" t="str">
            <v>C1</v>
          </cell>
          <cell r="F290" t="str">
            <v>40A</v>
          </cell>
          <cell r="G290" t="str">
            <v>L7</v>
          </cell>
          <cell r="H290" t="str">
            <v>G4</v>
          </cell>
          <cell r="I290">
            <v>120</v>
          </cell>
          <cell r="J290" t="str">
            <v>○</v>
          </cell>
          <cell r="K290">
            <v>42695</v>
          </cell>
          <cell r="L290">
            <v>0</v>
          </cell>
          <cell r="M290" t="str">
            <v>*</v>
          </cell>
          <cell r="N290" t="str">
            <v>○</v>
          </cell>
          <cell r="O290">
            <v>42690</v>
          </cell>
          <cell r="P290" t="str">
            <v>○</v>
          </cell>
          <cell r="Q290">
            <v>42695</v>
          </cell>
        </row>
        <row r="291">
          <cell r="B291" t="str">
            <v>CLU056H1825C1-30AL7G4</v>
          </cell>
          <cell r="C291" t="str">
            <v>056</v>
          </cell>
          <cell r="D291" t="str">
            <v>1825</v>
          </cell>
          <cell r="E291" t="str">
            <v>C1</v>
          </cell>
          <cell r="F291" t="str">
            <v>30A</v>
          </cell>
          <cell r="G291" t="str">
            <v>L7</v>
          </cell>
          <cell r="H291" t="str">
            <v>G4</v>
          </cell>
          <cell r="I291">
            <v>120</v>
          </cell>
          <cell r="J291" t="str">
            <v>○</v>
          </cell>
          <cell r="K291">
            <v>42258</v>
          </cell>
          <cell r="L291">
            <v>0</v>
          </cell>
          <cell r="M291" t="str">
            <v>*</v>
          </cell>
          <cell r="N291" t="str">
            <v>○</v>
          </cell>
          <cell r="O291">
            <v>42177</v>
          </cell>
          <cell r="P291" t="str">
            <v>○</v>
          </cell>
          <cell r="Q291">
            <v>42392</v>
          </cell>
        </row>
        <row r="292">
          <cell r="B292" t="str">
            <v>CLU056H1825C1-653M2G2</v>
          </cell>
          <cell r="C292" t="str">
            <v>056</v>
          </cell>
          <cell r="D292" t="str">
            <v>1825</v>
          </cell>
          <cell r="E292" t="str">
            <v>C1</v>
          </cell>
          <cell r="F292" t="str">
            <v>653</v>
          </cell>
          <cell r="G292" t="str">
            <v>M2</v>
          </cell>
          <cell r="H292" t="str">
            <v>G2</v>
          </cell>
          <cell r="I292">
            <v>120</v>
          </cell>
          <cell r="J292">
            <v>0</v>
          </cell>
          <cell r="K292" t="str">
            <v>*</v>
          </cell>
          <cell r="L292">
            <v>0</v>
          </cell>
          <cell r="M292" t="str">
            <v>*</v>
          </cell>
          <cell r="N292" t="str">
            <v>○</v>
          </cell>
          <cell r="O292">
            <v>42157</v>
          </cell>
          <cell r="P292" t="str">
            <v>○</v>
          </cell>
          <cell r="Q292">
            <v>42509</v>
          </cell>
        </row>
        <row r="293">
          <cell r="B293" t="str">
            <v>CLU056H1825C1-503M2G2</v>
          </cell>
          <cell r="C293" t="str">
            <v>056</v>
          </cell>
          <cell r="D293" t="str">
            <v>1825</v>
          </cell>
          <cell r="E293" t="str">
            <v>C1</v>
          </cell>
          <cell r="F293" t="str">
            <v>503</v>
          </cell>
          <cell r="G293" t="str">
            <v>M2</v>
          </cell>
          <cell r="H293" t="str">
            <v>G2</v>
          </cell>
          <cell r="I293">
            <v>120</v>
          </cell>
          <cell r="J293" t="str">
            <v>○</v>
          </cell>
          <cell r="K293">
            <v>42271</v>
          </cell>
          <cell r="L293" t="str">
            <v>○</v>
          </cell>
          <cell r="M293">
            <v>42780</v>
          </cell>
          <cell r="N293" t="str">
            <v>○</v>
          </cell>
          <cell r="O293">
            <v>42340</v>
          </cell>
          <cell r="P293" t="str">
            <v>○</v>
          </cell>
          <cell r="Q293">
            <v>42818</v>
          </cell>
        </row>
        <row r="294">
          <cell r="B294" t="str">
            <v>CLU056H1825C1-403M2G2</v>
          </cell>
          <cell r="C294" t="str">
            <v>056</v>
          </cell>
          <cell r="D294" t="str">
            <v>1825</v>
          </cell>
          <cell r="E294" t="str">
            <v>C1</v>
          </cell>
          <cell r="F294" t="str">
            <v>403</v>
          </cell>
          <cell r="G294" t="str">
            <v>M2</v>
          </cell>
          <cell r="H294" t="str">
            <v>G2</v>
          </cell>
          <cell r="I294">
            <v>120</v>
          </cell>
          <cell r="J294" t="str">
            <v>○</v>
          </cell>
          <cell r="K294">
            <v>42299</v>
          </cell>
          <cell r="L294" t="str">
            <v>○</v>
          </cell>
          <cell r="M294">
            <v>42642</v>
          </cell>
          <cell r="N294" t="str">
            <v>○</v>
          </cell>
          <cell r="O294">
            <v>42333</v>
          </cell>
          <cell r="P294" t="str">
            <v>○</v>
          </cell>
          <cell r="Q294">
            <v>42841</v>
          </cell>
        </row>
        <row r="295">
          <cell r="B295" t="str">
            <v>CLU056H1825C1-353M2G2</v>
          </cell>
          <cell r="C295" t="str">
            <v>056</v>
          </cell>
          <cell r="D295" t="str">
            <v>1825</v>
          </cell>
          <cell r="E295" t="str">
            <v>C1</v>
          </cell>
          <cell r="F295" t="str">
            <v>353</v>
          </cell>
          <cell r="G295" t="str">
            <v>M2</v>
          </cell>
          <cell r="H295" t="str">
            <v>G2</v>
          </cell>
          <cell r="I295">
            <v>120</v>
          </cell>
          <cell r="J295">
            <v>0</v>
          </cell>
          <cell r="K295" t="str">
            <v>*</v>
          </cell>
          <cell r="L295">
            <v>0</v>
          </cell>
          <cell r="M295" t="str">
            <v>*</v>
          </cell>
          <cell r="N295" t="str">
            <v>○</v>
          </cell>
          <cell r="O295">
            <v>42354</v>
          </cell>
          <cell r="P295">
            <v>0</v>
          </cell>
          <cell r="Q295" t="str">
            <v>*</v>
          </cell>
        </row>
        <row r="296">
          <cell r="B296" t="str">
            <v>CLU056H1825C1-303M2G2</v>
          </cell>
          <cell r="C296" t="str">
            <v>056</v>
          </cell>
          <cell r="D296" t="str">
            <v>1825</v>
          </cell>
          <cell r="E296" t="str">
            <v>C1</v>
          </cell>
          <cell r="F296" t="str">
            <v>303</v>
          </cell>
          <cell r="G296" t="str">
            <v>M2</v>
          </cell>
          <cell r="H296" t="str">
            <v>G2</v>
          </cell>
          <cell r="I296">
            <v>120</v>
          </cell>
          <cell r="J296" t="str">
            <v>○</v>
          </cell>
          <cell r="K296">
            <v>42236</v>
          </cell>
          <cell r="L296">
            <v>0</v>
          </cell>
          <cell r="M296" t="str">
            <v>*</v>
          </cell>
          <cell r="N296" t="str">
            <v>○</v>
          </cell>
          <cell r="O296">
            <v>42199</v>
          </cell>
          <cell r="P296" t="str">
            <v>○</v>
          </cell>
          <cell r="Q296">
            <v>42576</v>
          </cell>
        </row>
        <row r="297">
          <cell r="B297" t="str">
            <v>CLU056H1825C1-273M2G2</v>
          </cell>
          <cell r="C297" t="str">
            <v>056</v>
          </cell>
          <cell r="D297" t="str">
            <v>1825</v>
          </cell>
          <cell r="E297" t="str">
            <v>C1</v>
          </cell>
          <cell r="F297" t="str">
            <v>273</v>
          </cell>
          <cell r="G297" t="str">
            <v>M2</v>
          </cell>
          <cell r="H297" t="str">
            <v>G2</v>
          </cell>
          <cell r="I297">
            <v>120</v>
          </cell>
          <cell r="J297">
            <v>0</v>
          </cell>
          <cell r="K297" t="str">
            <v>*</v>
          </cell>
          <cell r="L297">
            <v>0</v>
          </cell>
          <cell r="M297" t="str">
            <v>*</v>
          </cell>
          <cell r="N297" t="str">
            <v>○</v>
          </cell>
          <cell r="O297">
            <v>42173</v>
          </cell>
          <cell r="P297">
            <v>0</v>
          </cell>
          <cell r="Q297" t="str">
            <v>*</v>
          </cell>
        </row>
        <row r="298">
          <cell r="B298" t="str">
            <v>CLU056H1825C1-403H5G3</v>
          </cell>
          <cell r="C298" t="str">
            <v>056</v>
          </cell>
          <cell r="D298" t="str">
            <v>1825</v>
          </cell>
          <cell r="E298" t="str">
            <v>C1</v>
          </cell>
          <cell r="F298" t="str">
            <v>403</v>
          </cell>
          <cell r="G298" t="str">
            <v>H5</v>
          </cell>
          <cell r="H298" t="str">
            <v>G3</v>
          </cell>
          <cell r="I298">
            <v>120</v>
          </cell>
          <cell r="J298">
            <v>0</v>
          </cell>
          <cell r="K298" t="str">
            <v>*</v>
          </cell>
          <cell r="L298">
            <v>0</v>
          </cell>
          <cell r="M298" t="str">
            <v>*</v>
          </cell>
          <cell r="N298" t="str">
            <v>○</v>
          </cell>
          <cell r="O298">
            <v>42184</v>
          </cell>
          <cell r="P298">
            <v>0</v>
          </cell>
          <cell r="Q298" t="str">
            <v>*</v>
          </cell>
        </row>
        <row r="299">
          <cell r="B299" t="str">
            <v>CLU056H1825C1-353H5G3</v>
          </cell>
          <cell r="C299" t="str">
            <v>056</v>
          </cell>
          <cell r="D299" t="str">
            <v>1825</v>
          </cell>
          <cell r="E299" t="str">
            <v>C1</v>
          </cell>
          <cell r="F299" t="str">
            <v>353</v>
          </cell>
          <cell r="G299" t="str">
            <v>H5</v>
          </cell>
          <cell r="H299" t="str">
            <v>G3</v>
          </cell>
          <cell r="I299">
            <v>120</v>
          </cell>
          <cell r="J299">
            <v>0</v>
          </cell>
          <cell r="K299" t="str">
            <v>*</v>
          </cell>
          <cell r="L299" t="str">
            <v>○</v>
          </cell>
          <cell r="M299">
            <v>42696</v>
          </cell>
          <cell r="N299">
            <v>0</v>
          </cell>
          <cell r="O299">
            <v>42187</v>
          </cell>
          <cell r="P299">
            <v>0</v>
          </cell>
          <cell r="Q299" t="str">
            <v>*</v>
          </cell>
        </row>
        <row r="300">
          <cell r="B300" t="str">
            <v>CLU056H1825C1-303H5G3</v>
          </cell>
          <cell r="C300" t="str">
            <v>056</v>
          </cell>
          <cell r="D300" t="str">
            <v>1825</v>
          </cell>
          <cell r="E300" t="str">
            <v>C1</v>
          </cell>
          <cell r="F300" t="str">
            <v>303</v>
          </cell>
          <cell r="G300" t="str">
            <v>H5</v>
          </cell>
          <cell r="H300" t="str">
            <v>G3</v>
          </cell>
          <cell r="I300">
            <v>120</v>
          </cell>
          <cell r="J300">
            <v>0</v>
          </cell>
          <cell r="K300" t="str">
            <v>*</v>
          </cell>
          <cell r="L300" t="str">
            <v>○</v>
          </cell>
          <cell r="M300">
            <v>42696</v>
          </cell>
          <cell r="N300" t="str">
            <v>×</v>
          </cell>
          <cell r="O300">
            <v>42153</v>
          </cell>
          <cell r="P300" t="str">
            <v>○</v>
          </cell>
          <cell r="Q300">
            <v>42696</v>
          </cell>
        </row>
        <row r="301">
          <cell r="B301" t="str">
            <v>CLU056H1825C1-273H5G3</v>
          </cell>
          <cell r="C301" t="str">
            <v>056</v>
          </cell>
          <cell r="D301" t="str">
            <v>1825</v>
          </cell>
          <cell r="E301" t="str">
            <v>C1</v>
          </cell>
          <cell r="F301" t="str">
            <v>273</v>
          </cell>
          <cell r="G301" t="str">
            <v>H5</v>
          </cell>
          <cell r="H301" t="str">
            <v>G3</v>
          </cell>
          <cell r="I301">
            <v>120</v>
          </cell>
          <cell r="J301">
            <v>0</v>
          </cell>
          <cell r="K301" t="str">
            <v>*</v>
          </cell>
          <cell r="L301">
            <v>0</v>
          </cell>
          <cell r="M301" t="str">
            <v>*</v>
          </cell>
          <cell r="N301" t="str">
            <v>○</v>
          </cell>
          <cell r="O301">
            <v>42187</v>
          </cell>
          <cell r="P301" t="str">
            <v>○</v>
          </cell>
          <cell r="Q301">
            <v>42582</v>
          </cell>
        </row>
        <row r="302">
          <cell r="B302" t="str">
            <v>CLU056H1825C1-503H7G5</v>
          </cell>
          <cell r="C302" t="str">
            <v>056</v>
          </cell>
          <cell r="D302" t="str">
            <v>1825</v>
          </cell>
          <cell r="E302" t="str">
            <v>C1</v>
          </cell>
          <cell r="F302" t="str">
            <v>503</v>
          </cell>
          <cell r="G302" t="str">
            <v>H7</v>
          </cell>
          <cell r="H302" t="str">
            <v>G5</v>
          </cell>
          <cell r="I302">
            <v>120</v>
          </cell>
          <cell r="J302">
            <v>0</v>
          </cell>
          <cell r="K302" t="str">
            <v>*</v>
          </cell>
          <cell r="L302">
            <v>0</v>
          </cell>
          <cell r="M302" t="str">
            <v>*</v>
          </cell>
          <cell r="N302">
            <v>0</v>
          </cell>
          <cell r="O302" t="str">
            <v>*</v>
          </cell>
          <cell r="P302" t="str">
            <v>○</v>
          </cell>
          <cell r="Q302">
            <v>42631</v>
          </cell>
        </row>
        <row r="303">
          <cell r="B303" t="str">
            <v>CLU056H1825C1-303H7G5</v>
          </cell>
          <cell r="C303" t="str">
            <v>056</v>
          </cell>
          <cell r="D303" t="str">
            <v>1825</v>
          </cell>
          <cell r="E303" t="str">
            <v>C1</v>
          </cell>
          <cell r="F303" t="str">
            <v>303</v>
          </cell>
          <cell r="G303" t="str">
            <v>H7</v>
          </cell>
          <cell r="H303" t="str">
            <v>G5</v>
          </cell>
          <cell r="I303">
            <v>120</v>
          </cell>
          <cell r="J303">
            <v>0</v>
          </cell>
          <cell r="K303" t="str">
            <v>*</v>
          </cell>
          <cell r="L303">
            <v>0</v>
          </cell>
          <cell r="M303" t="str">
            <v>*</v>
          </cell>
          <cell r="N303" t="str">
            <v>○</v>
          </cell>
          <cell r="O303">
            <v>42724</v>
          </cell>
          <cell r="P303" t="str">
            <v>○</v>
          </cell>
          <cell r="Q303">
            <v>42878</v>
          </cell>
        </row>
        <row r="304">
          <cell r="B304" t="str">
            <v>CLU056H3618C1-50AL7G4</v>
          </cell>
          <cell r="C304" t="str">
            <v>056</v>
          </cell>
          <cell r="D304" t="str">
            <v>3618</v>
          </cell>
          <cell r="E304" t="str">
            <v>C1</v>
          </cell>
          <cell r="F304" t="str">
            <v>50A</v>
          </cell>
          <cell r="G304" t="str">
            <v>L7</v>
          </cell>
          <cell r="H304" t="str">
            <v>G4</v>
          </cell>
          <cell r="I304">
            <v>120</v>
          </cell>
          <cell r="J304" t="str">
            <v>○</v>
          </cell>
          <cell r="K304">
            <v>42242</v>
          </cell>
          <cell r="L304" t="str">
            <v>○</v>
          </cell>
          <cell r="M304">
            <v>42630</v>
          </cell>
          <cell r="N304" t="str">
            <v>○</v>
          </cell>
          <cell r="O304">
            <v>42572</v>
          </cell>
          <cell r="P304" t="str">
            <v>○</v>
          </cell>
          <cell r="Q304">
            <v>42725</v>
          </cell>
        </row>
        <row r="305">
          <cell r="B305" t="str">
            <v>CLU056H3618C1-40AL7G4</v>
          </cell>
          <cell r="C305" t="str">
            <v>056</v>
          </cell>
          <cell r="D305" t="str">
            <v>3618</v>
          </cell>
          <cell r="E305" t="str">
            <v>C1</v>
          </cell>
          <cell r="F305" t="str">
            <v>40A</v>
          </cell>
          <cell r="G305" t="str">
            <v>L7</v>
          </cell>
          <cell r="H305" t="str">
            <v>G4</v>
          </cell>
          <cell r="I305">
            <v>120</v>
          </cell>
          <cell r="J305" t="str">
            <v>○</v>
          </cell>
          <cell r="K305">
            <v>42264</v>
          </cell>
          <cell r="L305">
            <v>0</v>
          </cell>
          <cell r="M305" t="str">
            <v>*</v>
          </cell>
          <cell r="N305" t="str">
            <v>○</v>
          </cell>
          <cell r="O305">
            <v>42422</v>
          </cell>
          <cell r="P305">
            <v>0</v>
          </cell>
          <cell r="Q305" t="str">
            <v>*</v>
          </cell>
        </row>
        <row r="306">
          <cell r="B306" t="str">
            <v>CLU056H3618C1-30AL7G4</v>
          </cell>
          <cell r="C306" t="str">
            <v>056</v>
          </cell>
          <cell r="D306" t="str">
            <v>3618</v>
          </cell>
          <cell r="E306" t="str">
            <v>C1</v>
          </cell>
          <cell r="F306" t="str">
            <v>30A</v>
          </cell>
          <cell r="G306" t="str">
            <v>L7</v>
          </cell>
          <cell r="H306" t="str">
            <v>G4</v>
          </cell>
          <cell r="I306">
            <v>120</v>
          </cell>
          <cell r="J306" t="str">
            <v>○</v>
          </cell>
          <cell r="K306">
            <v>42264</v>
          </cell>
          <cell r="L306">
            <v>0</v>
          </cell>
          <cell r="M306" t="str">
            <v>*</v>
          </cell>
          <cell r="N306" t="str">
            <v>○</v>
          </cell>
          <cell r="O306">
            <v>42173</v>
          </cell>
          <cell r="P306">
            <v>0</v>
          </cell>
          <cell r="Q306" t="str">
            <v>*</v>
          </cell>
        </row>
        <row r="307">
          <cell r="B307" t="str">
            <v>CLU056H3618C1-653M2G2</v>
          </cell>
          <cell r="C307" t="str">
            <v>056</v>
          </cell>
          <cell r="D307" t="str">
            <v>3618</v>
          </cell>
          <cell r="E307" t="str">
            <v>C1</v>
          </cell>
          <cell r="F307" t="str">
            <v>653</v>
          </cell>
          <cell r="G307" t="str">
            <v>M2</v>
          </cell>
          <cell r="H307" t="str">
            <v>G2</v>
          </cell>
          <cell r="I307">
            <v>120</v>
          </cell>
          <cell r="J307">
            <v>0</v>
          </cell>
          <cell r="K307" t="str">
            <v>*</v>
          </cell>
          <cell r="L307">
            <v>0</v>
          </cell>
          <cell r="M307" t="str">
            <v>*</v>
          </cell>
          <cell r="N307" t="str">
            <v>○</v>
          </cell>
          <cell r="O307">
            <v>42849</v>
          </cell>
          <cell r="P307">
            <v>0</v>
          </cell>
          <cell r="Q307" t="str">
            <v>*</v>
          </cell>
        </row>
        <row r="308">
          <cell r="B308" t="str">
            <v>CLU056H3618C1-503M2G2</v>
          </cell>
          <cell r="C308" t="str">
            <v>056</v>
          </cell>
          <cell r="D308" t="str">
            <v>3618</v>
          </cell>
          <cell r="E308" t="str">
            <v>C1</v>
          </cell>
          <cell r="F308" t="str">
            <v>503</v>
          </cell>
          <cell r="G308" t="str">
            <v>M2</v>
          </cell>
          <cell r="H308" t="str">
            <v>G2</v>
          </cell>
          <cell r="I308">
            <v>120</v>
          </cell>
          <cell r="J308">
            <v>0</v>
          </cell>
          <cell r="K308" t="str">
            <v>*</v>
          </cell>
          <cell r="L308">
            <v>0</v>
          </cell>
          <cell r="M308" t="str">
            <v>*</v>
          </cell>
          <cell r="N308" t="str">
            <v>○</v>
          </cell>
          <cell r="O308">
            <v>42856</v>
          </cell>
          <cell r="P308">
            <v>0</v>
          </cell>
          <cell r="Q308" t="str">
            <v>*</v>
          </cell>
        </row>
        <row r="309">
          <cell r="B309" t="str">
            <v>CLU056H3618C1-403M2G2</v>
          </cell>
          <cell r="C309" t="str">
            <v>056</v>
          </cell>
          <cell r="D309" t="str">
            <v>3618</v>
          </cell>
          <cell r="E309" t="str">
            <v>C1</v>
          </cell>
          <cell r="F309" t="str">
            <v>403</v>
          </cell>
          <cell r="G309" t="str">
            <v>M2</v>
          </cell>
          <cell r="H309" t="str">
            <v>G2</v>
          </cell>
          <cell r="I309">
            <v>120</v>
          </cell>
          <cell r="J309" t="str">
            <v>○</v>
          </cell>
          <cell r="K309">
            <v>42758</v>
          </cell>
          <cell r="L309">
            <v>0</v>
          </cell>
          <cell r="M309" t="str">
            <v>*</v>
          </cell>
          <cell r="N309" t="str">
            <v>○</v>
          </cell>
          <cell r="O309">
            <v>42699</v>
          </cell>
          <cell r="P309" t="str">
            <v>○</v>
          </cell>
          <cell r="Q309">
            <v>42824</v>
          </cell>
        </row>
        <row r="310">
          <cell r="B310" t="str">
            <v>CLU056H3618C1-353M2G2</v>
          </cell>
          <cell r="C310" t="str">
            <v>056</v>
          </cell>
          <cell r="D310" t="str">
            <v>3618</v>
          </cell>
          <cell r="E310" t="str">
            <v>C1</v>
          </cell>
          <cell r="F310" t="str">
            <v>353</v>
          </cell>
          <cell r="G310" t="str">
            <v>M2</v>
          </cell>
          <cell r="H310" t="str">
            <v>G2</v>
          </cell>
          <cell r="I310">
            <v>120</v>
          </cell>
          <cell r="J310">
            <v>0</v>
          </cell>
          <cell r="K310" t="str">
            <v>*</v>
          </cell>
          <cell r="L310" t="str">
            <v>○</v>
          </cell>
          <cell r="M310">
            <v>42842</v>
          </cell>
          <cell r="N310" t="str">
            <v>○</v>
          </cell>
          <cell r="O310">
            <v>42850</v>
          </cell>
          <cell r="P310">
            <v>0</v>
          </cell>
          <cell r="Q310" t="str">
            <v>*</v>
          </cell>
        </row>
        <row r="311">
          <cell r="B311" t="str">
            <v>CLU056H3618C1-303M2G2</v>
          </cell>
          <cell r="C311" t="str">
            <v>056</v>
          </cell>
          <cell r="D311" t="str">
            <v>3618</v>
          </cell>
          <cell r="E311" t="str">
            <v>C1</v>
          </cell>
          <cell r="F311" t="str">
            <v>303</v>
          </cell>
          <cell r="G311" t="str">
            <v>M2</v>
          </cell>
          <cell r="H311" t="str">
            <v>G2</v>
          </cell>
          <cell r="I311">
            <v>120</v>
          </cell>
          <cell r="J311" t="str">
            <v>○</v>
          </cell>
          <cell r="K311">
            <v>42803</v>
          </cell>
          <cell r="L311">
            <v>0</v>
          </cell>
          <cell r="M311" t="str">
            <v>*</v>
          </cell>
          <cell r="N311" t="str">
            <v>○</v>
          </cell>
          <cell r="O311">
            <v>42806</v>
          </cell>
          <cell r="P311">
            <v>0</v>
          </cell>
          <cell r="Q311" t="str">
            <v>*</v>
          </cell>
        </row>
        <row r="312">
          <cell r="B312" t="str">
            <v>CLU056H3618C1-273M2G2</v>
          </cell>
          <cell r="C312" t="str">
            <v>056</v>
          </cell>
          <cell r="D312" t="str">
            <v>3618</v>
          </cell>
          <cell r="E312" t="str">
            <v>C1</v>
          </cell>
          <cell r="F312" t="str">
            <v>273</v>
          </cell>
          <cell r="G312" t="str">
            <v>M2</v>
          </cell>
          <cell r="H312" t="str">
            <v>G2</v>
          </cell>
          <cell r="I312">
            <v>120</v>
          </cell>
          <cell r="J312">
            <v>0</v>
          </cell>
          <cell r="K312">
            <v>42660</v>
          </cell>
          <cell r="L312" t="str">
            <v>○</v>
          </cell>
          <cell r="M312">
            <v>42847</v>
          </cell>
          <cell r="N312" t="str">
            <v>○</v>
          </cell>
          <cell r="O312">
            <v>42856</v>
          </cell>
          <cell r="P312">
            <v>0</v>
          </cell>
          <cell r="Q312">
            <v>42660</v>
          </cell>
        </row>
        <row r="313">
          <cell r="B313" t="str">
            <v>CLU056H3618C1-653H5G3</v>
          </cell>
          <cell r="C313" t="str">
            <v>056</v>
          </cell>
          <cell r="D313" t="str">
            <v>3618</v>
          </cell>
          <cell r="E313" t="str">
            <v>C1</v>
          </cell>
          <cell r="F313" t="str">
            <v>653</v>
          </cell>
          <cell r="G313" t="str">
            <v>H5</v>
          </cell>
          <cell r="H313" t="str">
            <v>G3</v>
          </cell>
          <cell r="I313">
            <v>120</v>
          </cell>
          <cell r="J313">
            <v>0</v>
          </cell>
          <cell r="K313" t="str">
            <v>*</v>
          </cell>
          <cell r="L313">
            <v>0</v>
          </cell>
          <cell r="M313" t="str">
            <v>*</v>
          </cell>
          <cell r="N313">
            <v>0</v>
          </cell>
          <cell r="O313" t="str">
            <v>*</v>
          </cell>
          <cell r="P313">
            <v>0</v>
          </cell>
          <cell r="Q313" t="str">
            <v>*</v>
          </cell>
        </row>
        <row r="314">
          <cell r="B314" t="str">
            <v>CLU056H3618C1-403H5G3</v>
          </cell>
          <cell r="C314" t="str">
            <v>056</v>
          </cell>
          <cell r="D314" t="str">
            <v>3618</v>
          </cell>
          <cell r="E314" t="str">
            <v>C1</v>
          </cell>
          <cell r="F314" t="str">
            <v>403</v>
          </cell>
          <cell r="G314" t="str">
            <v>H5</v>
          </cell>
          <cell r="H314" t="str">
            <v>G3</v>
          </cell>
          <cell r="I314">
            <v>120</v>
          </cell>
          <cell r="J314">
            <v>0</v>
          </cell>
          <cell r="K314" t="str">
            <v>*</v>
          </cell>
          <cell r="L314" t="str">
            <v>×</v>
          </cell>
          <cell r="M314">
            <v>42660</v>
          </cell>
          <cell r="N314">
            <v>0</v>
          </cell>
          <cell r="O314" t="str">
            <v>*</v>
          </cell>
          <cell r="P314">
            <v>0</v>
          </cell>
          <cell r="Q314" t="str">
            <v>*</v>
          </cell>
        </row>
        <row r="315">
          <cell r="B315" t="str">
            <v>CLU056H3618C1-353H5G3</v>
          </cell>
          <cell r="C315" t="str">
            <v>056</v>
          </cell>
          <cell r="D315" t="str">
            <v>3618</v>
          </cell>
          <cell r="E315" t="str">
            <v>C1</v>
          </cell>
          <cell r="F315" t="str">
            <v>353</v>
          </cell>
          <cell r="G315" t="str">
            <v>H5</v>
          </cell>
          <cell r="H315" t="str">
            <v>G3</v>
          </cell>
          <cell r="I315">
            <v>120</v>
          </cell>
          <cell r="J315">
            <v>0</v>
          </cell>
          <cell r="K315" t="str">
            <v>*</v>
          </cell>
          <cell r="L315" t="str">
            <v>×</v>
          </cell>
          <cell r="M315">
            <v>42660</v>
          </cell>
          <cell r="N315">
            <v>0</v>
          </cell>
          <cell r="O315" t="str">
            <v>*</v>
          </cell>
          <cell r="P315">
            <v>0</v>
          </cell>
          <cell r="Q315" t="str">
            <v>*</v>
          </cell>
        </row>
        <row r="316">
          <cell r="B316" t="str">
            <v>CLU056H3618C1-303H5G3</v>
          </cell>
          <cell r="C316" t="str">
            <v>056</v>
          </cell>
          <cell r="D316" t="str">
            <v>3618</v>
          </cell>
          <cell r="E316" t="str">
            <v>C1</v>
          </cell>
          <cell r="F316" t="str">
            <v>303</v>
          </cell>
          <cell r="G316" t="str">
            <v>H5</v>
          </cell>
          <cell r="H316" t="str">
            <v>G3</v>
          </cell>
          <cell r="I316">
            <v>120</v>
          </cell>
          <cell r="J316">
            <v>0</v>
          </cell>
          <cell r="K316" t="str">
            <v>*</v>
          </cell>
          <cell r="L316" t="str">
            <v>×</v>
          </cell>
          <cell r="M316">
            <v>42660</v>
          </cell>
          <cell r="N316">
            <v>0</v>
          </cell>
          <cell r="O316" t="str">
            <v>*</v>
          </cell>
          <cell r="P316">
            <v>0</v>
          </cell>
          <cell r="Q316" t="str">
            <v>*</v>
          </cell>
        </row>
        <row r="317">
          <cell r="B317" t="str">
            <v>CLU056H3618C1-273H5G3</v>
          </cell>
          <cell r="C317" t="str">
            <v>056</v>
          </cell>
          <cell r="D317" t="str">
            <v>3618</v>
          </cell>
          <cell r="E317" t="str">
            <v>C1</v>
          </cell>
          <cell r="F317" t="str">
            <v>273</v>
          </cell>
          <cell r="G317" t="str">
            <v>H5</v>
          </cell>
          <cell r="H317" t="str">
            <v>G3</v>
          </cell>
          <cell r="I317">
            <v>120</v>
          </cell>
          <cell r="J317">
            <v>0</v>
          </cell>
          <cell r="K317" t="str">
            <v>*</v>
          </cell>
          <cell r="L317">
            <v>0</v>
          </cell>
          <cell r="M317" t="str">
            <v>*</v>
          </cell>
          <cell r="N317">
            <v>0</v>
          </cell>
          <cell r="O317" t="str">
            <v>*</v>
          </cell>
          <cell r="P317">
            <v>0</v>
          </cell>
          <cell r="Q317" t="str">
            <v>*</v>
          </cell>
        </row>
        <row r="318">
          <cell r="B318" t="str">
            <v>CLU106H0305C1-50AL7G4</v>
          </cell>
          <cell r="C318" t="str">
            <v>106</v>
          </cell>
          <cell r="D318" t="str">
            <v>0305</v>
          </cell>
          <cell r="E318" t="str">
            <v>C1</v>
          </cell>
          <cell r="F318" t="str">
            <v>50A</v>
          </cell>
          <cell r="G318" t="str">
            <v>L7</v>
          </cell>
          <cell r="H318" t="str">
            <v>G4</v>
          </cell>
          <cell r="I318">
            <v>650</v>
          </cell>
          <cell r="J318">
            <v>0</v>
          </cell>
          <cell r="K318" t="str">
            <v>*</v>
          </cell>
          <cell r="L318" t="str">
            <v>○</v>
          </cell>
          <cell r="M318">
            <v>42823</v>
          </cell>
          <cell r="N318" t="str">
            <v>○</v>
          </cell>
          <cell r="O318">
            <v>42514</v>
          </cell>
          <cell r="P318" t="str">
            <v>○</v>
          </cell>
          <cell r="Q318">
            <v>42875</v>
          </cell>
        </row>
        <row r="319">
          <cell r="B319" t="str">
            <v>CLU106H0305C1-303M2G2</v>
          </cell>
          <cell r="C319" t="str">
            <v>106</v>
          </cell>
          <cell r="D319" t="str">
            <v>0305</v>
          </cell>
          <cell r="E319" t="str">
            <v>C1</v>
          </cell>
          <cell r="F319" t="str">
            <v>303</v>
          </cell>
          <cell r="G319" t="str">
            <v>M2</v>
          </cell>
          <cell r="H319" t="str">
            <v>G2</v>
          </cell>
          <cell r="I319">
            <v>650</v>
          </cell>
          <cell r="J319">
            <v>0</v>
          </cell>
          <cell r="K319" t="str">
            <v>*</v>
          </cell>
          <cell r="L319">
            <v>0</v>
          </cell>
          <cell r="M319" t="str">
            <v>*</v>
          </cell>
          <cell r="N319" t="str">
            <v>○</v>
          </cell>
          <cell r="O319">
            <v>42772</v>
          </cell>
          <cell r="P319" t="str">
            <v>○</v>
          </cell>
          <cell r="Q319">
            <v>42816</v>
          </cell>
        </row>
        <row r="320">
          <cell r="B320" t="str">
            <v>CLU106H0305C1-403M2G2</v>
          </cell>
          <cell r="C320" t="str">
            <v>106</v>
          </cell>
          <cell r="D320" t="str">
            <v>0305</v>
          </cell>
          <cell r="E320" t="str">
            <v>C1</v>
          </cell>
          <cell r="F320" t="str">
            <v>403</v>
          </cell>
          <cell r="G320" t="str">
            <v>M2</v>
          </cell>
          <cell r="H320" t="str">
            <v>G2</v>
          </cell>
          <cell r="I320">
            <v>650</v>
          </cell>
          <cell r="J320">
            <v>0</v>
          </cell>
          <cell r="K320" t="str">
            <v>*</v>
          </cell>
          <cell r="L320" t="str">
            <v>○</v>
          </cell>
          <cell r="M320">
            <v>42823</v>
          </cell>
          <cell r="N320" t="str">
            <v>○</v>
          </cell>
          <cell r="O320">
            <v>42789</v>
          </cell>
          <cell r="P320" t="str">
            <v>○</v>
          </cell>
          <cell r="Q320">
            <v>42821</v>
          </cell>
        </row>
        <row r="321">
          <cell r="B321" t="str">
            <v>CLU106H0305C1-503M2G2</v>
          </cell>
          <cell r="C321" t="str">
            <v>106</v>
          </cell>
          <cell r="D321" t="str">
            <v>0305</v>
          </cell>
          <cell r="E321" t="str">
            <v>C1</v>
          </cell>
          <cell r="F321" t="str">
            <v>503</v>
          </cell>
          <cell r="G321" t="str">
            <v>M2</v>
          </cell>
          <cell r="H321" t="str">
            <v>G2</v>
          </cell>
          <cell r="I321">
            <v>650</v>
          </cell>
          <cell r="J321">
            <v>0</v>
          </cell>
          <cell r="K321" t="str">
            <v>*</v>
          </cell>
          <cell r="L321">
            <v>0</v>
          </cell>
          <cell r="M321" t="str">
            <v>*</v>
          </cell>
          <cell r="N321">
            <v>0</v>
          </cell>
          <cell r="O321" t="str">
            <v>*</v>
          </cell>
          <cell r="P321">
            <v>0</v>
          </cell>
          <cell r="Q321" t="str">
            <v>*</v>
          </cell>
        </row>
        <row r="322">
          <cell r="B322" t="str">
            <v>CLU450H0212C1-50AL7G4</v>
          </cell>
          <cell r="C322" t="str">
            <v>450</v>
          </cell>
          <cell r="D322" t="str">
            <v>0212</v>
          </cell>
          <cell r="E322" t="str">
            <v>C1</v>
          </cell>
          <cell r="F322" t="str">
            <v>50A</v>
          </cell>
          <cell r="G322" t="str">
            <v>L7</v>
          </cell>
          <cell r="H322" t="str">
            <v>G4</v>
          </cell>
          <cell r="I322">
            <v>600</v>
          </cell>
          <cell r="J322" t="str">
            <v>○</v>
          </cell>
          <cell r="K322">
            <v>42319</v>
          </cell>
          <cell r="L322" t="str">
            <v>○</v>
          </cell>
          <cell r="M322">
            <v>42462</v>
          </cell>
          <cell r="N322" t="str">
            <v>○</v>
          </cell>
          <cell r="O322">
            <v>42538</v>
          </cell>
          <cell r="P322" t="str">
            <v>○</v>
          </cell>
          <cell r="Q322">
            <v>42594</v>
          </cell>
        </row>
        <row r="323">
          <cell r="B323" t="str">
            <v>CLU550H3626C1-65AL7G4</v>
          </cell>
          <cell r="C323" t="str">
            <v>550</v>
          </cell>
          <cell r="D323" t="str">
            <v>3626</v>
          </cell>
          <cell r="E323" t="str">
            <v>C1</v>
          </cell>
          <cell r="F323" t="str">
            <v>65A</v>
          </cell>
          <cell r="G323" t="str">
            <v>L7</v>
          </cell>
          <cell r="H323" t="str">
            <v>G4</v>
          </cell>
          <cell r="I323">
            <v>96</v>
          </cell>
          <cell r="J323">
            <v>0</v>
          </cell>
          <cell r="K323" t="str">
            <v>*</v>
          </cell>
          <cell r="L323">
            <v>0</v>
          </cell>
          <cell r="M323" t="str">
            <v>*</v>
          </cell>
          <cell r="N323">
            <v>0</v>
          </cell>
          <cell r="O323" t="str">
            <v>*</v>
          </cell>
          <cell r="P323">
            <v>0</v>
          </cell>
          <cell r="Q323" t="str">
            <v>*</v>
          </cell>
        </row>
        <row r="324">
          <cell r="B324" t="str">
            <v>CLU550H3626C1-50AL7G4</v>
          </cell>
          <cell r="C324" t="str">
            <v>550</v>
          </cell>
          <cell r="D324" t="str">
            <v>3626</v>
          </cell>
          <cell r="E324" t="str">
            <v>C1</v>
          </cell>
          <cell r="F324" t="str">
            <v>50A</v>
          </cell>
          <cell r="G324" t="str">
            <v>L7</v>
          </cell>
          <cell r="H324" t="str">
            <v>G4</v>
          </cell>
          <cell r="I324">
            <v>96</v>
          </cell>
          <cell r="J324">
            <v>0</v>
          </cell>
          <cell r="K324" t="str">
            <v>*</v>
          </cell>
          <cell r="L324">
            <v>0</v>
          </cell>
          <cell r="M324" t="str">
            <v>*</v>
          </cell>
          <cell r="N324" t="str">
            <v>○</v>
          </cell>
          <cell r="O324">
            <v>42777</v>
          </cell>
          <cell r="P324" t="str">
            <v>○</v>
          </cell>
          <cell r="Q324">
            <v>42507</v>
          </cell>
        </row>
        <row r="325">
          <cell r="B325" t="str">
            <v>CLU550H3626C1-40AL7G4</v>
          </cell>
          <cell r="C325" t="str">
            <v>550</v>
          </cell>
          <cell r="D325" t="str">
            <v>3626</v>
          </cell>
          <cell r="E325" t="str">
            <v>C1</v>
          </cell>
          <cell r="F325" t="str">
            <v>40A</v>
          </cell>
          <cell r="G325" t="str">
            <v>L7</v>
          </cell>
          <cell r="H325" t="str">
            <v>G4</v>
          </cell>
          <cell r="I325">
            <v>96</v>
          </cell>
          <cell r="J325">
            <v>0</v>
          </cell>
          <cell r="K325" t="str">
            <v>*</v>
          </cell>
          <cell r="L325">
            <v>0</v>
          </cell>
          <cell r="M325" t="str">
            <v>*</v>
          </cell>
          <cell r="N325">
            <v>0</v>
          </cell>
          <cell r="O325" t="str">
            <v>*</v>
          </cell>
          <cell r="P325" t="str">
            <v>○</v>
          </cell>
          <cell r="Q325">
            <v>42433</v>
          </cell>
        </row>
        <row r="326">
          <cell r="B326" t="str">
            <v>CLU550H3626C1-30AL7G4</v>
          </cell>
          <cell r="C326" t="str">
            <v>550</v>
          </cell>
          <cell r="D326" t="str">
            <v>3626</v>
          </cell>
          <cell r="E326" t="str">
            <v>C1</v>
          </cell>
          <cell r="F326" t="str">
            <v>30A</v>
          </cell>
          <cell r="G326" t="str">
            <v>L7</v>
          </cell>
          <cell r="H326" t="str">
            <v>G4</v>
          </cell>
          <cell r="I326">
            <v>96</v>
          </cell>
          <cell r="J326">
            <v>0</v>
          </cell>
          <cell r="K326" t="str">
            <v>*</v>
          </cell>
          <cell r="L326">
            <v>0</v>
          </cell>
          <cell r="M326" t="str">
            <v>*</v>
          </cell>
          <cell r="N326">
            <v>0</v>
          </cell>
          <cell r="O326" t="str">
            <v>*</v>
          </cell>
          <cell r="P326" t="str">
            <v>○</v>
          </cell>
          <cell r="Q326">
            <v>42405</v>
          </cell>
        </row>
        <row r="327">
          <cell r="B327" t="str">
            <v>CLU550H1826C1-653M2G2</v>
          </cell>
          <cell r="C327" t="str">
            <v>550</v>
          </cell>
          <cell r="D327" t="str">
            <v>1826</v>
          </cell>
          <cell r="E327" t="str">
            <v>C1</v>
          </cell>
          <cell r="F327" t="str">
            <v>653</v>
          </cell>
          <cell r="G327" t="str">
            <v>M2</v>
          </cell>
          <cell r="H327" t="str">
            <v>G2</v>
          </cell>
          <cell r="I327">
            <v>96</v>
          </cell>
          <cell r="J327">
            <v>0</v>
          </cell>
          <cell r="K327" t="str">
            <v>*</v>
          </cell>
          <cell r="L327">
            <v>0</v>
          </cell>
          <cell r="M327" t="str">
            <v>*</v>
          </cell>
          <cell r="N327">
            <v>0</v>
          </cell>
          <cell r="O327" t="str">
            <v>*</v>
          </cell>
          <cell r="P327">
            <v>0</v>
          </cell>
          <cell r="Q327" t="str">
            <v>*</v>
          </cell>
        </row>
        <row r="328">
          <cell r="B328" t="str">
            <v>CLU550H1826C1-503M2G2</v>
          </cell>
          <cell r="C328" t="str">
            <v>550</v>
          </cell>
          <cell r="D328" t="str">
            <v>1826</v>
          </cell>
          <cell r="E328" t="str">
            <v>C1</v>
          </cell>
          <cell r="F328" t="str">
            <v>503</v>
          </cell>
          <cell r="G328" t="str">
            <v>M2</v>
          </cell>
          <cell r="H328" t="str">
            <v>G2</v>
          </cell>
          <cell r="I328">
            <v>96</v>
          </cell>
          <cell r="J328">
            <v>0</v>
          </cell>
          <cell r="K328" t="str">
            <v>*</v>
          </cell>
          <cell r="L328">
            <v>0</v>
          </cell>
          <cell r="M328" t="str">
            <v>*</v>
          </cell>
          <cell r="N328">
            <v>0</v>
          </cell>
          <cell r="O328" t="str">
            <v>*</v>
          </cell>
          <cell r="P328" t="str">
            <v>○</v>
          </cell>
          <cell r="Q328">
            <v>42639</v>
          </cell>
        </row>
        <row r="329">
          <cell r="B329" t="str">
            <v>CLU550H1826C1-403M2G2</v>
          </cell>
          <cell r="C329" t="str">
            <v>550</v>
          </cell>
          <cell r="D329" t="str">
            <v>1826</v>
          </cell>
          <cell r="E329" t="str">
            <v>C1</v>
          </cell>
          <cell r="F329" t="str">
            <v>403</v>
          </cell>
          <cell r="G329" t="str">
            <v>M2</v>
          </cell>
          <cell r="H329" t="str">
            <v>G2</v>
          </cell>
          <cell r="I329">
            <v>96</v>
          </cell>
          <cell r="J329">
            <v>0</v>
          </cell>
          <cell r="K329" t="str">
            <v>*</v>
          </cell>
          <cell r="L329">
            <v>0</v>
          </cell>
          <cell r="M329" t="str">
            <v>*</v>
          </cell>
          <cell r="N329">
            <v>0</v>
          </cell>
          <cell r="O329" t="str">
            <v>*</v>
          </cell>
          <cell r="P329" t="str">
            <v>○</v>
          </cell>
          <cell r="Q329">
            <v>42739</v>
          </cell>
        </row>
        <row r="330">
          <cell r="B330" t="str">
            <v>CLU550H1826C1-353M2G2</v>
          </cell>
          <cell r="C330" t="str">
            <v>550</v>
          </cell>
          <cell r="D330" t="str">
            <v>1826</v>
          </cell>
          <cell r="E330" t="str">
            <v>C1</v>
          </cell>
          <cell r="F330" t="str">
            <v>353</v>
          </cell>
          <cell r="G330" t="str">
            <v>M2</v>
          </cell>
          <cell r="H330" t="str">
            <v>G2</v>
          </cell>
          <cell r="I330">
            <v>96</v>
          </cell>
          <cell r="J330">
            <v>0</v>
          </cell>
          <cell r="K330" t="str">
            <v>*</v>
          </cell>
          <cell r="L330">
            <v>0</v>
          </cell>
          <cell r="M330" t="str">
            <v>*</v>
          </cell>
          <cell r="N330">
            <v>0</v>
          </cell>
          <cell r="O330" t="str">
            <v>*</v>
          </cell>
          <cell r="P330" t="str">
            <v>○</v>
          </cell>
          <cell r="Q330">
            <v>42473</v>
          </cell>
        </row>
        <row r="331">
          <cell r="B331" t="str">
            <v>CLU550H1826C1-303M2G2</v>
          </cell>
          <cell r="C331" t="str">
            <v>550</v>
          </cell>
          <cell r="D331" t="str">
            <v>1826</v>
          </cell>
          <cell r="E331" t="str">
            <v>C1</v>
          </cell>
          <cell r="F331" t="str">
            <v>303</v>
          </cell>
          <cell r="G331" t="str">
            <v>M2</v>
          </cell>
          <cell r="H331" t="str">
            <v>G2</v>
          </cell>
          <cell r="I331">
            <v>96</v>
          </cell>
          <cell r="J331">
            <v>0</v>
          </cell>
          <cell r="K331" t="str">
            <v>*</v>
          </cell>
          <cell r="L331">
            <v>0</v>
          </cell>
          <cell r="M331" t="str">
            <v>*</v>
          </cell>
          <cell r="N331">
            <v>0</v>
          </cell>
          <cell r="O331" t="str">
            <v>*</v>
          </cell>
          <cell r="P331">
            <v>0</v>
          </cell>
          <cell r="Q331" t="str">
            <v>*</v>
          </cell>
        </row>
        <row r="332">
          <cell r="B332" t="str">
            <v>CLU550H1826C1-273M2G2</v>
          </cell>
          <cell r="C332" t="str">
            <v>550</v>
          </cell>
          <cell r="D332" t="str">
            <v>1826</v>
          </cell>
          <cell r="E332" t="str">
            <v>C1</v>
          </cell>
          <cell r="F332" t="str">
            <v>273</v>
          </cell>
          <cell r="G332" t="str">
            <v>M2</v>
          </cell>
          <cell r="H332" t="str">
            <v>G2</v>
          </cell>
          <cell r="I332">
            <v>96</v>
          </cell>
          <cell r="J332">
            <v>0</v>
          </cell>
          <cell r="K332" t="str">
            <v>*</v>
          </cell>
          <cell r="L332">
            <v>0</v>
          </cell>
          <cell r="M332" t="str">
            <v>*</v>
          </cell>
          <cell r="N332">
            <v>0</v>
          </cell>
          <cell r="O332" t="str">
            <v>*</v>
          </cell>
          <cell r="P332">
            <v>0</v>
          </cell>
          <cell r="Q332" t="str">
            <v>*</v>
          </cell>
        </row>
        <row r="333">
          <cell r="B333" t="str">
            <v>CLU550H3626C1-653M2G2</v>
          </cell>
          <cell r="C333" t="str">
            <v>550</v>
          </cell>
          <cell r="D333" t="str">
            <v>3626</v>
          </cell>
          <cell r="E333" t="str">
            <v>C1</v>
          </cell>
          <cell r="F333" t="str">
            <v>653</v>
          </cell>
          <cell r="G333" t="str">
            <v>M2</v>
          </cell>
          <cell r="H333" t="str">
            <v>G2</v>
          </cell>
          <cell r="I333">
            <v>96</v>
          </cell>
          <cell r="J333">
            <v>0</v>
          </cell>
          <cell r="K333" t="str">
            <v>*</v>
          </cell>
          <cell r="L333">
            <v>0</v>
          </cell>
          <cell r="M333" t="str">
            <v>*</v>
          </cell>
          <cell r="N333" t="str">
            <v>○</v>
          </cell>
          <cell r="O333">
            <v>42757</v>
          </cell>
          <cell r="P333" t="str">
            <v>○</v>
          </cell>
          <cell r="Q333">
            <v>42813</v>
          </cell>
        </row>
        <row r="334">
          <cell r="B334" t="str">
            <v>CLU550H3626C1-573M2G2</v>
          </cell>
          <cell r="C334" t="str">
            <v>550</v>
          </cell>
          <cell r="D334" t="str">
            <v>3626</v>
          </cell>
          <cell r="E334" t="str">
            <v>C1</v>
          </cell>
          <cell r="F334" t="str">
            <v>573</v>
          </cell>
          <cell r="G334" t="str">
            <v>M2</v>
          </cell>
          <cell r="H334" t="str">
            <v>G2</v>
          </cell>
          <cell r="I334">
            <v>96</v>
          </cell>
          <cell r="J334">
            <v>0</v>
          </cell>
          <cell r="K334" t="str">
            <v>*</v>
          </cell>
          <cell r="L334">
            <v>0</v>
          </cell>
          <cell r="M334" t="str">
            <v>*</v>
          </cell>
          <cell r="N334">
            <v>0</v>
          </cell>
          <cell r="O334" t="str">
            <v>*</v>
          </cell>
          <cell r="P334" t="str">
            <v>○</v>
          </cell>
          <cell r="Q334">
            <v>42587</v>
          </cell>
        </row>
        <row r="335">
          <cell r="B335" t="str">
            <v>CLU550H3626C1-503M2G2</v>
          </cell>
          <cell r="C335" t="str">
            <v>550</v>
          </cell>
          <cell r="D335" t="str">
            <v>3626</v>
          </cell>
          <cell r="E335" t="str">
            <v>C1</v>
          </cell>
          <cell r="F335" t="str">
            <v>503</v>
          </cell>
          <cell r="G335" t="str">
            <v>M2</v>
          </cell>
          <cell r="H335" t="str">
            <v>G2</v>
          </cell>
          <cell r="I335">
            <v>96</v>
          </cell>
          <cell r="J335">
            <v>0</v>
          </cell>
          <cell r="K335" t="str">
            <v>*</v>
          </cell>
          <cell r="L335">
            <v>0</v>
          </cell>
          <cell r="M335" t="str">
            <v>*</v>
          </cell>
          <cell r="N335" t="str">
            <v>○</v>
          </cell>
          <cell r="O335">
            <v>42759</v>
          </cell>
          <cell r="P335" t="str">
            <v>×</v>
          </cell>
          <cell r="Q335">
            <v>42435</v>
          </cell>
        </row>
        <row r="336">
          <cell r="B336" t="str">
            <v>CLU550H3626C1-403M2G2</v>
          </cell>
          <cell r="C336" t="str">
            <v>550</v>
          </cell>
          <cell r="D336" t="str">
            <v>3626</v>
          </cell>
          <cell r="E336" t="str">
            <v>C1</v>
          </cell>
          <cell r="F336" t="str">
            <v>403</v>
          </cell>
          <cell r="G336" t="str">
            <v>M2</v>
          </cell>
          <cell r="H336" t="str">
            <v>G2</v>
          </cell>
          <cell r="I336">
            <v>96</v>
          </cell>
          <cell r="J336">
            <v>0</v>
          </cell>
          <cell r="K336" t="str">
            <v>*</v>
          </cell>
          <cell r="L336">
            <v>0</v>
          </cell>
          <cell r="M336" t="str">
            <v>*</v>
          </cell>
          <cell r="N336">
            <v>0</v>
          </cell>
          <cell r="O336" t="str">
            <v>*</v>
          </cell>
          <cell r="P336" t="str">
            <v>○</v>
          </cell>
          <cell r="Q336">
            <v>42488</v>
          </cell>
        </row>
        <row r="337">
          <cell r="B337" t="str">
            <v>CLU550H3626C1-353M2G2</v>
          </cell>
          <cell r="C337" t="str">
            <v>550</v>
          </cell>
          <cell r="D337" t="str">
            <v>3626</v>
          </cell>
          <cell r="E337" t="str">
            <v>C1</v>
          </cell>
          <cell r="F337" t="str">
            <v>353</v>
          </cell>
          <cell r="G337" t="str">
            <v>M2</v>
          </cell>
          <cell r="H337" t="str">
            <v>G2</v>
          </cell>
          <cell r="I337">
            <v>96</v>
          </cell>
          <cell r="J337">
            <v>0</v>
          </cell>
          <cell r="K337" t="str">
            <v>*</v>
          </cell>
          <cell r="L337">
            <v>0</v>
          </cell>
          <cell r="M337" t="str">
            <v>*</v>
          </cell>
          <cell r="N337">
            <v>0</v>
          </cell>
          <cell r="O337" t="str">
            <v>*</v>
          </cell>
          <cell r="P337" t="str">
            <v>○</v>
          </cell>
          <cell r="Q337">
            <v>42435</v>
          </cell>
        </row>
        <row r="338">
          <cell r="B338" t="str">
            <v>CLU550H3626C1-303M2G2</v>
          </cell>
          <cell r="C338" t="str">
            <v>550</v>
          </cell>
          <cell r="D338" t="str">
            <v>3626</v>
          </cell>
          <cell r="E338" t="str">
            <v>C1</v>
          </cell>
          <cell r="F338" t="str">
            <v>303</v>
          </cell>
          <cell r="G338" t="str">
            <v>M2</v>
          </cell>
          <cell r="H338" t="str">
            <v>G2</v>
          </cell>
          <cell r="I338">
            <v>96</v>
          </cell>
          <cell r="J338">
            <v>0</v>
          </cell>
          <cell r="K338" t="str">
            <v>*</v>
          </cell>
          <cell r="L338">
            <v>0</v>
          </cell>
          <cell r="M338" t="str">
            <v>*</v>
          </cell>
          <cell r="N338">
            <v>0</v>
          </cell>
          <cell r="O338" t="str">
            <v>*</v>
          </cell>
          <cell r="P338" t="str">
            <v>○</v>
          </cell>
          <cell r="Q338">
            <v>42837</v>
          </cell>
        </row>
        <row r="339">
          <cell r="B339" t="str">
            <v>CLU550H3626C1-273M2G2</v>
          </cell>
          <cell r="C339" t="str">
            <v>550</v>
          </cell>
          <cell r="D339" t="str">
            <v>3626</v>
          </cell>
          <cell r="E339" t="str">
            <v>C1</v>
          </cell>
          <cell r="F339" t="str">
            <v>273</v>
          </cell>
          <cell r="G339" t="str">
            <v>M2</v>
          </cell>
          <cell r="H339" t="str">
            <v>G2</v>
          </cell>
          <cell r="I339">
            <v>96</v>
          </cell>
          <cell r="J339">
            <v>0</v>
          </cell>
          <cell r="K339" t="str">
            <v>*</v>
          </cell>
          <cell r="L339">
            <v>0</v>
          </cell>
          <cell r="M339" t="str">
            <v>*</v>
          </cell>
          <cell r="N339">
            <v>0</v>
          </cell>
          <cell r="O339" t="str">
            <v>*</v>
          </cell>
          <cell r="P339" t="str">
            <v>○</v>
          </cell>
          <cell r="Q339">
            <v>42435</v>
          </cell>
        </row>
        <row r="340">
          <cell r="B340" t="str">
            <v>CLU550H3626C1-573H5G3</v>
          </cell>
          <cell r="C340" t="str">
            <v>550</v>
          </cell>
          <cell r="D340" t="str">
            <v>3626</v>
          </cell>
          <cell r="E340" t="str">
            <v>C1</v>
          </cell>
          <cell r="F340" t="str">
            <v>573</v>
          </cell>
          <cell r="G340" t="str">
            <v>H5</v>
          </cell>
          <cell r="H340" t="str">
            <v>G3</v>
          </cell>
          <cell r="I340">
            <v>96</v>
          </cell>
          <cell r="J340">
            <v>0</v>
          </cell>
          <cell r="K340" t="str">
            <v>*</v>
          </cell>
          <cell r="L340">
            <v>0</v>
          </cell>
          <cell r="M340" t="str">
            <v>*</v>
          </cell>
          <cell r="N340">
            <v>0</v>
          </cell>
          <cell r="O340" t="str">
            <v>*</v>
          </cell>
          <cell r="P340" t="str">
            <v>○</v>
          </cell>
          <cell r="Q340">
            <v>42601</v>
          </cell>
        </row>
        <row r="341">
          <cell r="B341" t="str">
            <v>CNU560H1825C1-50AL7G4</v>
          </cell>
          <cell r="C341" t="str">
            <v>560</v>
          </cell>
          <cell r="D341" t="str">
            <v>1825</v>
          </cell>
          <cell r="E341" t="str">
            <v>C1</v>
          </cell>
          <cell r="F341" t="str">
            <v>50A</v>
          </cell>
          <cell r="G341" t="str">
            <v>L7</v>
          </cell>
          <cell r="H341" t="str">
            <v>G4</v>
          </cell>
          <cell r="I341">
            <v>120</v>
          </cell>
          <cell r="J341">
            <v>0</v>
          </cell>
          <cell r="K341" t="str">
            <v>*</v>
          </cell>
          <cell r="L341">
            <v>0</v>
          </cell>
          <cell r="M341" t="str">
            <v>*</v>
          </cell>
          <cell r="N341">
            <v>0</v>
          </cell>
          <cell r="O341" t="str">
            <v>*</v>
          </cell>
          <cell r="P341">
            <v>0</v>
          </cell>
          <cell r="Q341" t="str">
            <v>*</v>
          </cell>
        </row>
        <row r="342">
          <cell r="B342" t="str">
            <v>CNU560H1825C1-40AL7G4</v>
          </cell>
          <cell r="C342" t="str">
            <v>560</v>
          </cell>
          <cell r="D342" t="str">
            <v>1825</v>
          </cell>
          <cell r="E342" t="str">
            <v>C1</v>
          </cell>
          <cell r="F342" t="str">
            <v>40A</v>
          </cell>
          <cell r="G342" t="str">
            <v>L7</v>
          </cell>
          <cell r="H342" t="str">
            <v>G4</v>
          </cell>
          <cell r="I342">
            <v>120</v>
          </cell>
          <cell r="J342">
            <v>0</v>
          </cell>
          <cell r="K342" t="str">
            <v>*</v>
          </cell>
          <cell r="L342">
            <v>0</v>
          </cell>
          <cell r="M342" t="str">
            <v>*</v>
          </cell>
          <cell r="N342">
            <v>0</v>
          </cell>
          <cell r="O342" t="str">
            <v>*</v>
          </cell>
          <cell r="P342">
            <v>0</v>
          </cell>
          <cell r="Q342" t="str">
            <v>*</v>
          </cell>
        </row>
        <row r="343">
          <cell r="B343" t="str">
            <v>CNU560H1825C1-30AL7G4</v>
          </cell>
          <cell r="C343" t="str">
            <v>560</v>
          </cell>
          <cell r="D343" t="str">
            <v>1825</v>
          </cell>
          <cell r="E343" t="str">
            <v>C1</v>
          </cell>
          <cell r="F343" t="str">
            <v>30A</v>
          </cell>
          <cell r="G343" t="str">
            <v>L7</v>
          </cell>
          <cell r="H343" t="str">
            <v>G4</v>
          </cell>
          <cell r="I343">
            <v>120</v>
          </cell>
          <cell r="J343">
            <v>0</v>
          </cell>
          <cell r="K343" t="str">
            <v>*</v>
          </cell>
          <cell r="L343">
            <v>0</v>
          </cell>
          <cell r="M343" t="str">
            <v>*</v>
          </cell>
          <cell r="N343">
            <v>0</v>
          </cell>
          <cell r="O343" t="str">
            <v>*</v>
          </cell>
          <cell r="P343">
            <v>0</v>
          </cell>
          <cell r="Q343" t="str">
            <v>*</v>
          </cell>
        </row>
        <row r="344">
          <cell r="B344" t="str">
            <v>CNU560H1825C1-653M2G2</v>
          </cell>
          <cell r="C344" t="str">
            <v>560</v>
          </cell>
          <cell r="D344" t="str">
            <v>1825</v>
          </cell>
          <cell r="E344" t="str">
            <v>C1</v>
          </cell>
          <cell r="F344" t="str">
            <v>653</v>
          </cell>
          <cell r="G344" t="str">
            <v>M2</v>
          </cell>
          <cell r="H344" t="str">
            <v>G2</v>
          </cell>
          <cell r="I344">
            <v>120</v>
          </cell>
          <cell r="J344">
            <v>0</v>
          </cell>
          <cell r="K344" t="str">
            <v>*</v>
          </cell>
          <cell r="L344">
            <v>0</v>
          </cell>
          <cell r="M344" t="str">
            <v>*</v>
          </cell>
          <cell r="N344">
            <v>0</v>
          </cell>
          <cell r="O344" t="str">
            <v>*</v>
          </cell>
          <cell r="P344">
            <v>0</v>
          </cell>
          <cell r="Q344" t="str">
            <v>*</v>
          </cell>
        </row>
        <row r="345">
          <cell r="B345" t="str">
            <v>CNU560H1825C1-503M2G2</v>
          </cell>
          <cell r="C345" t="str">
            <v>560</v>
          </cell>
          <cell r="D345" t="str">
            <v>1825</v>
          </cell>
          <cell r="E345" t="str">
            <v>C1</v>
          </cell>
          <cell r="F345" t="str">
            <v>503</v>
          </cell>
          <cell r="G345" t="str">
            <v>M2</v>
          </cell>
          <cell r="H345" t="str">
            <v>G2</v>
          </cell>
          <cell r="I345">
            <v>120</v>
          </cell>
          <cell r="J345">
            <v>0</v>
          </cell>
          <cell r="K345" t="str">
            <v>*</v>
          </cell>
          <cell r="L345">
            <v>0</v>
          </cell>
          <cell r="M345" t="str">
            <v>*</v>
          </cell>
          <cell r="N345">
            <v>0</v>
          </cell>
          <cell r="O345" t="str">
            <v>*</v>
          </cell>
          <cell r="P345">
            <v>0</v>
          </cell>
          <cell r="Q345" t="str">
            <v>*</v>
          </cell>
        </row>
        <row r="346">
          <cell r="B346" t="str">
            <v>CNU560H1825C1-403M2G2</v>
          </cell>
          <cell r="C346" t="str">
            <v>560</v>
          </cell>
          <cell r="D346" t="str">
            <v>1825</v>
          </cell>
          <cell r="E346" t="str">
            <v>C1</v>
          </cell>
          <cell r="F346" t="str">
            <v>403</v>
          </cell>
          <cell r="G346" t="str">
            <v>M2</v>
          </cell>
          <cell r="H346" t="str">
            <v>G2</v>
          </cell>
          <cell r="I346">
            <v>120</v>
          </cell>
          <cell r="J346">
            <v>0</v>
          </cell>
          <cell r="K346" t="str">
            <v>*</v>
          </cell>
          <cell r="L346">
            <v>0</v>
          </cell>
          <cell r="M346" t="str">
            <v>*</v>
          </cell>
          <cell r="N346">
            <v>0</v>
          </cell>
          <cell r="O346" t="str">
            <v>*</v>
          </cell>
          <cell r="P346">
            <v>0</v>
          </cell>
          <cell r="Q346" t="str">
            <v>*</v>
          </cell>
        </row>
        <row r="347">
          <cell r="B347" t="str">
            <v>CNU560H1825C1-353M2G2</v>
          </cell>
          <cell r="C347" t="str">
            <v>560</v>
          </cell>
          <cell r="D347" t="str">
            <v>1825</v>
          </cell>
          <cell r="E347" t="str">
            <v>C1</v>
          </cell>
          <cell r="F347" t="str">
            <v>353</v>
          </cell>
          <cell r="G347" t="str">
            <v>M2</v>
          </cell>
          <cell r="H347" t="str">
            <v>G2</v>
          </cell>
          <cell r="I347">
            <v>120</v>
          </cell>
          <cell r="J347">
            <v>0</v>
          </cell>
          <cell r="K347" t="str">
            <v>*</v>
          </cell>
          <cell r="L347">
            <v>0</v>
          </cell>
          <cell r="M347" t="str">
            <v>*</v>
          </cell>
          <cell r="N347">
            <v>0</v>
          </cell>
          <cell r="O347" t="str">
            <v>*</v>
          </cell>
          <cell r="P347">
            <v>0</v>
          </cell>
          <cell r="Q347" t="str">
            <v>*</v>
          </cell>
        </row>
        <row r="348">
          <cell r="B348" t="str">
            <v>CNU560H1825C1-303M2G2</v>
          </cell>
          <cell r="C348" t="str">
            <v>560</v>
          </cell>
          <cell r="D348" t="str">
            <v>1825</v>
          </cell>
          <cell r="E348" t="str">
            <v>C1</v>
          </cell>
          <cell r="F348" t="str">
            <v>303</v>
          </cell>
          <cell r="G348" t="str">
            <v>M2</v>
          </cell>
          <cell r="H348" t="str">
            <v>G2</v>
          </cell>
          <cell r="I348">
            <v>120</v>
          </cell>
          <cell r="J348">
            <v>0</v>
          </cell>
          <cell r="K348" t="str">
            <v>*</v>
          </cell>
          <cell r="L348">
            <v>0</v>
          </cell>
          <cell r="M348" t="str">
            <v>*</v>
          </cell>
          <cell r="N348">
            <v>0</v>
          </cell>
          <cell r="O348" t="str">
            <v>*</v>
          </cell>
          <cell r="P348">
            <v>0</v>
          </cell>
          <cell r="Q348" t="str">
            <v>*</v>
          </cell>
        </row>
        <row r="349">
          <cell r="B349" t="str">
            <v>CNU560H1825C1-273M2G2</v>
          </cell>
          <cell r="C349" t="str">
            <v>560</v>
          </cell>
          <cell r="D349" t="str">
            <v>1825</v>
          </cell>
          <cell r="E349" t="str">
            <v>C1</v>
          </cell>
          <cell r="F349" t="str">
            <v>273</v>
          </cell>
          <cell r="G349" t="str">
            <v>M2</v>
          </cell>
          <cell r="H349" t="str">
            <v>G2</v>
          </cell>
          <cell r="I349">
            <v>120</v>
          </cell>
          <cell r="J349">
            <v>0</v>
          </cell>
          <cell r="K349" t="str">
            <v>*</v>
          </cell>
          <cell r="L349">
            <v>0</v>
          </cell>
          <cell r="M349" t="str">
            <v>*</v>
          </cell>
          <cell r="N349">
            <v>0</v>
          </cell>
          <cell r="O349" t="str">
            <v>*</v>
          </cell>
          <cell r="P349">
            <v>0</v>
          </cell>
          <cell r="Q349" t="str">
            <v>*</v>
          </cell>
        </row>
        <row r="350">
          <cell r="B350" t="str">
            <v>CNU560H2626C1-50AL7G4</v>
          </cell>
          <cell r="C350" t="str">
            <v>560</v>
          </cell>
          <cell r="D350" t="str">
            <v>2626</v>
          </cell>
          <cell r="E350" t="str">
            <v>C1</v>
          </cell>
          <cell r="F350" t="str">
            <v>50A</v>
          </cell>
          <cell r="G350" t="str">
            <v>L7</v>
          </cell>
          <cell r="H350" t="str">
            <v>G4</v>
          </cell>
          <cell r="I350">
            <v>120</v>
          </cell>
          <cell r="J350">
            <v>0</v>
          </cell>
          <cell r="K350" t="str">
            <v>*</v>
          </cell>
          <cell r="L350">
            <v>0</v>
          </cell>
          <cell r="M350" t="str">
            <v>*</v>
          </cell>
          <cell r="N350">
            <v>0</v>
          </cell>
          <cell r="O350" t="str">
            <v>*</v>
          </cell>
          <cell r="P350">
            <v>0</v>
          </cell>
          <cell r="Q350" t="str">
            <v>*</v>
          </cell>
        </row>
        <row r="351">
          <cell r="B351" t="str">
            <v>CNU560H2626C1-40AL7G4</v>
          </cell>
          <cell r="C351" t="str">
            <v>560</v>
          </cell>
          <cell r="D351" t="str">
            <v>2626</v>
          </cell>
          <cell r="E351" t="str">
            <v>C1</v>
          </cell>
          <cell r="F351" t="str">
            <v>40A</v>
          </cell>
          <cell r="G351" t="str">
            <v>L7</v>
          </cell>
          <cell r="H351" t="str">
            <v>G4</v>
          </cell>
          <cell r="I351">
            <v>120</v>
          </cell>
          <cell r="J351">
            <v>0</v>
          </cell>
          <cell r="K351" t="str">
            <v>*</v>
          </cell>
          <cell r="L351">
            <v>0</v>
          </cell>
          <cell r="M351" t="str">
            <v>*</v>
          </cell>
          <cell r="N351">
            <v>0</v>
          </cell>
          <cell r="O351" t="str">
            <v>*</v>
          </cell>
          <cell r="P351">
            <v>0</v>
          </cell>
          <cell r="Q351" t="str">
            <v>*</v>
          </cell>
        </row>
        <row r="352">
          <cell r="B352" t="str">
            <v>CNU560H2626C1-30AL7G4</v>
          </cell>
          <cell r="C352" t="str">
            <v>560</v>
          </cell>
          <cell r="D352" t="str">
            <v>2626</v>
          </cell>
          <cell r="E352" t="str">
            <v>C1</v>
          </cell>
          <cell r="F352" t="str">
            <v>30A</v>
          </cell>
          <cell r="G352" t="str">
            <v>L7</v>
          </cell>
          <cell r="H352" t="str">
            <v>G4</v>
          </cell>
          <cell r="I352">
            <v>120</v>
          </cell>
          <cell r="J352">
            <v>0</v>
          </cell>
          <cell r="K352" t="str">
            <v>*</v>
          </cell>
          <cell r="L352">
            <v>0</v>
          </cell>
          <cell r="M352" t="str">
            <v>*</v>
          </cell>
          <cell r="N352">
            <v>0</v>
          </cell>
          <cell r="O352" t="str">
            <v>*</v>
          </cell>
          <cell r="P352">
            <v>0</v>
          </cell>
          <cell r="Q352" t="str">
            <v>*</v>
          </cell>
        </row>
        <row r="353">
          <cell r="B353" t="str">
            <v>CNU560H2626C1-653M2G2</v>
          </cell>
          <cell r="C353" t="str">
            <v>560</v>
          </cell>
          <cell r="D353" t="str">
            <v>2626</v>
          </cell>
          <cell r="E353" t="str">
            <v>C1</v>
          </cell>
          <cell r="F353" t="str">
            <v>653</v>
          </cell>
          <cell r="G353" t="str">
            <v>M2</v>
          </cell>
          <cell r="H353" t="str">
            <v>G2</v>
          </cell>
          <cell r="I353">
            <v>120</v>
          </cell>
          <cell r="J353">
            <v>0</v>
          </cell>
          <cell r="K353" t="str">
            <v>*</v>
          </cell>
          <cell r="L353">
            <v>0</v>
          </cell>
          <cell r="M353" t="str">
            <v>*</v>
          </cell>
          <cell r="N353">
            <v>0</v>
          </cell>
          <cell r="O353" t="str">
            <v>*</v>
          </cell>
          <cell r="P353">
            <v>0</v>
          </cell>
          <cell r="Q353" t="str">
            <v>*</v>
          </cell>
        </row>
        <row r="354">
          <cell r="B354" t="str">
            <v>CNU560H2626C1-503M2G2</v>
          </cell>
          <cell r="C354" t="str">
            <v>560</v>
          </cell>
          <cell r="D354" t="str">
            <v>2626</v>
          </cell>
          <cell r="E354" t="str">
            <v>C1</v>
          </cell>
          <cell r="F354" t="str">
            <v>503</v>
          </cell>
          <cell r="G354" t="str">
            <v>M2</v>
          </cell>
          <cell r="H354" t="str">
            <v>G2</v>
          </cell>
          <cell r="I354">
            <v>120</v>
          </cell>
          <cell r="J354" t="str">
            <v>○</v>
          </cell>
          <cell r="K354">
            <v>42846</v>
          </cell>
          <cell r="L354">
            <v>0</v>
          </cell>
          <cell r="M354" t="str">
            <v>*</v>
          </cell>
          <cell r="N354">
            <v>0</v>
          </cell>
          <cell r="O354" t="str">
            <v>*</v>
          </cell>
          <cell r="P354">
            <v>0</v>
          </cell>
          <cell r="Q354" t="str">
            <v>*</v>
          </cell>
        </row>
        <row r="355">
          <cell r="B355" t="str">
            <v>CNU560H2626C1-403M2G2</v>
          </cell>
          <cell r="C355" t="str">
            <v>560</v>
          </cell>
          <cell r="D355" t="str">
            <v>2626</v>
          </cell>
          <cell r="E355" t="str">
            <v>C1</v>
          </cell>
          <cell r="F355" t="str">
            <v>403</v>
          </cell>
          <cell r="G355" t="str">
            <v>M2</v>
          </cell>
          <cell r="H355" t="str">
            <v>G2</v>
          </cell>
          <cell r="I355">
            <v>120</v>
          </cell>
          <cell r="J355">
            <v>0</v>
          </cell>
          <cell r="K355" t="str">
            <v>*</v>
          </cell>
          <cell r="L355">
            <v>0</v>
          </cell>
          <cell r="M355" t="str">
            <v>*</v>
          </cell>
          <cell r="N355">
            <v>0</v>
          </cell>
          <cell r="O355" t="str">
            <v>*</v>
          </cell>
          <cell r="P355">
            <v>0</v>
          </cell>
          <cell r="Q355" t="str">
            <v>*</v>
          </cell>
        </row>
        <row r="356">
          <cell r="B356" t="str">
            <v>CNU560H2626C1-353M2G2</v>
          </cell>
          <cell r="C356" t="str">
            <v>560</v>
          </cell>
          <cell r="D356" t="str">
            <v>2626</v>
          </cell>
          <cell r="E356" t="str">
            <v>C1</v>
          </cell>
          <cell r="F356" t="str">
            <v>353</v>
          </cell>
          <cell r="G356" t="str">
            <v>M2</v>
          </cell>
          <cell r="H356" t="str">
            <v>G2</v>
          </cell>
          <cell r="I356">
            <v>120</v>
          </cell>
          <cell r="J356">
            <v>0</v>
          </cell>
          <cell r="K356" t="str">
            <v>*</v>
          </cell>
          <cell r="L356">
            <v>0</v>
          </cell>
          <cell r="M356" t="str">
            <v>*</v>
          </cell>
          <cell r="N356">
            <v>0</v>
          </cell>
          <cell r="O356" t="str">
            <v>*</v>
          </cell>
          <cell r="P356">
            <v>0</v>
          </cell>
          <cell r="Q356" t="str">
            <v>*</v>
          </cell>
        </row>
        <row r="357">
          <cell r="B357" t="str">
            <v>CNU560H2626C1-303M2G2</v>
          </cell>
          <cell r="C357" t="str">
            <v>560</v>
          </cell>
          <cell r="D357" t="str">
            <v>2626</v>
          </cell>
          <cell r="E357" t="str">
            <v>C1</v>
          </cell>
          <cell r="F357" t="str">
            <v>303</v>
          </cell>
          <cell r="G357" t="str">
            <v>M2</v>
          </cell>
          <cell r="H357" t="str">
            <v>G2</v>
          </cell>
          <cell r="I357">
            <v>120</v>
          </cell>
          <cell r="J357">
            <v>0</v>
          </cell>
          <cell r="K357" t="str">
            <v>*</v>
          </cell>
          <cell r="L357">
            <v>0</v>
          </cell>
          <cell r="M357" t="str">
            <v>*</v>
          </cell>
          <cell r="N357">
            <v>0</v>
          </cell>
          <cell r="O357" t="str">
            <v>*</v>
          </cell>
          <cell r="P357">
            <v>0</v>
          </cell>
          <cell r="Q357" t="str">
            <v>*</v>
          </cell>
        </row>
        <row r="358">
          <cell r="B358" t="str">
            <v>CNU560H2626C1-273M2G2</v>
          </cell>
          <cell r="C358" t="str">
            <v>560</v>
          </cell>
          <cell r="D358" t="str">
            <v>2626</v>
          </cell>
          <cell r="E358" t="str">
            <v>C1</v>
          </cell>
          <cell r="F358" t="str">
            <v>273</v>
          </cell>
          <cell r="G358" t="str">
            <v>M2</v>
          </cell>
          <cell r="H358" t="str">
            <v>G2</v>
          </cell>
          <cell r="I358">
            <v>120</v>
          </cell>
          <cell r="J358">
            <v>0</v>
          </cell>
          <cell r="K358" t="str">
            <v>*</v>
          </cell>
          <cell r="L358">
            <v>0</v>
          </cell>
          <cell r="M358" t="str">
            <v>*</v>
          </cell>
          <cell r="N358">
            <v>0</v>
          </cell>
          <cell r="O358" t="str">
            <v>*</v>
          </cell>
          <cell r="P358">
            <v>0</v>
          </cell>
          <cell r="Q358" t="str">
            <v>*</v>
          </cell>
        </row>
        <row r="359">
          <cell r="B359" t="str">
            <v>CNU560H2626C1-503M3G2</v>
          </cell>
          <cell r="C359" t="str">
            <v>560</v>
          </cell>
          <cell r="D359" t="str">
            <v>2626</v>
          </cell>
          <cell r="E359" t="str">
            <v>C1</v>
          </cell>
          <cell r="F359" t="str">
            <v>503</v>
          </cell>
          <cell r="G359" t="str">
            <v>M3</v>
          </cell>
          <cell r="H359" t="str">
            <v>G2</v>
          </cell>
          <cell r="I359">
            <v>120</v>
          </cell>
          <cell r="J359" t="str">
            <v>○</v>
          </cell>
          <cell r="K359">
            <v>42847</v>
          </cell>
          <cell r="L359">
            <v>0</v>
          </cell>
          <cell r="M359" t="str">
            <v>*</v>
          </cell>
          <cell r="N359" t="str">
            <v>○</v>
          </cell>
          <cell r="O359">
            <v>42772</v>
          </cell>
          <cell r="P359" t="str">
            <v>○</v>
          </cell>
          <cell r="Q359">
            <v>42696</v>
          </cell>
        </row>
        <row r="360">
          <cell r="B360" t="str">
            <v>CNU560H2626C1-50AL3G4</v>
          </cell>
          <cell r="C360" t="str">
            <v>560</v>
          </cell>
          <cell r="D360" t="str">
            <v>2626</v>
          </cell>
          <cell r="E360" t="str">
            <v>C1</v>
          </cell>
          <cell r="F360" t="str">
            <v>50A</v>
          </cell>
          <cell r="G360" t="str">
            <v>L3</v>
          </cell>
          <cell r="H360" t="str">
            <v>G4</v>
          </cell>
          <cell r="I360">
            <v>120</v>
          </cell>
          <cell r="J360">
            <v>0</v>
          </cell>
          <cell r="K360" t="str">
            <v>*</v>
          </cell>
          <cell r="L360">
            <v>0</v>
          </cell>
          <cell r="M360" t="str">
            <v>*</v>
          </cell>
          <cell r="N360">
            <v>0</v>
          </cell>
          <cell r="O360" t="str">
            <v>*</v>
          </cell>
          <cell r="P360">
            <v>0</v>
          </cell>
          <cell r="Q360" t="str">
            <v>*</v>
          </cell>
        </row>
        <row r="361">
          <cell r="B361" t="str">
            <v>CNU580H2013C1-50AL3G4</v>
          </cell>
          <cell r="C361" t="str">
            <v>580</v>
          </cell>
          <cell r="D361" t="str">
            <v>2013</v>
          </cell>
          <cell r="E361" t="str">
            <v>C1</v>
          </cell>
          <cell r="F361" t="str">
            <v>50A</v>
          </cell>
          <cell r="G361" t="str">
            <v>L3</v>
          </cell>
          <cell r="H361" t="str">
            <v>G4</v>
          </cell>
          <cell r="I361">
            <v>250</v>
          </cell>
          <cell r="K361" t="str">
            <v>*</v>
          </cell>
          <cell r="L361" t="str">
            <v>○</v>
          </cell>
          <cell r="M361">
            <v>42773</v>
          </cell>
          <cell r="N361" t="str">
            <v>○</v>
          </cell>
          <cell r="O361">
            <v>42866</v>
          </cell>
          <cell r="P361">
            <v>0</v>
          </cell>
          <cell r="Q361" t="str">
            <v>*</v>
          </cell>
        </row>
        <row r="362">
          <cell r="B362" t="str">
            <v>-</v>
          </cell>
          <cell r="C362" t="str">
            <v>-</v>
          </cell>
          <cell r="D362" t="str">
            <v>-</v>
          </cell>
          <cell r="E362" t="str">
            <v>-</v>
          </cell>
          <cell r="F362" t="str">
            <v>-</v>
          </cell>
          <cell r="G362" t="str">
            <v>-</v>
          </cell>
          <cell r="H362" t="str">
            <v>-</v>
          </cell>
          <cell r="I362" t="str">
            <v>-</v>
          </cell>
          <cell r="J362" t="str">
            <v>-</v>
          </cell>
          <cell r="K362" t="str">
            <v>-</v>
          </cell>
          <cell r="L362" t="str">
            <v>-</v>
          </cell>
          <cell r="M362" t="str">
            <v>-</v>
          </cell>
          <cell r="N362" t="str">
            <v>-</v>
          </cell>
          <cell r="O362" t="str">
            <v>-</v>
          </cell>
          <cell r="P362" t="str">
            <v>-</v>
          </cell>
          <cell r="Q362" t="str">
            <v>-</v>
          </cell>
        </row>
        <row r="363">
          <cell r="B363" t="str">
            <v>-</v>
          </cell>
          <cell r="C363" t="str">
            <v>-</v>
          </cell>
          <cell r="D363" t="str">
            <v>-</v>
          </cell>
          <cell r="E363" t="str">
            <v>-</v>
          </cell>
          <cell r="F363" t="str">
            <v>-</v>
          </cell>
          <cell r="G363" t="str">
            <v>-</v>
          </cell>
          <cell r="H363" t="str">
            <v>-</v>
          </cell>
          <cell r="I363" t="str">
            <v>-</v>
          </cell>
          <cell r="J363" t="str">
            <v>-</v>
          </cell>
          <cell r="K363" t="str">
            <v>-</v>
          </cell>
          <cell r="L363" t="str">
            <v>-</v>
          </cell>
          <cell r="M363" t="str">
            <v>-</v>
          </cell>
          <cell r="N363" t="str">
            <v>-</v>
          </cell>
          <cell r="O363" t="str">
            <v>-</v>
          </cell>
          <cell r="P363" t="str">
            <v>-</v>
          </cell>
          <cell r="Q363" t="str">
            <v>-</v>
          </cell>
        </row>
        <row r="364">
          <cell r="B364" t="str">
            <v>-</v>
          </cell>
          <cell r="C364" t="str">
            <v>-</v>
          </cell>
          <cell r="D364" t="str">
            <v>-</v>
          </cell>
          <cell r="E364" t="str">
            <v>-</v>
          </cell>
          <cell r="F364" t="str">
            <v>-</v>
          </cell>
          <cell r="G364" t="str">
            <v>-</v>
          </cell>
          <cell r="H364" t="str">
            <v>-</v>
          </cell>
          <cell r="I364" t="str">
            <v>-</v>
          </cell>
          <cell r="J364" t="str">
            <v>-</v>
          </cell>
          <cell r="K364" t="str">
            <v>-</v>
          </cell>
          <cell r="L364" t="str">
            <v>-</v>
          </cell>
          <cell r="M364" t="str">
            <v>-</v>
          </cell>
          <cell r="N364" t="str">
            <v>-</v>
          </cell>
          <cell r="O364" t="str">
            <v>-</v>
          </cell>
          <cell r="P364" t="str">
            <v>-</v>
          </cell>
          <cell r="Q364" t="str">
            <v>-</v>
          </cell>
        </row>
        <row r="365">
          <cell r="B365" t="str">
            <v>↓↓　Ver.4+NanoF　↓↓</v>
          </cell>
          <cell r="C365" t="str">
            <v>-</v>
          </cell>
          <cell r="D365" t="str">
            <v>-</v>
          </cell>
          <cell r="E365" t="str">
            <v>-</v>
          </cell>
          <cell r="F365" t="str">
            <v>-</v>
          </cell>
          <cell r="G365" t="str">
            <v>-</v>
          </cell>
          <cell r="H365" t="str">
            <v>-</v>
          </cell>
          <cell r="I365" t="str">
            <v>-</v>
          </cell>
          <cell r="J365" t="str">
            <v>-</v>
          </cell>
          <cell r="K365" t="str">
            <v>-</v>
          </cell>
          <cell r="L365" t="str">
            <v>-</v>
          </cell>
          <cell r="M365" t="str">
            <v>-</v>
          </cell>
          <cell r="N365" t="str">
            <v>-</v>
          </cell>
          <cell r="O365" t="str">
            <v>-</v>
          </cell>
          <cell r="P365" t="str">
            <v>-</v>
          </cell>
          <cell r="Q365" t="str">
            <v>-</v>
          </cell>
        </row>
        <row r="366">
          <cell r="B366" t="str">
            <v>CHU026H0901C1-273M2G2</v>
          </cell>
          <cell r="C366" t="str">
            <v>026</v>
          </cell>
          <cell r="D366" t="str">
            <v>0901</v>
          </cell>
          <cell r="E366" t="str">
            <v>C1</v>
          </cell>
          <cell r="F366" t="str">
            <v>273</v>
          </cell>
          <cell r="G366" t="str">
            <v>M2</v>
          </cell>
          <cell r="H366" t="str">
            <v>G2</v>
          </cell>
          <cell r="I366">
            <v>700</v>
          </cell>
          <cell r="J366">
            <v>0</v>
          </cell>
          <cell r="K366" t="str">
            <v>*</v>
          </cell>
          <cell r="L366">
            <v>0</v>
          </cell>
          <cell r="M366" t="str">
            <v>*</v>
          </cell>
          <cell r="N366">
            <v>0</v>
          </cell>
          <cell r="O366" t="str">
            <v>*</v>
          </cell>
          <cell r="P366">
            <v>0</v>
          </cell>
          <cell r="Q366" t="str">
            <v>*</v>
          </cell>
        </row>
        <row r="367">
          <cell r="B367" t="str">
            <v>CHU026H0901C1-353M2G2</v>
          </cell>
          <cell r="C367" t="str">
            <v>026</v>
          </cell>
          <cell r="D367" t="str">
            <v>0901</v>
          </cell>
          <cell r="E367" t="str">
            <v>C1</v>
          </cell>
          <cell r="F367" t="str">
            <v>353</v>
          </cell>
          <cell r="G367" t="str">
            <v>M2</v>
          </cell>
          <cell r="H367" t="str">
            <v>G2</v>
          </cell>
          <cell r="I367">
            <v>700</v>
          </cell>
          <cell r="J367">
            <v>0</v>
          </cell>
          <cell r="K367" t="str">
            <v>*</v>
          </cell>
          <cell r="L367">
            <v>0</v>
          </cell>
          <cell r="M367" t="str">
            <v>*</v>
          </cell>
          <cell r="N367">
            <v>0</v>
          </cell>
          <cell r="O367" t="str">
            <v>*</v>
          </cell>
          <cell r="P367">
            <v>0</v>
          </cell>
          <cell r="Q367" t="str">
            <v>*</v>
          </cell>
        </row>
        <row r="368">
          <cell r="B368" t="str">
            <v>CHU026H1002C1-303M2G2</v>
          </cell>
          <cell r="C368" t="str">
            <v>026</v>
          </cell>
          <cell r="D368" t="str">
            <v>1002</v>
          </cell>
          <cell r="E368" t="str">
            <v>C1</v>
          </cell>
          <cell r="F368" t="str">
            <v>303</v>
          </cell>
          <cell r="G368" t="str">
            <v>M2</v>
          </cell>
          <cell r="H368" t="str">
            <v>G2</v>
          </cell>
          <cell r="I368">
            <v>700</v>
          </cell>
          <cell r="J368" t="str">
            <v>○</v>
          </cell>
          <cell r="K368">
            <v>42667</v>
          </cell>
          <cell r="L368" t="str">
            <v>○</v>
          </cell>
          <cell r="M368">
            <v>42640</v>
          </cell>
          <cell r="N368" t="str">
            <v>○</v>
          </cell>
          <cell r="O368">
            <v>42872</v>
          </cell>
          <cell r="P368" t="str">
            <v>○</v>
          </cell>
          <cell r="Q368">
            <v>42820</v>
          </cell>
        </row>
        <row r="369">
          <cell r="B369" t="str">
            <v>CHU026H1201C1-273M2G2</v>
          </cell>
          <cell r="C369" t="str">
            <v>026</v>
          </cell>
          <cell r="D369" t="str">
            <v>1201</v>
          </cell>
          <cell r="E369" t="str">
            <v>C1</v>
          </cell>
          <cell r="F369" t="str">
            <v>273</v>
          </cell>
          <cell r="G369" t="str">
            <v>M2</v>
          </cell>
          <cell r="H369" t="str">
            <v>G2</v>
          </cell>
          <cell r="I369">
            <v>700</v>
          </cell>
          <cell r="J369">
            <v>0</v>
          </cell>
          <cell r="K369" t="str">
            <v>*</v>
          </cell>
          <cell r="L369">
            <v>0</v>
          </cell>
          <cell r="M369" t="str">
            <v>*</v>
          </cell>
          <cell r="N369">
            <v>0</v>
          </cell>
          <cell r="O369" t="str">
            <v>*</v>
          </cell>
          <cell r="P369">
            <v>0</v>
          </cell>
          <cell r="Q369" t="str">
            <v>*</v>
          </cell>
        </row>
        <row r="370">
          <cell r="B370" t="str">
            <v>CHU026H1201C1-353M2G2</v>
          </cell>
          <cell r="C370" t="str">
            <v>026</v>
          </cell>
          <cell r="D370" t="str">
            <v>1201</v>
          </cell>
          <cell r="E370" t="str">
            <v>C1</v>
          </cell>
          <cell r="F370" t="str">
            <v>353</v>
          </cell>
          <cell r="G370" t="str">
            <v>M2</v>
          </cell>
          <cell r="H370" t="str">
            <v>G2</v>
          </cell>
          <cell r="I370">
            <v>700</v>
          </cell>
          <cell r="J370">
            <v>0</v>
          </cell>
          <cell r="K370" t="str">
            <v>*</v>
          </cell>
          <cell r="L370">
            <v>0</v>
          </cell>
          <cell r="M370" t="str">
            <v>*</v>
          </cell>
          <cell r="N370">
            <v>0</v>
          </cell>
          <cell r="O370" t="str">
            <v>*</v>
          </cell>
          <cell r="P370">
            <v>0</v>
          </cell>
          <cell r="Q370" t="str">
            <v>*</v>
          </cell>
        </row>
        <row r="371">
          <cell r="B371" t="str">
            <v>CHU026H1202C1-353M2G2</v>
          </cell>
          <cell r="C371" t="str">
            <v>026</v>
          </cell>
          <cell r="D371" t="str">
            <v>1202</v>
          </cell>
          <cell r="E371" t="str">
            <v>C1</v>
          </cell>
          <cell r="F371" t="str">
            <v>353</v>
          </cell>
          <cell r="G371" t="str">
            <v>M2</v>
          </cell>
          <cell r="H371" t="str">
            <v>G2</v>
          </cell>
          <cell r="I371">
            <v>700</v>
          </cell>
          <cell r="J371">
            <v>0</v>
          </cell>
          <cell r="K371" t="str">
            <v>*</v>
          </cell>
          <cell r="L371">
            <v>0</v>
          </cell>
          <cell r="M371" t="str">
            <v>*</v>
          </cell>
          <cell r="N371">
            <v>0</v>
          </cell>
          <cell r="O371" t="str">
            <v>*</v>
          </cell>
          <cell r="P371">
            <v>0</v>
          </cell>
          <cell r="Q371" t="str">
            <v>*</v>
          </cell>
        </row>
        <row r="372">
          <cell r="B372" t="str">
            <v>CHU026H1202C1-303H5G3</v>
          </cell>
          <cell r="C372" t="str">
            <v>026</v>
          </cell>
          <cell r="D372" t="str">
            <v>1202</v>
          </cell>
          <cell r="E372" t="str">
            <v>C1</v>
          </cell>
          <cell r="F372" t="str">
            <v>303</v>
          </cell>
          <cell r="G372" t="str">
            <v>H5</v>
          </cell>
          <cell r="H372" t="str">
            <v>G3</v>
          </cell>
          <cell r="I372">
            <v>700</v>
          </cell>
          <cell r="J372">
            <v>0</v>
          </cell>
          <cell r="K372" t="str">
            <v>*</v>
          </cell>
          <cell r="L372">
            <v>0</v>
          </cell>
          <cell r="M372" t="str">
            <v>*</v>
          </cell>
          <cell r="N372">
            <v>0</v>
          </cell>
          <cell r="O372" t="str">
            <v>*</v>
          </cell>
          <cell r="P372">
            <v>0</v>
          </cell>
          <cell r="Q372" t="str">
            <v>*</v>
          </cell>
        </row>
        <row r="373">
          <cell r="B373" t="str">
            <v>CHU026H1203C1-403M2G2</v>
          </cell>
          <cell r="C373" t="str">
            <v>026</v>
          </cell>
          <cell r="D373" t="str">
            <v>1203</v>
          </cell>
          <cell r="E373" t="str">
            <v>C1</v>
          </cell>
          <cell r="F373" t="str">
            <v>403</v>
          </cell>
          <cell r="G373" t="str">
            <v>M2</v>
          </cell>
          <cell r="H373" t="str">
            <v>G2</v>
          </cell>
          <cell r="I373">
            <v>700</v>
          </cell>
          <cell r="J373">
            <v>0</v>
          </cell>
          <cell r="K373" t="str">
            <v>*</v>
          </cell>
          <cell r="L373">
            <v>0</v>
          </cell>
          <cell r="M373" t="str">
            <v>*</v>
          </cell>
          <cell r="N373" t="str">
            <v>○</v>
          </cell>
          <cell r="O373">
            <v>42594</v>
          </cell>
          <cell r="P373">
            <v>0</v>
          </cell>
          <cell r="Q373" t="str">
            <v>*</v>
          </cell>
        </row>
        <row r="374">
          <cell r="B374" t="str">
            <v>CHU026H1203C1-303H5G3</v>
          </cell>
          <cell r="C374" t="str">
            <v>026</v>
          </cell>
          <cell r="D374" t="str">
            <v>1203</v>
          </cell>
          <cell r="E374" t="str">
            <v>C1</v>
          </cell>
          <cell r="F374" t="str">
            <v>303</v>
          </cell>
          <cell r="G374" t="str">
            <v>H5</v>
          </cell>
          <cell r="H374" t="str">
            <v>G3</v>
          </cell>
          <cell r="I374">
            <v>700</v>
          </cell>
          <cell r="J374">
            <v>0</v>
          </cell>
          <cell r="K374" t="str">
            <v>*</v>
          </cell>
          <cell r="L374">
            <v>0</v>
          </cell>
          <cell r="M374" t="str">
            <v>*</v>
          </cell>
          <cell r="N374">
            <v>0</v>
          </cell>
          <cell r="O374" t="str">
            <v>*</v>
          </cell>
          <cell r="P374">
            <v>0</v>
          </cell>
          <cell r="Q374" t="str">
            <v>*</v>
          </cell>
        </row>
        <row r="375">
          <cell r="B375" t="str">
            <v>CHU026H1203C1-503H5G3</v>
          </cell>
          <cell r="C375" t="str">
            <v>026</v>
          </cell>
          <cell r="D375" t="str">
            <v>1203</v>
          </cell>
          <cell r="E375" t="str">
            <v>C1</v>
          </cell>
          <cell r="F375" t="str">
            <v>503</v>
          </cell>
          <cell r="G375" t="str">
            <v>H5</v>
          </cell>
          <cell r="H375" t="str">
            <v>G3</v>
          </cell>
          <cell r="I375">
            <v>700</v>
          </cell>
          <cell r="J375">
            <v>0</v>
          </cell>
          <cell r="K375" t="str">
            <v>*</v>
          </cell>
          <cell r="L375">
            <v>0</v>
          </cell>
          <cell r="M375" t="str">
            <v>*</v>
          </cell>
          <cell r="N375" t="str">
            <v>○</v>
          </cell>
          <cell r="O375">
            <v>42543</v>
          </cell>
          <cell r="P375">
            <v>0</v>
          </cell>
          <cell r="Q375" t="str">
            <v>*</v>
          </cell>
        </row>
        <row r="376">
          <cell r="B376" t="str">
            <v>CHU026H1203C1-273H7G5</v>
          </cell>
          <cell r="C376" t="str">
            <v>026</v>
          </cell>
          <cell r="D376" t="str">
            <v>1203</v>
          </cell>
          <cell r="E376" t="str">
            <v>C1</v>
          </cell>
          <cell r="F376" t="str">
            <v>273</v>
          </cell>
          <cell r="G376" t="str">
            <v>H7</v>
          </cell>
          <cell r="H376" t="str">
            <v>G5</v>
          </cell>
          <cell r="I376">
            <v>700</v>
          </cell>
          <cell r="J376">
            <v>0</v>
          </cell>
          <cell r="K376" t="str">
            <v>*</v>
          </cell>
          <cell r="L376">
            <v>0</v>
          </cell>
          <cell r="M376" t="str">
            <v>*</v>
          </cell>
          <cell r="N376" t="str">
            <v>○</v>
          </cell>
          <cell r="O376">
            <v>42688</v>
          </cell>
          <cell r="P376">
            <v>0</v>
          </cell>
          <cell r="Q376" t="str">
            <v>*</v>
          </cell>
        </row>
        <row r="377">
          <cell r="B377" t="str">
            <v>CHU026H1203C1-303H7G5</v>
          </cell>
          <cell r="C377" t="str">
            <v>026</v>
          </cell>
          <cell r="D377" t="str">
            <v>1203</v>
          </cell>
          <cell r="E377" t="str">
            <v>C1</v>
          </cell>
          <cell r="F377" t="str">
            <v>303</v>
          </cell>
          <cell r="G377" t="str">
            <v>H7</v>
          </cell>
          <cell r="H377" t="str">
            <v>G5</v>
          </cell>
          <cell r="I377">
            <v>700</v>
          </cell>
          <cell r="J377">
            <v>0</v>
          </cell>
          <cell r="K377" t="str">
            <v>*</v>
          </cell>
          <cell r="L377">
            <v>0</v>
          </cell>
          <cell r="M377" t="str">
            <v>*</v>
          </cell>
          <cell r="N377" t="str">
            <v>×</v>
          </cell>
          <cell r="O377" t="str">
            <v>*</v>
          </cell>
          <cell r="P377" t="str">
            <v>○</v>
          </cell>
          <cell r="Q377">
            <v>42829</v>
          </cell>
        </row>
        <row r="378">
          <cell r="B378" t="str">
            <v>CHU026H1204C1-303M2G2</v>
          </cell>
          <cell r="C378" t="str">
            <v>026</v>
          </cell>
          <cell r="D378" t="str">
            <v>1204</v>
          </cell>
          <cell r="E378" t="str">
            <v>C1</v>
          </cell>
          <cell r="F378" t="str">
            <v>303</v>
          </cell>
          <cell r="G378" t="str">
            <v>M2</v>
          </cell>
          <cell r="H378" t="str">
            <v>G2</v>
          </cell>
          <cell r="I378">
            <v>700</v>
          </cell>
          <cell r="J378" t="str">
            <v>○</v>
          </cell>
          <cell r="K378">
            <v>42723</v>
          </cell>
          <cell r="L378">
            <v>0</v>
          </cell>
          <cell r="M378" t="str">
            <v>*</v>
          </cell>
          <cell r="N378" t="str">
            <v>○</v>
          </cell>
          <cell r="O378">
            <v>42791</v>
          </cell>
          <cell r="P378" t="str">
            <v>○</v>
          </cell>
          <cell r="Q378">
            <v>42814</v>
          </cell>
        </row>
        <row r="379">
          <cell r="B379" t="str">
            <v>CHU026H1204C1-313M2G2</v>
          </cell>
          <cell r="C379" t="str">
            <v>026</v>
          </cell>
          <cell r="D379" t="str">
            <v>1204</v>
          </cell>
          <cell r="E379" t="str">
            <v>C1</v>
          </cell>
          <cell r="F379" t="str">
            <v>313</v>
          </cell>
          <cell r="G379" t="str">
            <v>M2</v>
          </cell>
          <cell r="H379" t="str">
            <v>G2</v>
          </cell>
          <cell r="I379">
            <v>700</v>
          </cell>
          <cell r="J379" t="str">
            <v>○</v>
          </cell>
          <cell r="K379">
            <v>42845</v>
          </cell>
          <cell r="L379" t="str">
            <v>○</v>
          </cell>
          <cell r="M379">
            <v>42845</v>
          </cell>
          <cell r="N379" t="str">
            <v>○</v>
          </cell>
          <cell r="O379">
            <v>42829</v>
          </cell>
          <cell r="P379" t="str">
            <v>○</v>
          </cell>
          <cell r="Q379">
            <v>42832</v>
          </cell>
        </row>
        <row r="380">
          <cell r="B380" t="str">
            <v>CHU026H1204C1-273H5G3</v>
          </cell>
          <cell r="C380" t="str">
            <v>026</v>
          </cell>
          <cell r="D380" t="str">
            <v>1204</v>
          </cell>
          <cell r="E380" t="str">
            <v>C1</v>
          </cell>
          <cell r="F380" t="str">
            <v>273</v>
          </cell>
          <cell r="G380" t="str">
            <v>H5</v>
          </cell>
          <cell r="H380" t="str">
            <v>G3</v>
          </cell>
          <cell r="I380">
            <v>700</v>
          </cell>
          <cell r="J380">
            <v>0</v>
          </cell>
          <cell r="K380" t="str">
            <v>*</v>
          </cell>
          <cell r="L380">
            <v>0</v>
          </cell>
          <cell r="M380" t="str">
            <v>*</v>
          </cell>
          <cell r="N380">
            <v>0</v>
          </cell>
          <cell r="O380" t="str">
            <v>*</v>
          </cell>
          <cell r="P380">
            <v>0</v>
          </cell>
          <cell r="Q380" t="str">
            <v>*</v>
          </cell>
        </row>
        <row r="381">
          <cell r="B381" t="str">
            <v>CHU026H1204C1-303H5G3</v>
          </cell>
          <cell r="C381" t="str">
            <v>026</v>
          </cell>
          <cell r="D381" t="str">
            <v>1204</v>
          </cell>
          <cell r="E381" t="str">
            <v>C1</v>
          </cell>
          <cell r="F381" t="str">
            <v>303</v>
          </cell>
          <cell r="G381" t="str">
            <v>H5</v>
          </cell>
          <cell r="H381" t="str">
            <v>G3</v>
          </cell>
          <cell r="I381">
            <v>700</v>
          </cell>
          <cell r="J381">
            <v>0</v>
          </cell>
          <cell r="K381" t="str">
            <v>*</v>
          </cell>
          <cell r="L381">
            <v>0</v>
          </cell>
          <cell r="M381" t="str">
            <v>*</v>
          </cell>
          <cell r="N381" t="str">
            <v>○</v>
          </cell>
          <cell r="O381">
            <v>42593</v>
          </cell>
          <cell r="P381">
            <v>0</v>
          </cell>
          <cell r="Q381" t="str">
            <v>*</v>
          </cell>
        </row>
        <row r="382">
          <cell r="B382" t="str">
            <v>CHU026H1301C1-273M2K1</v>
          </cell>
          <cell r="C382" t="str">
            <v>026</v>
          </cell>
          <cell r="D382" t="str">
            <v>1301</v>
          </cell>
          <cell r="E382" t="str">
            <v>C1</v>
          </cell>
          <cell r="F382" t="str">
            <v>273</v>
          </cell>
          <cell r="G382" t="str">
            <v>M2</v>
          </cell>
          <cell r="H382" t="str">
            <v>K1</v>
          </cell>
          <cell r="I382">
            <v>700</v>
          </cell>
          <cell r="J382">
            <v>0</v>
          </cell>
          <cell r="K382" t="str">
            <v>*</v>
          </cell>
          <cell r="L382" t="str">
            <v>○</v>
          </cell>
          <cell r="M382">
            <v>42744</v>
          </cell>
          <cell r="N382">
            <v>0</v>
          </cell>
          <cell r="O382" t="str">
            <v>*</v>
          </cell>
          <cell r="P382">
            <v>0</v>
          </cell>
          <cell r="Q382" t="str">
            <v>*</v>
          </cell>
        </row>
        <row r="383">
          <cell r="B383" t="str">
            <v>CHU026H1301C1-303M2K1</v>
          </cell>
          <cell r="C383" t="str">
            <v>026</v>
          </cell>
          <cell r="D383" t="str">
            <v>1301</v>
          </cell>
          <cell r="E383" t="str">
            <v>C1</v>
          </cell>
          <cell r="F383" t="str">
            <v>303</v>
          </cell>
          <cell r="G383" t="str">
            <v>M2</v>
          </cell>
          <cell r="H383" t="str">
            <v>K1</v>
          </cell>
          <cell r="I383">
            <v>700</v>
          </cell>
          <cell r="J383" t="str">
            <v>○</v>
          </cell>
          <cell r="K383">
            <v>42631</v>
          </cell>
          <cell r="L383" t="str">
            <v>○</v>
          </cell>
          <cell r="M383">
            <v>42711</v>
          </cell>
          <cell r="N383" t="str">
            <v>○</v>
          </cell>
          <cell r="O383">
            <v>42872</v>
          </cell>
          <cell r="P383" t="str">
            <v>○</v>
          </cell>
          <cell r="Q383">
            <v>42634</v>
          </cell>
        </row>
        <row r="384">
          <cell r="B384" t="str">
            <v>CHU026H1301C1-503M2K1</v>
          </cell>
          <cell r="C384" t="str">
            <v>026</v>
          </cell>
          <cell r="D384" t="str">
            <v>1301</v>
          </cell>
          <cell r="E384" t="str">
            <v>C1</v>
          </cell>
          <cell r="F384" t="str">
            <v>503</v>
          </cell>
          <cell r="G384" t="str">
            <v>M2</v>
          </cell>
          <cell r="H384" t="str">
            <v>K1</v>
          </cell>
          <cell r="I384">
            <v>700</v>
          </cell>
          <cell r="J384" t="str">
            <v>○</v>
          </cell>
          <cell r="K384">
            <v>42649</v>
          </cell>
          <cell r="L384" t="str">
            <v>○</v>
          </cell>
          <cell r="M384">
            <v>42744</v>
          </cell>
          <cell r="N384" t="str">
            <v>○</v>
          </cell>
          <cell r="O384">
            <v>42789</v>
          </cell>
          <cell r="P384" t="str">
            <v>○</v>
          </cell>
          <cell r="Q384">
            <v>42657</v>
          </cell>
        </row>
        <row r="385">
          <cell r="B385" t="str">
            <v>CHU027H0303C1-273M2G2</v>
          </cell>
          <cell r="C385" t="str">
            <v>027</v>
          </cell>
          <cell r="D385" t="str">
            <v>0303</v>
          </cell>
          <cell r="E385" t="str">
            <v>C1</v>
          </cell>
          <cell r="F385" t="str">
            <v>273</v>
          </cell>
          <cell r="G385" t="str">
            <v>M2</v>
          </cell>
          <cell r="H385" t="str">
            <v>G2</v>
          </cell>
          <cell r="I385">
            <v>700</v>
          </cell>
          <cell r="J385">
            <v>0</v>
          </cell>
          <cell r="K385" t="str">
            <v>*</v>
          </cell>
          <cell r="L385">
            <v>0</v>
          </cell>
          <cell r="M385" t="str">
            <v>*</v>
          </cell>
          <cell r="N385" t="str">
            <v>○</v>
          </cell>
          <cell r="O385">
            <v>42570</v>
          </cell>
          <cell r="P385">
            <v>0</v>
          </cell>
          <cell r="Q385" t="str">
            <v>*</v>
          </cell>
        </row>
        <row r="386">
          <cell r="B386" t="str">
            <v>CHU027H0303C1-303M2G2</v>
          </cell>
          <cell r="C386" t="str">
            <v>027</v>
          </cell>
          <cell r="D386" t="str">
            <v>0303</v>
          </cell>
          <cell r="E386" t="str">
            <v>C1</v>
          </cell>
          <cell r="F386" t="str">
            <v>303</v>
          </cell>
          <cell r="G386" t="str">
            <v>M2</v>
          </cell>
          <cell r="H386" t="str">
            <v>G2</v>
          </cell>
          <cell r="I386">
            <v>700</v>
          </cell>
          <cell r="J386">
            <v>0</v>
          </cell>
          <cell r="K386" t="str">
            <v>*</v>
          </cell>
          <cell r="L386" t="str">
            <v>○</v>
          </cell>
          <cell r="M386">
            <v>42850</v>
          </cell>
          <cell r="N386" t="str">
            <v>○</v>
          </cell>
          <cell r="O386">
            <v>42867</v>
          </cell>
          <cell r="P386">
            <v>0</v>
          </cell>
          <cell r="Q386" t="str">
            <v>*</v>
          </cell>
        </row>
        <row r="387">
          <cell r="B387" t="str">
            <v>CHU027H0303C1-403M2G2</v>
          </cell>
          <cell r="C387" t="str">
            <v>027</v>
          </cell>
          <cell r="D387" t="str">
            <v>0303</v>
          </cell>
          <cell r="E387" t="str">
            <v>C1</v>
          </cell>
          <cell r="F387" t="str">
            <v>403</v>
          </cell>
          <cell r="G387" t="str">
            <v>M2</v>
          </cell>
          <cell r="H387" t="str">
            <v>G2</v>
          </cell>
          <cell r="I387">
            <v>700</v>
          </cell>
          <cell r="J387">
            <v>0</v>
          </cell>
          <cell r="K387" t="str">
            <v>*</v>
          </cell>
          <cell r="L387">
            <v>0</v>
          </cell>
          <cell r="M387" t="str">
            <v>*</v>
          </cell>
          <cell r="N387" t="str">
            <v>○</v>
          </cell>
          <cell r="O387">
            <v>42566</v>
          </cell>
          <cell r="P387">
            <v>0</v>
          </cell>
          <cell r="Q387" t="str">
            <v>*</v>
          </cell>
        </row>
        <row r="388">
          <cell r="B388" t="str">
            <v>CHU027H0303C1-273H5G3</v>
          </cell>
          <cell r="C388" t="str">
            <v>027</v>
          </cell>
          <cell r="D388" t="str">
            <v>0303</v>
          </cell>
          <cell r="E388" t="str">
            <v>C1</v>
          </cell>
          <cell r="F388" t="str">
            <v>273</v>
          </cell>
          <cell r="G388" t="str">
            <v>H5</v>
          </cell>
          <cell r="H388" t="str">
            <v>G3</v>
          </cell>
          <cell r="I388">
            <v>700</v>
          </cell>
          <cell r="J388">
            <v>0</v>
          </cell>
          <cell r="K388" t="str">
            <v>*</v>
          </cell>
          <cell r="L388">
            <v>0</v>
          </cell>
          <cell r="M388" t="str">
            <v>*</v>
          </cell>
          <cell r="N388" t="str">
            <v>○</v>
          </cell>
          <cell r="O388">
            <v>42556</v>
          </cell>
          <cell r="P388">
            <v>0</v>
          </cell>
          <cell r="Q388" t="str">
            <v>*</v>
          </cell>
        </row>
        <row r="389">
          <cell r="B389" t="str">
            <v>CHU036H1205C1-303M2G2</v>
          </cell>
          <cell r="C389" t="str">
            <v>036</v>
          </cell>
          <cell r="D389" t="str">
            <v>1205</v>
          </cell>
          <cell r="E389" t="str">
            <v>C1</v>
          </cell>
          <cell r="F389" t="str">
            <v>303</v>
          </cell>
          <cell r="G389" t="str">
            <v>M2</v>
          </cell>
          <cell r="H389" t="str">
            <v>G2</v>
          </cell>
          <cell r="I389">
            <v>375</v>
          </cell>
          <cell r="J389">
            <v>0</v>
          </cell>
          <cell r="K389" t="str">
            <v>*</v>
          </cell>
          <cell r="L389" t="str">
            <v>○</v>
          </cell>
          <cell r="M389">
            <v>42865</v>
          </cell>
          <cell r="N389" t="str">
            <v>○</v>
          </cell>
          <cell r="O389">
            <v>42833</v>
          </cell>
          <cell r="P389" t="str">
            <v>○</v>
          </cell>
          <cell r="Q389">
            <v>42695</v>
          </cell>
        </row>
        <row r="390">
          <cell r="B390" t="str">
            <v>CHU036H1205C1-313M2G2</v>
          </cell>
          <cell r="C390" t="str">
            <v>036</v>
          </cell>
          <cell r="D390" t="str">
            <v>1205</v>
          </cell>
          <cell r="E390" t="str">
            <v>C1</v>
          </cell>
          <cell r="F390" t="str">
            <v>313</v>
          </cell>
          <cell r="G390" t="str">
            <v>M2</v>
          </cell>
          <cell r="H390" t="str">
            <v>G2</v>
          </cell>
          <cell r="I390">
            <v>375</v>
          </cell>
          <cell r="J390">
            <v>0</v>
          </cell>
          <cell r="K390" t="str">
            <v>*</v>
          </cell>
          <cell r="L390">
            <v>0</v>
          </cell>
          <cell r="M390" t="str">
            <v>*</v>
          </cell>
          <cell r="N390" t="str">
            <v>○</v>
          </cell>
          <cell r="O390">
            <v>42568</v>
          </cell>
          <cell r="P390" t="str">
            <v>○</v>
          </cell>
          <cell r="Q390">
            <v>42577</v>
          </cell>
        </row>
        <row r="391">
          <cell r="B391" t="str">
            <v>CHU036H1205C1-403M2G2</v>
          </cell>
          <cell r="C391" t="str">
            <v>036</v>
          </cell>
          <cell r="D391" t="str">
            <v>1205</v>
          </cell>
          <cell r="E391" t="str">
            <v>C1</v>
          </cell>
          <cell r="F391" t="str">
            <v>403</v>
          </cell>
          <cell r="G391" t="str">
            <v>M2</v>
          </cell>
          <cell r="H391" t="str">
            <v>G2</v>
          </cell>
          <cell r="I391">
            <v>375</v>
          </cell>
          <cell r="J391">
            <v>0</v>
          </cell>
          <cell r="K391" t="str">
            <v>*</v>
          </cell>
          <cell r="L391">
            <v>0</v>
          </cell>
          <cell r="M391" t="str">
            <v>*</v>
          </cell>
          <cell r="N391">
            <v>0</v>
          </cell>
          <cell r="O391" t="str">
            <v>*</v>
          </cell>
          <cell r="P391" t="str">
            <v>×</v>
          </cell>
          <cell r="Q391">
            <v>42747</v>
          </cell>
        </row>
        <row r="392">
          <cell r="B392" t="str">
            <v>CHU036H1205C1-303H5G3</v>
          </cell>
          <cell r="C392" t="str">
            <v>036</v>
          </cell>
          <cell r="D392" t="str">
            <v>1205</v>
          </cell>
          <cell r="E392" t="str">
            <v>C1</v>
          </cell>
          <cell r="F392" t="str">
            <v>303</v>
          </cell>
          <cell r="G392" t="str">
            <v>H5</v>
          </cell>
          <cell r="H392" t="str">
            <v>G3</v>
          </cell>
          <cell r="I392">
            <v>375</v>
          </cell>
          <cell r="J392" t="str">
            <v>○</v>
          </cell>
          <cell r="K392">
            <v>42534</v>
          </cell>
          <cell r="L392">
            <v>0</v>
          </cell>
          <cell r="M392" t="str">
            <v>*</v>
          </cell>
          <cell r="N392" t="str">
            <v>○</v>
          </cell>
          <cell r="O392">
            <v>42833</v>
          </cell>
          <cell r="P392" t="str">
            <v>○</v>
          </cell>
          <cell r="Q392">
            <v>42702</v>
          </cell>
        </row>
        <row r="393">
          <cell r="B393" t="str">
            <v>CHU036H1206C1-303M2G2</v>
          </cell>
          <cell r="C393" t="str">
            <v>036</v>
          </cell>
          <cell r="D393" t="str">
            <v>1206</v>
          </cell>
          <cell r="E393" t="str">
            <v>C1</v>
          </cell>
          <cell r="F393" t="str">
            <v>303</v>
          </cell>
          <cell r="G393" t="str">
            <v>M2</v>
          </cell>
          <cell r="H393" t="str">
            <v>G2</v>
          </cell>
          <cell r="I393">
            <v>375</v>
          </cell>
          <cell r="J393">
            <v>0</v>
          </cell>
          <cell r="K393" t="str">
            <v>*</v>
          </cell>
          <cell r="L393" t="str">
            <v>○</v>
          </cell>
          <cell r="M393">
            <v>42650</v>
          </cell>
          <cell r="N393" t="str">
            <v>○</v>
          </cell>
          <cell r="O393">
            <v>42833</v>
          </cell>
          <cell r="P393" t="str">
            <v>○</v>
          </cell>
          <cell r="Q393">
            <v>42581</v>
          </cell>
        </row>
        <row r="394">
          <cell r="B394" t="str">
            <v>CHU036H1206C1-313M2G2</v>
          </cell>
          <cell r="C394" t="str">
            <v>036</v>
          </cell>
          <cell r="D394" t="str">
            <v>1206</v>
          </cell>
          <cell r="E394" t="str">
            <v>C1</v>
          </cell>
          <cell r="F394" t="str">
            <v>313</v>
          </cell>
          <cell r="G394" t="str">
            <v>M2</v>
          </cell>
          <cell r="H394" t="str">
            <v>G2</v>
          </cell>
          <cell r="I394">
            <v>375</v>
          </cell>
          <cell r="J394">
            <v>0</v>
          </cell>
          <cell r="K394" t="str">
            <v>*</v>
          </cell>
          <cell r="L394">
            <v>0</v>
          </cell>
          <cell r="M394" t="str">
            <v>*</v>
          </cell>
          <cell r="N394">
            <v>0</v>
          </cell>
          <cell r="O394" t="str">
            <v>*</v>
          </cell>
          <cell r="P394">
            <v>0</v>
          </cell>
          <cell r="Q394" t="str">
            <v>*</v>
          </cell>
        </row>
        <row r="395">
          <cell r="B395" t="str">
            <v>CHU036H1206C1-403M2G2</v>
          </cell>
          <cell r="C395" t="str">
            <v>036</v>
          </cell>
          <cell r="D395" t="str">
            <v>1206</v>
          </cell>
          <cell r="E395" t="str">
            <v>C1</v>
          </cell>
          <cell r="F395" t="str">
            <v>403</v>
          </cell>
          <cell r="G395" t="str">
            <v>M2</v>
          </cell>
          <cell r="H395" t="str">
            <v>G2</v>
          </cell>
          <cell r="I395">
            <v>375</v>
          </cell>
          <cell r="J395">
            <v>0</v>
          </cell>
          <cell r="K395" t="str">
            <v>*</v>
          </cell>
          <cell r="L395">
            <v>0</v>
          </cell>
          <cell r="M395" t="str">
            <v>*</v>
          </cell>
          <cell r="N395">
            <v>0</v>
          </cell>
          <cell r="O395" t="str">
            <v>*</v>
          </cell>
          <cell r="P395">
            <v>0</v>
          </cell>
          <cell r="Q395" t="str">
            <v>*</v>
          </cell>
        </row>
        <row r="396">
          <cell r="B396" t="str">
            <v>CHU036H1206C1-303H5G3</v>
          </cell>
          <cell r="C396" t="str">
            <v>036</v>
          </cell>
          <cell r="D396" t="str">
            <v>1206</v>
          </cell>
          <cell r="E396" t="str">
            <v>C1</v>
          </cell>
          <cell r="F396" t="str">
            <v>303</v>
          </cell>
          <cell r="G396" t="str">
            <v>H5</v>
          </cell>
          <cell r="H396" t="str">
            <v>G3</v>
          </cell>
          <cell r="I396">
            <v>375</v>
          </cell>
          <cell r="J396">
            <v>0</v>
          </cell>
          <cell r="K396" t="str">
            <v>*</v>
          </cell>
          <cell r="L396">
            <v>0</v>
          </cell>
          <cell r="M396" t="str">
            <v>*</v>
          </cell>
          <cell r="N396">
            <v>0</v>
          </cell>
          <cell r="O396" t="str">
            <v>*</v>
          </cell>
          <cell r="P396" t="str">
            <v>○</v>
          </cell>
          <cell r="Q396">
            <v>42580</v>
          </cell>
        </row>
        <row r="397">
          <cell r="B397" t="str">
            <v>CHU036H1206C1-273H7G5</v>
          </cell>
          <cell r="C397" t="str">
            <v>036</v>
          </cell>
          <cell r="D397" t="str">
            <v>1206</v>
          </cell>
          <cell r="E397" t="str">
            <v>C1</v>
          </cell>
          <cell r="F397" t="str">
            <v>273</v>
          </cell>
          <cell r="G397" t="str">
            <v>H7</v>
          </cell>
          <cell r="H397" t="str">
            <v>G5</v>
          </cell>
          <cell r="I397">
            <v>375</v>
          </cell>
          <cell r="J397">
            <v>0</v>
          </cell>
          <cell r="K397" t="str">
            <v>*</v>
          </cell>
          <cell r="L397">
            <v>0</v>
          </cell>
          <cell r="M397" t="str">
            <v>*</v>
          </cell>
          <cell r="N397" t="str">
            <v>×</v>
          </cell>
          <cell r="O397">
            <v>42676</v>
          </cell>
          <cell r="P397" t="str">
            <v>×</v>
          </cell>
          <cell r="Q397" t="str">
            <v>*</v>
          </cell>
        </row>
        <row r="398">
          <cell r="B398" t="str">
            <v>CHU036H1206C1-303H7G5</v>
          </cell>
          <cell r="C398" t="str">
            <v>036</v>
          </cell>
          <cell r="D398" t="str">
            <v>1206</v>
          </cell>
          <cell r="E398" t="str">
            <v>C1</v>
          </cell>
          <cell r="F398" t="str">
            <v>303</v>
          </cell>
          <cell r="G398" t="str">
            <v>H7</v>
          </cell>
          <cell r="H398" t="str">
            <v>G5</v>
          </cell>
          <cell r="I398">
            <v>375</v>
          </cell>
          <cell r="J398">
            <v>0</v>
          </cell>
          <cell r="K398" t="str">
            <v>*</v>
          </cell>
          <cell r="L398">
            <v>0</v>
          </cell>
          <cell r="M398" t="str">
            <v>*</v>
          </cell>
          <cell r="N398" t="str">
            <v>○</v>
          </cell>
          <cell r="O398">
            <v>42676</v>
          </cell>
          <cell r="P398" t="str">
            <v>×</v>
          </cell>
          <cell r="Q398" t="str">
            <v>*</v>
          </cell>
        </row>
        <row r="399">
          <cell r="B399" t="str">
            <v>CHU036H1208C1-403M2G2</v>
          </cell>
          <cell r="C399" t="str">
            <v>036</v>
          </cell>
          <cell r="D399" t="str">
            <v>1208</v>
          </cell>
          <cell r="E399" t="str">
            <v>C1</v>
          </cell>
          <cell r="F399" t="str">
            <v>403</v>
          </cell>
          <cell r="G399" t="str">
            <v>M2</v>
          </cell>
          <cell r="H399" t="str">
            <v>G2</v>
          </cell>
          <cell r="I399">
            <v>375</v>
          </cell>
          <cell r="J399">
            <v>0</v>
          </cell>
          <cell r="K399" t="str">
            <v>*</v>
          </cell>
          <cell r="L399">
            <v>0</v>
          </cell>
          <cell r="M399" t="str">
            <v>*</v>
          </cell>
          <cell r="N399">
            <v>0</v>
          </cell>
          <cell r="O399" t="str">
            <v>*</v>
          </cell>
          <cell r="P399">
            <v>0</v>
          </cell>
          <cell r="Q399" t="str">
            <v>*</v>
          </cell>
        </row>
        <row r="400">
          <cell r="B400" t="str">
            <v>CHU046H1212C1-303M2G2</v>
          </cell>
          <cell r="C400" t="str">
            <v>046</v>
          </cell>
          <cell r="D400" t="str">
            <v>1212</v>
          </cell>
          <cell r="E400" t="str">
            <v>C1</v>
          </cell>
          <cell r="F400" t="str">
            <v>303</v>
          </cell>
          <cell r="G400" t="str">
            <v>M2</v>
          </cell>
          <cell r="H400" t="str">
            <v>G2</v>
          </cell>
          <cell r="I400">
            <v>200</v>
          </cell>
          <cell r="J400">
            <v>0</v>
          </cell>
          <cell r="K400" t="str">
            <v>*</v>
          </cell>
          <cell r="L400">
            <v>0</v>
          </cell>
          <cell r="M400" t="str">
            <v>*</v>
          </cell>
          <cell r="N400">
            <v>0</v>
          </cell>
          <cell r="O400" t="str">
            <v>*</v>
          </cell>
          <cell r="P400">
            <v>0</v>
          </cell>
          <cell r="Q400" t="str">
            <v>*</v>
          </cell>
        </row>
        <row r="401">
          <cell r="B401" t="str">
            <v>CHU046H1212C1-403M2G2</v>
          </cell>
          <cell r="C401" t="str">
            <v>046</v>
          </cell>
          <cell r="D401" t="str">
            <v>1212</v>
          </cell>
          <cell r="E401" t="str">
            <v>C1</v>
          </cell>
          <cell r="F401" t="str">
            <v>403</v>
          </cell>
          <cell r="G401" t="str">
            <v>M2</v>
          </cell>
          <cell r="H401" t="str">
            <v>G2</v>
          </cell>
          <cell r="I401">
            <v>200</v>
          </cell>
          <cell r="J401">
            <v>0</v>
          </cell>
          <cell r="K401" t="str">
            <v>*</v>
          </cell>
          <cell r="L401">
            <v>0</v>
          </cell>
          <cell r="M401" t="str">
            <v>*</v>
          </cell>
          <cell r="N401">
            <v>0</v>
          </cell>
          <cell r="O401" t="str">
            <v>*</v>
          </cell>
          <cell r="P401">
            <v>0</v>
          </cell>
          <cell r="Q401" t="str">
            <v>*</v>
          </cell>
        </row>
        <row r="402">
          <cell r="B402" t="str">
            <v>CHU046H1818C1-303M2G2</v>
          </cell>
          <cell r="C402" t="str">
            <v>046</v>
          </cell>
          <cell r="D402" t="str">
            <v>1818</v>
          </cell>
          <cell r="E402" t="str">
            <v>C1</v>
          </cell>
          <cell r="F402" t="str">
            <v>303</v>
          </cell>
          <cell r="G402" t="str">
            <v>M2</v>
          </cell>
          <cell r="H402" t="str">
            <v>G2</v>
          </cell>
          <cell r="I402">
            <v>200</v>
          </cell>
          <cell r="J402">
            <v>0</v>
          </cell>
          <cell r="K402" t="str">
            <v>*</v>
          </cell>
          <cell r="L402">
            <v>0</v>
          </cell>
          <cell r="M402" t="str">
            <v>*</v>
          </cell>
          <cell r="N402">
            <v>0</v>
          </cell>
          <cell r="O402" t="str">
            <v>*</v>
          </cell>
          <cell r="P402">
            <v>0</v>
          </cell>
          <cell r="Q402" t="str">
            <v>*</v>
          </cell>
        </row>
        <row r="403">
          <cell r="B403" t="str">
            <v>CHU046H1818C1-403H5G3</v>
          </cell>
          <cell r="C403" t="str">
            <v>046</v>
          </cell>
          <cell r="D403" t="str">
            <v>1818</v>
          </cell>
          <cell r="E403" t="str">
            <v>C1</v>
          </cell>
          <cell r="F403" t="str">
            <v>403</v>
          </cell>
          <cell r="G403" t="str">
            <v>H5</v>
          </cell>
          <cell r="H403" t="str">
            <v>G3</v>
          </cell>
          <cell r="I403">
            <v>200</v>
          </cell>
          <cell r="J403">
            <v>0</v>
          </cell>
          <cell r="K403" t="str">
            <v>*</v>
          </cell>
          <cell r="L403">
            <v>0</v>
          </cell>
          <cell r="M403" t="str">
            <v>*</v>
          </cell>
          <cell r="N403">
            <v>0</v>
          </cell>
          <cell r="O403" t="str">
            <v>*</v>
          </cell>
          <cell r="P403">
            <v>0</v>
          </cell>
          <cell r="Q403" t="str">
            <v>*</v>
          </cell>
        </row>
        <row r="404">
          <cell r="B404" t="str">
            <v>CHU550H3626C1-323HLK4</v>
          </cell>
          <cell r="C404" t="str">
            <v>550</v>
          </cell>
          <cell r="D404" t="str">
            <v>3626</v>
          </cell>
          <cell r="E404" t="str">
            <v>C1</v>
          </cell>
          <cell r="F404" t="str">
            <v>323</v>
          </cell>
          <cell r="G404" t="str">
            <v>HL</v>
          </cell>
          <cell r="H404" t="str">
            <v>K4</v>
          </cell>
          <cell r="I404">
            <v>96</v>
          </cell>
          <cell r="J404">
            <v>0</v>
          </cell>
          <cell r="K404" t="str">
            <v>*</v>
          </cell>
          <cell r="L404">
            <v>0</v>
          </cell>
          <cell r="M404" t="str">
            <v>*</v>
          </cell>
          <cell r="N404">
            <v>0</v>
          </cell>
          <cell r="O404" t="str">
            <v>*</v>
          </cell>
          <cell r="P404" t="str">
            <v>○</v>
          </cell>
          <cell r="Q404">
            <v>42740</v>
          </cell>
        </row>
        <row r="405">
          <cell r="B405" t="str">
            <v>CHU550H3626C1-563HLK4</v>
          </cell>
          <cell r="C405" t="str">
            <v>550</v>
          </cell>
          <cell r="D405" t="str">
            <v>3626</v>
          </cell>
          <cell r="E405" t="str">
            <v>C1</v>
          </cell>
          <cell r="F405" t="str">
            <v>563</v>
          </cell>
          <cell r="G405" t="str">
            <v>HL</v>
          </cell>
          <cell r="H405" t="str">
            <v>K4</v>
          </cell>
          <cell r="I405">
            <v>96</v>
          </cell>
          <cell r="J405">
            <v>0</v>
          </cell>
          <cell r="K405" t="str">
            <v>*</v>
          </cell>
          <cell r="L405">
            <v>0</v>
          </cell>
          <cell r="M405" t="str">
            <v>*</v>
          </cell>
          <cell r="N405">
            <v>0</v>
          </cell>
          <cell r="O405" t="str">
            <v>*</v>
          </cell>
          <cell r="P405" t="str">
            <v>○</v>
          </cell>
          <cell r="Q405">
            <v>42745</v>
          </cell>
        </row>
        <row r="406">
          <cell r="B406" t="str">
            <v>-</v>
          </cell>
          <cell r="C406" t="str">
            <v>-</v>
          </cell>
          <cell r="D406" t="str">
            <v>-</v>
          </cell>
          <cell r="E406" t="str">
            <v>-</v>
          </cell>
          <cell r="F406" t="str">
            <v>-</v>
          </cell>
          <cell r="G406" t="str">
            <v>-</v>
          </cell>
          <cell r="H406" t="str">
            <v>-</v>
          </cell>
          <cell r="I406" t="str">
            <v>-</v>
          </cell>
          <cell r="J406" t="str">
            <v>-</v>
          </cell>
          <cell r="K406" t="str">
            <v>-</v>
          </cell>
          <cell r="L406" t="str">
            <v>-</v>
          </cell>
          <cell r="M406" t="str">
            <v>-</v>
          </cell>
          <cell r="N406" t="str">
            <v>-</v>
          </cell>
          <cell r="O406" t="str">
            <v>-</v>
          </cell>
          <cell r="P406" t="str">
            <v>-</v>
          </cell>
          <cell r="Q406" t="str">
            <v>-</v>
          </cell>
        </row>
        <row r="407">
          <cell r="B407" t="str">
            <v>-</v>
          </cell>
          <cell r="C407" t="str">
            <v>-</v>
          </cell>
          <cell r="D407" t="str">
            <v>-</v>
          </cell>
          <cell r="E407" t="str">
            <v>-</v>
          </cell>
          <cell r="F407" t="str">
            <v>-</v>
          </cell>
          <cell r="G407" t="str">
            <v>-</v>
          </cell>
          <cell r="H407" t="str">
            <v>-</v>
          </cell>
          <cell r="I407" t="str">
            <v>-</v>
          </cell>
          <cell r="J407" t="str">
            <v>-</v>
          </cell>
          <cell r="K407" t="str">
            <v>-</v>
          </cell>
          <cell r="L407" t="str">
            <v>-</v>
          </cell>
          <cell r="M407" t="str">
            <v>-</v>
          </cell>
          <cell r="N407" t="str">
            <v>-</v>
          </cell>
          <cell r="O407" t="str">
            <v>-</v>
          </cell>
          <cell r="P407" t="str">
            <v>-</v>
          </cell>
          <cell r="Q407" t="str">
            <v>-</v>
          </cell>
        </row>
        <row r="408">
          <cell r="B408" t="str">
            <v>-</v>
          </cell>
          <cell r="C408" t="str">
            <v>-</v>
          </cell>
          <cell r="D408" t="str">
            <v>-</v>
          </cell>
          <cell r="E408" t="str">
            <v>-</v>
          </cell>
          <cell r="F408" t="str">
            <v>-</v>
          </cell>
          <cell r="G408" t="str">
            <v>-</v>
          </cell>
          <cell r="H408" t="str">
            <v>-</v>
          </cell>
          <cell r="I408" t="str">
            <v>-</v>
          </cell>
          <cell r="J408" t="str">
            <v>-</v>
          </cell>
          <cell r="K408" t="str">
            <v>-</v>
          </cell>
          <cell r="L408" t="str">
            <v>-</v>
          </cell>
          <cell r="M408" t="str">
            <v>-</v>
          </cell>
          <cell r="N408" t="str">
            <v>-</v>
          </cell>
          <cell r="O408" t="str">
            <v>-</v>
          </cell>
          <cell r="P408" t="str">
            <v>-</v>
          </cell>
          <cell r="Q408" t="str">
            <v>-</v>
          </cell>
        </row>
        <row r="409">
          <cell r="B409" t="str">
            <v>↓↓　HI-Ver.1　↓↓</v>
          </cell>
          <cell r="C409" t="str">
            <v>-</v>
          </cell>
          <cell r="D409" t="str">
            <v>-</v>
          </cell>
          <cell r="E409" t="str">
            <v>-</v>
          </cell>
          <cell r="F409" t="str">
            <v>-</v>
          </cell>
          <cell r="G409" t="str">
            <v>-</v>
          </cell>
          <cell r="H409" t="str">
            <v>-</v>
          </cell>
          <cell r="I409" t="str">
            <v>-</v>
          </cell>
          <cell r="J409" t="str">
            <v>-</v>
          </cell>
          <cell r="K409" t="str">
            <v>-</v>
          </cell>
          <cell r="L409" t="str">
            <v>-</v>
          </cell>
          <cell r="M409" t="str">
            <v>-</v>
          </cell>
          <cell r="N409" t="str">
            <v>-</v>
          </cell>
          <cell r="O409" t="str">
            <v>-</v>
          </cell>
          <cell r="P409" t="str">
            <v>-</v>
          </cell>
          <cell r="Q409" t="str">
            <v>-</v>
          </cell>
        </row>
        <row r="410">
          <cell r="B410" t="str">
            <v>CLU700H0303C1-41GV1J8</v>
          </cell>
          <cell r="C410" t="str">
            <v>700</v>
          </cell>
          <cell r="D410" t="str">
            <v>0303</v>
          </cell>
          <cell r="E410" t="str">
            <v>C1</v>
          </cell>
          <cell r="F410" t="str">
            <v>41G</v>
          </cell>
          <cell r="G410" t="str">
            <v>V1</v>
          </cell>
          <cell r="H410" t="str">
            <v>J8</v>
          </cell>
          <cell r="I410">
            <v>700</v>
          </cell>
          <cell r="J410">
            <v>0</v>
          </cell>
          <cell r="K410" t="str">
            <v>*</v>
          </cell>
          <cell r="L410">
            <v>0</v>
          </cell>
          <cell r="M410" t="str">
            <v>*</v>
          </cell>
          <cell r="N410">
            <v>0</v>
          </cell>
          <cell r="O410" t="str">
            <v>*</v>
          </cell>
          <cell r="P410">
            <v>0</v>
          </cell>
          <cell r="Q410" t="str">
            <v>*</v>
          </cell>
        </row>
        <row r="411">
          <cell r="B411" t="str">
            <v>CLU700H0303C1-33GV1J8</v>
          </cell>
          <cell r="C411" t="str">
            <v>700</v>
          </cell>
          <cell r="D411" t="str">
            <v>0303</v>
          </cell>
          <cell r="E411" t="str">
            <v>C1</v>
          </cell>
          <cell r="F411" t="str">
            <v>33G</v>
          </cell>
          <cell r="G411" t="str">
            <v>V1</v>
          </cell>
          <cell r="H411" t="str">
            <v>J8</v>
          </cell>
          <cell r="I411">
            <v>700</v>
          </cell>
          <cell r="J411">
            <v>0</v>
          </cell>
          <cell r="K411" t="str">
            <v>*</v>
          </cell>
          <cell r="L411">
            <v>0</v>
          </cell>
          <cell r="M411" t="str">
            <v>*</v>
          </cell>
          <cell r="N411">
            <v>0</v>
          </cell>
          <cell r="O411" t="str">
            <v>*</v>
          </cell>
          <cell r="P411">
            <v>0</v>
          </cell>
          <cell r="Q411" t="str">
            <v>*</v>
          </cell>
        </row>
        <row r="412">
          <cell r="B412" t="str">
            <v>CLU700H0303C1-33DV1J8</v>
          </cell>
          <cell r="C412" t="str">
            <v>700</v>
          </cell>
          <cell r="D412" t="str">
            <v>0303</v>
          </cell>
          <cell r="E412" t="str">
            <v>C1</v>
          </cell>
          <cell r="F412" t="str">
            <v>33D</v>
          </cell>
          <cell r="G412" t="str">
            <v>V1</v>
          </cell>
          <cell r="H412" t="str">
            <v>J8</v>
          </cell>
          <cell r="I412">
            <v>700</v>
          </cell>
          <cell r="J412">
            <v>0</v>
          </cell>
          <cell r="K412" t="str">
            <v>*</v>
          </cell>
          <cell r="L412">
            <v>0</v>
          </cell>
          <cell r="M412" t="str">
            <v>*</v>
          </cell>
          <cell r="N412">
            <v>0</v>
          </cell>
          <cell r="O412" t="str">
            <v>*</v>
          </cell>
          <cell r="P412">
            <v>0</v>
          </cell>
          <cell r="Q412" t="str">
            <v>*</v>
          </cell>
        </row>
        <row r="413">
          <cell r="B413" t="str">
            <v>CLU700H0303C1-31GV1J8</v>
          </cell>
          <cell r="C413" t="str">
            <v>700</v>
          </cell>
          <cell r="D413" t="str">
            <v>0303</v>
          </cell>
          <cell r="E413" t="str">
            <v>C1</v>
          </cell>
          <cell r="F413" t="str">
            <v>31G</v>
          </cell>
          <cell r="G413" t="str">
            <v>V1</v>
          </cell>
          <cell r="H413" t="str">
            <v>J8</v>
          </cell>
          <cell r="I413">
            <v>700</v>
          </cell>
          <cell r="J413">
            <v>0</v>
          </cell>
          <cell r="K413" t="str">
            <v>*</v>
          </cell>
          <cell r="L413">
            <v>0</v>
          </cell>
          <cell r="M413" t="str">
            <v>*</v>
          </cell>
          <cell r="N413">
            <v>0</v>
          </cell>
          <cell r="O413" t="str">
            <v>*</v>
          </cell>
          <cell r="P413">
            <v>0</v>
          </cell>
          <cell r="Q413" t="str">
            <v>*</v>
          </cell>
        </row>
        <row r="414">
          <cell r="B414" t="str">
            <v>CLU700H0303C1-31DV1J8</v>
          </cell>
          <cell r="C414" t="str">
            <v>700</v>
          </cell>
          <cell r="D414" t="str">
            <v>0303</v>
          </cell>
          <cell r="E414" t="str">
            <v>C1</v>
          </cell>
          <cell r="F414" t="str">
            <v>31D</v>
          </cell>
          <cell r="G414" t="str">
            <v>V1</v>
          </cell>
          <cell r="H414" t="str">
            <v>J8</v>
          </cell>
          <cell r="I414">
            <v>700</v>
          </cell>
          <cell r="J414">
            <v>0</v>
          </cell>
          <cell r="K414" t="str">
            <v>*</v>
          </cell>
          <cell r="L414">
            <v>0</v>
          </cell>
          <cell r="M414" t="str">
            <v>*</v>
          </cell>
          <cell r="N414">
            <v>0</v>
          </cell>
          <cell r="O414" t="str">
            <v>*</v>
          </cell>
          <cell r="P414">
            <v>0</v>
          </cell>
          <cell r="Q414" t="str">
            <v>*</v>
          </cell>
        </row>
        <row r="415">
          <cell r="B415" t="str">
            <v>CLU700H0303C1-27GV1J9</v>
          </cell>
          <cell r="C415" t="str">
            <v>700</v>
          </cell>
          <cell r="D415" t="str">
            <v>0303</v>
          </cell>
          <cell r="E415" t="str">
            <v>C1</v>
          </cell>
          <cell r="F415" t="str">
            <v>27G</v>
          </cell>
          <cell r="G415" t="str">
            <v>V1</v>
          </cell>
          <cell r="H415" t="str">
            <v>J9</v>
          </cell>
          <cell r="I415">
            <v>700</v>
          </cell>
          <cell r="J415">
            <v>0</v>
          </cell>
          <cell r="K415" t="str">
            <v>*</v>
          </cell>
          <cell r="L415" t="str">
            <v>○</v>
          </cell>
          <cell r="M415">
            <v>42459</v>
          </cell>
          <cell r="N415">
            <v>0</v>
          </cell>
          <cell r="O415" t="str">
            <v>*</v>
          </cell>
          <cell r="P415">
            <v>0</v>
          </cell>
          <cell r="Q415" t="str">
            <v>*</v>
          </cell>
        </row>
        <row r="416">
          <cell r="B416" t="str">
            <v>CLU700H0303C1-27DV1J9</v>
          </cell>
          <cell r="C416" t="str">
            <v>700</v>
          </cell>
          <cell r="D416" t="str">
            <v>0303</v>
          </cell>
          <cell r="E416" t="str">
            <v>C1</v>
          </cell>
          <cell r="F416" t="str">
            <v>27D</v>
          </cell>
          <cell r="G416" t="str">
            <v>V1</v>
          </cell>
          <cell r="H416" t="str">
            <v>J9</v>
          </cell>
          <cell r="I416">
            <v>700</v>
          </cell>
          <cell r="J416">
            <v>0</v>
          </cell>
          <cell r="K416" t="str">
            <v>*</v>
          </cell>
          <cell r="L416">
            <v>0</v>
          </cell>
          <cell r="M416">
            <v>42524</v>
          </cell>
          <cell r="N416">
            <v>0</v>
          </cell>
          <cell r="O416" t="str">
            <v>*</v>
          </cell>
          <cell r="P416">
            <v>0</v>
          </cell>
          <cell r="Q416" t="str">
            <v>*</v>
          </cell>
        </row>
        <row r="417">
          <cell r="B417" t="str">
            <v>CLU700H0602C1-41GV1J8</v>
          </cell>
          <cell r="C417" t="str">
            <v>700</v>
          </cell>
          <cell r="D417" t="str">
            <v>0602</v>
          </cell>
          <cell r="E417" t="str">
            <v>C1</v>
          </cell>
          <cell r="F417" t="str">
            <v>41G</v>
          </cell>
          <cell r="G417" t="str">
            <v>V1</v>
          </cell>
          <cell r="H417" t="str">
            <v>J8</v>
          </cell>
          <cell r="I417">
            <v>700</v>
          </cell>
          <cell r="J417">
            <v>0</v>
          </cell>
          <cell r="K417" t="str">
            <v>*</v>
          </cell>
          <cell r="L417">
            <v>0</v>
          </cell>
          <cell r="M417" t="str">
            <v>*</v>
          </cell>
          <cell r="N417" t="str">
            <v>○</v>
          </cell>
          <cell r="O417">
            <v>42618</v>
          </cell>
          <cell r="P417">
            <v>0</v>
          </cell>
          <cell r="Q417" t="str">
            <v>*</v>
          </cell>
        </row>
        <row r="418">
          <cell r="B418" t="str">
            <v>CLU700H0602C1-33GV1J8</v>
          </cell>
          <cell r="C418" t="str">
            <v>700</v>
          </cell>
          <cell r="D418" t="str">
            <v>0602</v>
          </cell>
          <cell r="E418" t="str">
            <v>C1</v>
          </cell>
          <cell r="F418" t="str">
            <v>33G</v>
          </cell>
          <cell r="G418" t="str">
            <v>V1</v>
          </cell>
          <cell r="H418" t="str">
            <v>J8</v>
          </cell>
          <cell r="I418">
            <v>700</v>
          </cell>
          <cell r="J418">
            <v>0</v>
          </cell>
          <cell r="K418" t="str">
            <v>*</v>
          </cell>
          <cell r="L418">
            <v>0</v>
          </cell>
          <cell r="M418" t="str">
            <v>*</v>
          </cell>
          <cell r="N418" t="str">
            <v>○</v>
          </cell>
          <cell r="O418">
            <v>42840</v>
          </cell>
          <cell r="P418">
            <v>0</v>
          </cell>
          <cell r="Q418" t="str">
            <v>*</v>
          </cell>
        </row>
        <row r="419">
          <cell r="B419" t="str">
            <v>CLU700H0602C1-31GV1J8</v>
          </cell>
          <cell r="C419" t="str">
            <v>700</v>
          </cell>
          <cell r="D419" t="str">
            <v>0602</v>
          </cell>
          <cell r="E419" t="str">
            <v>C1</v>
          </cell>
          <cell r="F419" t="str">
            <v>31G</v>
          </cell>
          <cell r="G419" t="str">
            <v>V1</v>
          </cell>
          <cell r="H419" t="str">
            <v>J8</v>
          </cell>
          <cell r="I419">
            <v>700</v>
          </cell>
          <cell r="J419">
            <v>0</v>
          </cell>
          <cell r="K419" t="str">
            <v>*</v>
          </cell>
          <cell r="L419" t="str">
            <v>○</v>
          </cell>
          <cell r="M419">
            <v>42840</v>
          </cell>
          <cell r="N419">
            <v>0</v>
          </cell>
          <cell r="O419" t="str">
            <v>*</v>
          </cell>
          <cell r="P419">
            <v>0</v>
          </cell>
          <cell r="Q419" t="str">
            <v>*</v>
          </cell>
        </row>
        <row r="420">
          <cell r="B420" t="str">
            <v>CLU700H0602C1-27GV1J9</v>
          </cell>
          <cell r="C420" t="str">
            <v>700</v>
          </cell>
          <cell r="D420" t="str">
            <v>0602</v>
          </cell>
          <cell r="E420" t="str">
            <v>C1</v>
          </cell>
          <cell r="F420" t="str">
            <v>27G</v>
          </cell>
          <cell r="G420" t="str">
            <v>V1</v>
          </cell>
          <cell r="H420" t="str">
            <v>J9</v>
          </cell>
          <cell r="I420">
            <v>700</v>
          </cell>
          <cell r="J420">
            <v>0</v>
          </cell>
          <cell r="K420" t="str">
            <v>*</v>
          </cell>
          <cell r="L420">
            <v>0</v>
          </cell>
          <cell r="M420" t="str">
            <v>*</v>
          </cell>
          <cell r="N420">
            <v>0</v>
          </cell>
          <cell r="O420" t="str">
            <v>*</v>
          </cell>
          <cell r="P420">
            <v>0</v>
          </cell>
          <cell r="Q420" t="str">
            <v>*</v>
          </cell>
        </row>
        <row r="421">
          <cell r="B421" t="str">
            <v>CLU700H0603C1-41GV1J8</v>
          </cell>
          <cell r="C421" t="str">
            <v>700</v>
          </cell>
          <cell r="D421" t="str">
            <v>0603</v>
          </cell>
          <cell r="E421" t="str">
            <v>C1</v>
          </cell>
          <cell r="F421" t="str">
            <v>41G</v>
          </cell>
          <cell r="G421" t="str">
            <v>V1</v>
          </cell>
          <cell r="H421" t="str">
            <v>J8</v>
          </cell>
          <cell r="I421">
            <v>700</v>
          </cell>
          <cell r="J421">
            <v>0</v>
          </cell>
          <cell r="K421" t="str">
            <v>*</v>
          </cell>
          <cell r="L421">
            <v>0</v>
          </cell>
          <cell r="M421" t="str">
            <v>*</v>
          </cell>
          <cell r="N421" t="str">
            <v>○</v>
          </cell>
          <cell r="O421">
            <v>42838</v>
          </cell>
          <cell r="P421">
            <v>0</v>
          </cell>
          <cell r="Q421" t="str">
            <v>*</v>
          </cell>
        </row>
        <row r="422">
          <cell r="B422" t="str">
            <v>CLU700H0603C1-33GV1J8</v>
          </cell>
          <cell r="C422" t="str">
            <v>700</v>
          </cell>
          <cell r="D422" t="str">
            <v>0603</v>
          </cell>
          <cell r="E422" t="str">
            <v>C1</v>
          </cell>
          <cell r="F422" t="str">
            <v>33G</v>
          </cell>
          <cell r="G422" t="str">
            <v>V1</v>
          </cell>
          <cell r="H422" t="str">
            <v>J8</v>
          </cell>
          <cell r="I422">
            <v>700</v>
          </cell>
          <cell r="J422">
            <v>0</v>
          </cell>
          <cell r="K422" t="str">
            <v>*</v>
          </cell>
          <cell r="L422">
            <v>0</v>
          </cell>
          <cell r="M422" t="str">
            <v>*</v>
          </cell>
          <cell r="N422">
            <v>0</v>
          </cell>
          <cell r="O422" t="str">
            <v>*</v>
          </cell>
          <cell r="P422">
            <v>0</v>
          </cell>
          <cell r="Q422" t="str">
            <v>*</v>
          </cell>
        </row>
        <row r="423">
          <cell r="B423" t="str">
            <v>CLU700H0603C1-31GV1J8</v>
          </cell>
          <cell r="C423" t="str">
            <v>700</v>
          </cell>
          <cell r="D423" t="str">
            <v>0603</v>
          </cell>
          <cell r="E423" t="str">
            <v>C1</v>
          </cell>
          <cell r="F423" t="str">
            <v>31G</v>
          </cell>
          <cell r="G423" t="str">
            <v>V1</v>
          </cell>
          <cell r="H423" t="str">
            <v>J8</v>
          </cell>
          <cell r="I423">
            <v>700</v>
          </cell>
          <cell r="J423">
            <v>0</v>
          </cell>
          <cell r="K423" t="str">
            <v>*</v>
          </cell>
          <cell r="L423" t="str">
            <v>×</v>
          </cell>
          <cell r="M423">
            <v>42585</v>
          </cell>
          <cell r="N423">
            <v>0</v>
          </cell>
          <cell r="O423" t="str">
            <v>*</v>
          </cell>
          <cell r="P423">
            <v>0</v>
          </cell>
          <cell r="Q423" t="str">
            <v>*</v>
          </cell>
        </row>
        <row r="424">
          <cell r="B424" t="str">
            <v>CLU700H0603C1-27GV1J9</v>
          </cell>
          <cell r="C424" t="str">
            <v>700</v>
          </cell>
          <cell r="D424" t="str">
            <v>0603</v>
          </cell>
          <cell r="E424" t="str">
            <v>C1</v>
          </cell>
          <cell r="F424" t="str">
            <v>27G</v>
          </cell>
          <cell r="G424" t="str">
            <v>V1</v>
          </cell>
          <cell r="H424" t="str">
            <v>J9</v>
          </cell>
          <cell r="I424">
            <v>700</v>
          </cell>
          <cell r="J424">
            <v>0</v>
          </cell>
          <cell r="K424" t="str">
            <v>*</v>
          </cell>
          <cell r="L424">
            <v>0</v>
          </cell>
          <cell r="M424" t="str">
            <v>*</v>
          </cell>
          <cell r="N424">
            <v>0</v>
          </cell>
          <cell r="O424" t="str">
            <v>*</v>
          </cell>
          <cell r="P424">
            <v>0</v>
          </cell>
          <cell r="Q424" t="str">
            <v>*</v>
          </cell>
        </row>
        <row r="425">
          <cell r="B425" t="str">
            <v>CLU700H1002B8-50AL7G4</v>
          </cell>
          <cell r="C425" t="str">
            <v>700</v>
          </cell>
          <cell r="D425" t="str">
            <v>1002</v>
          </cell>
          <cell r="E425" t="str">
            <v>B8</v>
          </cell>
          <cell r="F425" t="str">
            <v>50A</v>
          </cell>
          <cell r="G425" t="str">
            <v>L7</v>
          </cell>
          <cell r="H425" t="str">
            <v>G4</v>
          </cell>
          <cell r="I425">
            <v>700</v>
          </cell>
          <cell r="J425">
            <v>0</v>
          </cell>
          <cell r="K425" t="str">
            <v>*</v>
          </cell>
          <cell r="L425">
            <v>0</v>
          </cell>
          <cell r="M425" t="str">
            <v>*</v>
          </cell>
          <cell r="N425" t="str">
            <v>○</v>
          </cell>
          <cell r="O425">
            <v>42299</v>
          </cell>
          <cell r="P425">
            <v>0</v>
          </cell>
          <cell r="Q425" t="str">
            <v>*</v>
          </cell>
        </row>
        <row r="426">
          <cell r="B426" t="str">
            <v>CLU700H1002B8-503M2G1</v>
          </cell>
          <cell r="C426" t="str">
            <v>700</v>
          </cell>
          <cell r="D426" t="str">
            <v>1002</v>
          </cell>
          <cell r="E426" t="str">
            <v>B8</v>
          </cell>
          <cell r="F426" t="str">
            <v>503</v>
          </cell>
          <cell r="G426" t="str">
            <v>M2</v>
          </cell>
          <cell r="H426" t="str">
            <v>G1</v>
          </cell>
          <cell r="I426">
            <v>700</v>
          </cell>
          <cell r="J426">
            <v>0</v>
          </cell>
          <cell r="K426" t="str">
            <v>*</v>
          </cell>
          <cell r="L426" t="str">
            <v>○</v>
          </cell>
          <cell r="M426">
            <v>42293</v>
          </cell>
          <cell r="N426">
            <v>0</v>
          </cell>
          <cell r="O426" t="str">
            <v>*</v>
          </cell>
          <cell r="P426">
            <v>0</v>
          </cell>
          <cell r="Q426" t="str">
            <v>*</v>
          </cell>
        </row>
        <row r="427">
          <cell r="B427" t="str">
            <v>CLU700H1002B8-403M2G1</v>
          </cell>
          <cell r="C427" t="str">
            <v>700</v>
          </cell>
          <cell r="D427" t="str">
            <v>1002</v>
          </cell>
          <cell r="E427" t="str">
            <v>B8</v>
          </cell>
          <cell r="F427" t="str">
            <v>403</v>
          </cell>
          <cell r="G427" t="str">
            <v>M2</v>
          </cell>
          <cell r="H427" t="str">
            <v>G1</v>
          </cell>
          <cell r="I427">
            <v>700</v>
          </cell>
          <cell r="J427">
            <v>0</v>
          </cell>
          <cell r="K427" t="str">
            <v>*</v>
          </cell>
          <cell r="L427" t="str">
            <v>○</v>
          </cell>
          <cell r="M427">
            <v>42499</v>
          </cell>
          <cell r="N427">
            <v>0</v>
          </cell>
          <cell r="O427" t="str">
            <v>*</v>
          </cell>
          <cell r="P427">
            <v>0</v>
          </cell>
          <cell r="Q427" t="str">
            <v>*</v>
          </cell>
        </row>
        <row r="428">
          <cell r="B428" t="str">
            <v>CLU700H1002B8-353M2G1</v>
          </cell>
          <cell r="C428" t="str">
            <v>700</v>
          </cell>
          <cell r="D428" t="str">
            <v>1002</v>
          </cell>
          <cell r="E428" t="str">
            <v>B8</v>
          </cell>
          <cell r="F428" t="str">
            <v>353</v>
          </cell>
          <cell r="G428" t="str">
            <v>M2</v>
          </cell>
          <cell r="H428" t="str">
            <v>G1</v>
          </cell>
          <cell r="I428">
            <v>700</v>
          </cell>
          <cell r="J428">
            <v>0</v>
          </cell>
          <cell r="K428" t="str">
            <v>*</v>
          </cell>
          <cell r="L428" t="str">
            <v>○</v>
          </cell>
          <cell r="M428">
            <v>42567</v>
          </cell>
          <cell r="N428" t="str">
            <v>○</v>
          </cell>
          <cell r="O428">
            <v>42472</v>
          </cell>
          <cell r="P428">
            <v>0</v>
          </cell>
          <cell r="Q428" t="str">
            <v>*</v>
          </cell>
        </row>
        <row r="429">
          <cell r="B429" t="str">
            <v>CLU700H1002B8-303M2G1</v>
          </cell>
          <cell r="C429" t="str">
            <v>700</v>
          </cell>
          <cell r="D429" t="str">
            <v>1002</v>
          </cell>
          <cell r="E429" t="str">
            <v>B8</v>
          </cell>
          <cell r="F429" t="str">
            <v>303</v>
          </cell>
          <cell r="G429" t="str">
            <v>M2</v>
          </cell>
          <cell r="H429" t="str">
            <v>G1</v>
          </cell>
          <cell r="I429">
            <v>700</v>
          </cell>
          <cell r="J429">
            <v>0</v>
          </cell>
          <cell r="K429" t="str">
            <v>*</v>
          </cell>
          <cell r="L429" t="str">
            <v>○</v>
          </cell>
          <cell r="M429">
            <v>42467</v>
          </cell>
          <cell r="N429">
            <v>0</v>
          </cell>
          <cell r="O429" t="str">
            <v>*</v>
          </cell>
          <cell r="P429" t="str">
            <v>○</v>
          </cell>
          <cell r="Q429">
            <v>42632</v>
          </cell>
        </row>
        <row r="430">
          <cell r="B430" t="str">
            <v>CLU700H1002B8-273M2G1</v>
          </cell>
          <cell r="C430" t="str">
            <v>700</v>
          </cell>
          <cell r="D430" t="str">
            <v>1002</v>
          </cell>
          <cell r="E430" t="str">
            <v>B8</v>
          </cell>
          <cell r="F430" t="str">
            <v>273</v>
          </cell>
          <cell r="G430" t="str">
            <v>M2</v>
          </cell>
          <cell r="H430" t="str">
            <v>G1</v>
          </cell>
          <cell r="I430">
            <v>700</v>
          </cell>
          <cell r="J430" t="str">
            <v>○</v>
          </cell>
          <cell r="K430">
            <v>42600</v>
          </cell>
          <cell r="L430" t="str">
            <v>○</v>
          </cell>
          <cell r="M430">
            <v>42869</v>
          </cell>
          <cell r="N430">
            <v>0</v>
          </cell>
          <cell r="O430" t="str">
            <v>*</v>
          </cell>
          <cell r="P430" t="str">
            <v>○</v>
          </cell>
          <cell r="Q430">
            <v>42754</v>
          </cell>
        </row>
        <row r="431">
          <cell r="B431" t="str">
            <v>CLU700H1002B8-403H5G3</v>
          </cell>
          <cell r="C431" t="str">
            <v>700</v>
          </cell>
          <cell r="D431" t="str">
            <v>1002</v>
          </cell>
          <cell r="E431" t="str">
            <v>B8</v>
          </cell>
          <cell r="F431" t="str">
            <v>403</v>
          </cell>
          <cell r="G431" t="str">
            <v>H5</v>
          </cell>
          <cell r="H431" t="str">
            <v>G3</v>
          </cell>
          <cell r="I431">
            <v>700</v>
          </cell>
          <cell r="J431">
            <v>0</v>
          </cell>
          <cell r="K431" t="str">
            <v>*</v>
          </cell>
          <cell r="L431">
            <v>0</v>
          </cell>
          <cell r="M431" t="str">
            <v>*</v>
          </cell>
          <cell r="N431" t="str">
            <v>○</v>
          </cell>
          <cell r="O431">
            <v>42233</v>
          </cell>
          <cell r="P431">
            <v>0</v>
          </cell>
          <cell r="Q431" t="str">
            <v>*</v>
          </cell>
        </row>
        <row r="432">
          <cell r="B432" t="str">
            <v>CLU700H1002B8-353H5G3</v>
          </cell>
          <cell r="C432" t="str">
            <v>700</v>
          </cell>
          <cell r="D432" t="str">
            <v>1002</v>
          </cell>
          <cell r="E432" t="str">
            <v>B8</v>
          </cell>
          <cell r="F432" t="str">
            <v>353</v>
          </cell>
          <cell r="G432" t="str">
            <v>H5</v>
          </cell>
          <cell r="H432" t="str">
            <v>G3</v>
          </cell>
          <cell r="I432">
            <v>700</v>
          </cell>
          <cell r="J432">
            <v>0</v>
          </cell>
          <cell r="K432" t="str">
            <v>*</v>
          </cell>
          <cell r="L432">
            <v>0</v>
          </cell>
          <cell r="M432" t="str">
            <v>*</v>
          </cell>
          <cell r="N432" t="str">
            <v>○</v>
          </cell>
          <cell r="O432">
            <v>42142</v>
          </cell>
          <cell r="P432">
            <v>0</v>
          </cell>
          <cell r="Q432" t="str">
            <v>*</v>
          </cell>
        </row>
        <row r="433">
          <cell r="B433" t="str">
            <v>CLU700H1002B8-303H5G3</v>
          </cell>
          <cell r="C433" t="str">
            <v>700</v>
          </cell>
          <cell r="D433" t="str">
            <v>1002</v>
          </cell>
          <cell r="E433" t="str">
            <v>B8</v>
          </cell>
          <cell r="F433" t="str">
            <v>303</v>
          </cell>
          <cell r="G433" t="str">
            <v>H5</v>
          </cell>
          <cell r="H433" t="str">
            <v>G3</v>
          </cell>
          <cell r="I433">
            <v>700</v>
          </cell>
          <cell r="J433" t="str">
            <v>○</v>
          </cell>
          <cell r="K433">
            <v>42814</v>
          </cell>
          <cell r="L433">
            <v>0</v>
          </cell>
          <cell r="M433" t="str">
            <v>*</v>
          </cell>
          <cell r="N433" t="str">
            <v>○</v>
          </cell>
          <cell r="O433">
            <v>42478</v>
          </cell>
          <cell r="P433">
            <v>0</v>
          </cell>
          <cell r="Q433" t="str">
            <v>*</v>
          </cell>
        </row>
        <row r="434">
          <cell r="B434" t="str">
            <v>CLU700H1002B8-273H5G3</v>
          </cell>
          <cell r="C434" t="str">
            <v>700</v>
          </cell>
          <cell r="D434" t="str">
            <v>1002</v>
          </cell>
          <cell r="E434" t="str">
            <v>B8</v>
          </cell>
          <cell r="F434" t="str">
            <v>273</v>
          </cell>
          <cell r="G434" t="str">
            <v>H5</v>
          </cell>
          <cell r="H434" t="str">
            <v>G3</v>
          </cell>
          <cell r="I434">
            <v>700</v>
          </cell>
          <cell r="J434" t="str">
            <v>○</v>
          </cell>
          <cell r="K434">
            <v>42577</v>
          </cell>
          <cell r="L434">
            <v>0</v>
          </cell>
          <cell r="M434" t="str">
            <v>*</v>
          </cell>
          <cell r="N434" t="str">
            <v>○</v>
          </cell>
          <cell r="O434">
            <v>42485</v>
          </cell>
          <cell r="P434" t="str">
            <v>○</v>
          </cell>
          <cell r="Q434">
            <v>42581</v>
          </cell>
        </row>
        <row r="435">
          <cell r="B435" t="str">
            <v>CLU700H1002C1-41GV1J8</v>
          </cell>
          <cell r="C435" t="str">
            <v>700</v>
          </cell>
          <cell r="D435" t="str">
            <v>1002</v>
          </cell>
          <cell r="E435" t="str">
            <v>C1</v>
          </cell>
          <cell r="F435" t="str">
            <v>41G</v>
          </cell>
          <cell r="G435" t="str">
            <v>V1</v>
          </cell>
          <cell r="H435" t="str">
            <v>J8</v>
          </cell>
          <cell r="I435">
            <v>700</v>
          </cell>
          <cell r="J435">
            <v>0</v>
          </cell>
          <cell r="K435" t="str">
            <v>*</v>
          </cell>
          <cell r="L435">
            <v>0</v>
          </cell>
          <cell r="M435" t="str">
            <v>*</v>
          </cell>
          <cell r="N435" t="str">
            <v>○</v>
          </cell>
          <cell r="O435">
            <v>42486</v>
          </cell>
          <cell r="P435">
            <v>0</v>
          </cell>
          <cell r="Q435" t="str">
            <v>*</v>
          </cell>
        </row>
        <row r="436">
          <cell r="B436" t="str">
            <v>CLU700H1002C1-33GV1J8</v>
          </cell>
          <cell r="C436" t="str">
            <v>700</v>
          </cell>
          <cell r="D436" t="str">
            <v>1002</v>
          </cell>
          <cell r="E436" t="str">
            <v>C1</v>
          </cell>
          <cell r="F436" t="str">
            <v>33G</v>
          </cell>
          <cell r="G436" t="str">
            <v>V1</v>
          </cell>
          <cell r="H436" t="str">
            <v>J8</v>
          </cell>
          <cell r="I436">
            <v>700</v>
          </cell>
          <cell r="J436">
            <v>0</v>
          </cell>
          <cell r="K436" t="str">
            <v>*</v>
          </cell>
          <cell r="L436">
            <v>0</v>
          </cell>
          <cell r="M436" t="str">
            <v>*</v>
          </cell>
          <cell r="N436">
            <v>0</v>
          </cell>
          <cell r="O436" t="str">
            <v>*</v>
          </cell>
          <cell r="P436">
            <v>0</v>
          </cell>
          <cell r="Q436" t="str">
            <v>*</v>
          </cell>
        </row>
        <row r="437">
          <cell r="B437" t="str">
            <v>CLU700H1002C1-31GV1J8</v>
          </cell>
          <cell r="C437" t="str">
            <v>700</v>
          </cell>
          <cell r="D437" t="str">
            <v>1002</v>
          </cell>
          <cell r="E437" t="str">
            <v>C1</v>
          </cell>
          <cell r="F437" t="str">
            <v>31G</v>
          </cell>
          <cell r="G437" t="str">
            <v>V1</v>
          </cell>
          <cell r="H437" t="str">
            <v>J8</v>
          </cell>
          <cell r="I437">
            <v>700</v>
          </cell>
          <cell r="J437">
            <v>0</v>
          </cell>
          <cell r="K437" t="str">
            <v>*</v>
          </cell>
          <cell r="L437" t="str">
            <v>○</v>
          </cell>
          <cell r="M437">
            <v>42866</v>
          </cell>
          <cell r="N437">
            <v>0</v>
          </cell>
          <cell r="O437" t="str">
            <v>*</v>
          </cell>
          <cell r="P437">
            <v>0</v>
          </cell>
          <cell r="Q437" t="str">
            <v>*</v>
          </cell>
        </row>
        <row r="438">
          <cell r="B438" t="str">
            <v>CLU700H1002C1-27GV1J9</v>
          </cell>
          <cell r="C438" t="str">
            <v>700</v>
          </cell>
          <cell r="D438" t="str">
            <v>1002</v>
          </cell>
          <cell r="E438" t="str">
            <v>C1</v>
          </cell>
          <cell r="F438" t="str">
            <v>27G</v>
          </cell>
          <cell r="G438" t="str">
            <v>V1</v>
          </cell>
          <cell r="H438" t="str">
            <v>J9</v>
          </cell>
          <cell r="I438">
            <v>700</v>
          </cell>
          <cell r="J438">
            <v>0</v>
          </cell>
          <cell r="K438" t="str">
            <v>*</v>
          </cell>
          <cell r="L438" t="str">
            <v>○</v>
          </cell>
          <cell r="M438">
            <v>42578</v>
          </cell>
          <cell r="N438">
            <v>0</v>
          </cell>
          <cell r="O438" t="str">
            <v>*</v>
          </cell>
          <cell r="P438">
            <v>0</v>
          </cell>
          <cell r="Q438" t="str">
            <v>*</v>
          </cell>
        </row>
        <row r="439">
          <cell r="B439" t="str">
            <v>CLU710H1204B8-50AL7G4</v>
          </cell>
          <cell r="C439" t="str">
            <v>710</v>
          </cell>
          <cell r="D439" t="str">
            <v>1204</v>
          </cell>
          <cell r="E439" t="str">
            <v>B8</v>
          </cell>
          <cell r="F439" t="str">
            <v>50A</v>
          </cell>
          <cell r="G439" t="str">
            <v>L7</v>
          </cell>
          <cell r="H439" t="str">
            <v>G4</v>
          </cell>
          <cell r="I439">
            <v>375</v>
          </cell>
          <cell r="J439">
            <v>0</v>
          </cell>
          <cell r="K439" t="str">
            <v>*</v>
          </cell>
          <cell r="L439">
            <v>0</v>
          </cell>
          <cell r="M439" t="str">
            <v>*</v>
          </cell>
          <cell r="N439" t="str">
            <v>○</v>
          </cell>
          <cell r="O439">
            <v>42202</v>
          </cell>
          <cell r="P439">
            <v>0</v>
          </cell>
          <cell r="Q439" t="str">
            <v>*</v>
          </cell>
        </row>
        <row r="440">
          <cell r="B440" t="str">
            <v>CLU710H1204B8-503M2G1</v>
          </cell>
          <cell r="C440" t="str">
            <v>710</v>
          </cell>
          <cell r="D440" t="str">
            <v>1204</v>
          </cell>
          <cell r="E440" t="str">
            <v>B8</v>
          </cell>
          <cell r="F440" t="str">
            <v>503</v>
          </cell>
          <cell r="G440" t="str">
            <v>M2</v>
          </cell>
          <cell r="H440" t="str">
            <v>G1</v>
          </cell>
          <cell r="I440">
            <v>375</v>
          </cell>
          <cell r="J440">
            <v>0</v>
          </cell>
          <cell r="K440" t="str">
            <v>*</v>
          </cell>
          <cell r="L440">
            <v>0</v>
          </cell>
          <cell r="M440" t="str">
            <v>*</v>
          </cell>
          <cell r="N440">
            <v>0</v>
          </cell>
          <cell r="O440" t="str">
            <v>*</v>
          </cell>
          <cell r="P440">
            <v>0</v>
          </cell>
          <cell r="Q440" t="str">
            <v>*</v>
          </cell>
        </row>
        <row r="441">
          <cell r="B441" t="str">
            <v>CLU710H1204B8-403M2G1</v>
          </cell>
          <cell r="C441" t="str">
            <v>710</v>
          </cell>
          <cell r="D441" t="str">
            <v>1204</v>
          </cell>
          <cell r="E441" t="str">
            <v>B8</v>
          </cell>
          <cell r="F441" t="str">
            <v>403</v>
          </cell>
          <cell r="G441" t="str">
            <v>M2</v>
          </cell>
          <cell r="H441" t="str">
            <v>G1</v>
          </cell>
          <cell r="I441">
            <v>375</v>
          </cell>
          <cell r="J441">
            <v>0</v>
          </cell>
          <cell r="K441" t="str">
            <v>*</v>
          </cell>
          <cell r="L441" t="str">
            <v>○</v>
          </cell>
          <cell r="M441">
            <v>42405</v>
          </cell>
          <cell r="N441" t="str">
            <v>○</v>
          </cell>
          <cell r="O441">
            <v>42836</v>
          </cell>
          <cell r="P441" t="str">
            <v>○</v>
          </cell>
          <cell r="Q441">
            <v>42616</v>
          </cell>
        </row>
        <row r="442">
          <cell r="B442" t="str">
            <v>CLU710H1204B8-353M2G1</v>
          </cell>
          <cell r="C442" t="str">
            <v>710</v>
          </cell>
          <cell r="D442" t="str">
            <v>1204</v>
          </cell>
          <cell r="E442" t="str">
            <v>B8</v>
          </cell>
          <cell r="F442" t="str">
            <v>353</v>
          </cell>
          <cell r="G442" t="str">
            <v>M2</v>
          </cell>
          <cell r="H442" t="str">
            <v>G1</v>
          </cell>
          <cell r="I442">
            <v>375</v>
          </cell>
          <cell r="J442">
            <v>0</v>
          </cell>
          <cell r="K442" t="str">
            <v>*</v>
          </cell>
          <cell r="L442" t="str">
            <v>○</v>
          </cell>
          <cell r="M442">
            <v>42581</v>
          </cell>
          <cell r="N442" t="str">
            <v>○</v>
          </cell>
          <cell r="O442">
            <v>42836</v>
          </cell>
          <cell r="P442">
            <v>0</v>
          </cell>
          <cell r="Q442" t="str">
            <v>*</v>
          </cell>
        </row>
        <row r="443">
          <cell r="B443" t="str">
            <v>CLU710H1204B8-303M2G1</v>
          </cell>
          <cell r="C443" t="str">
            <v>710</v>
          </cell>
          <cell r="D443" t="str">
            <v>1204</v>
          </cell>
          <cell r="E443" t="str">
            <v>B8</v>
          </cell>
          <cell r="F443" t="str">
            <v>303</v>
          </cell>
          <cell r="G443" t="str">
            <v>M2</v>
          </cell>
          <cell r="H443" t="str">
            <v>G1</v>
          </cell>
          <cell r="I443">
            <v>375</v>
          </cell>
          <cell r="J443" t="str">
            <v>○</v>
          </cell>
          <cell r="K443">
            <v>42762</v>
          </cell>
          <cell r="L443">
            <v>0</v>
          </cell>
          <cell r="M443" t="str">
            <v>*</v>
          </cell>
          <cell r="N443" t="str">
            <v>○</v>
          </cell>
          <cell r="O443">
            <v>42798</v>
          </cell>
          <cell r="P443">
            <v>0</v>
          </cell>
          <cell r="Q443" t="str">
            <v>*</v>
          </cell>
        </row>
        <row r="444">
          <cell r="B444" t="str">
            <v>CLU710H1204B8-273M2G1</v>
          </cell>
          <cell r="C444" t="str">
            <v>710</v>
          </cell>
          <cell r="D444" t="str">
            <v>1204</v>
          </cell>
          <cell r="E444" t="str">
            <v>B8</v>
          </cell>
          <cell r="F444" t="str">
            <v>273</v>
          </cell>
          <cell r="G444" t="str">
            <v>M2</v>
          </cell>
          <cell r="H444" t="str">
            <v>G1</v>
          </cell>
          <cell r="I444">
            <v>375</v>
          </cell>
          <cell r="J444">
            <v>0</v>
          </cell>
          <cell r="K444" t="str">
            <v>*</v>
          </cell>
          <cell r="L444" t="str">
            <v>○</v>
          </cell>
          <cell r="M444">
            <v>42773</v>
          </cell>
          <cell r="N444">
            <v>0</v>
          </cell>
          <cell r="O444" t="str">
            <v>*</v>
          </cell>
          <cell r="P444" t="str">
            <v>○</v>
          </cell>
          <cell r="Q444">
            <v>42726</v>
          </cell>
        </row>
        <row r="445">
          <cell r="B445" t="str">
            <v>CLU710H1204B8-403H5G3</v>
          </cell>
          <cell r="C445" t="str">
            <v>710</v>
          </cell>
          <cell r="D445" t="str">
            <v>1204</v>
          </cell>
          <cell r="E445" t="str">
            <v>B8</v>
          </cell>
          <cell r="F445" t="str">
            <v>403</v>
          </cell>
          <cell r="G445" t="str">
            <v>H5</v>
          </cell>
          <cell r="H445" t="str">
            <v>G3</v>
          </cell>
          <cell r="I445">
            <v>375</v>
          </cell>
          <cell r="J445" t="str">
            <v>○</v>
          </cell>
          <cell r="K445">
            <v>42434</v>
          </cell>
          <cell r="L445">
            <v>0</v>
          </cell>
          <cell r="M445" t="str">
            <v>*</v>
          </cell>
          <cell r="N445" t="str">
            <v>○</v>
          </cell>
          <cell r="O445">
            <v>42818</v>
          </cell>
          <cell r="P445" t="str">
            <v>○</v>
          </cell>
          <cell r="Q445">
            <v>42667</v>
          </cell>
        </row>
        <row r="446">
          <cell r="B446" t="str">
            <v>CLU710H1204B8-353H5G3</v>
          </cell>
          <cell r="C446" t="str">
            <v>710</v>
          </cell>
          <cell r="D446" t="str">
            <v>1204</v>
          </cell>
          <cell r="E446" t="str">
            <v>B8</v>
          </cell>
          <cell r="F446" t="str">
            <v>353</v>
          </cell>
          <cell r="G446" t="str">
            <v>H5</v>
          </cell>
          <cell r="H446" t="str">
            <v>G3</v>
          </cell>
          <cell r="I446">
            <v>375</v>
          </cell>
          <cell r="J446" t="str">
            <v>○</v>
          </cell>
          <cell r="K446">
            <v>42834</v>
          </cell>
          <cell r="L446">
            <v>0</v>
          </cell>
          <cell r="M446" t="str">
            <v>*</v>
          </cell>
          <cell r="N446" t="str">
            <v>○</v>
          </cell>
          <cell r="O446">
            <v>42555</v>
          </cell>
          <cell r="P446">
            <v>0</v>
          </cell>
          <cell r="Q446" t="str">
            <v>*</v>
          </cell>
        </row>
        <row r="447">
          <cell r="B447" t="str">
            <v>CLU710H1204B8-303H5G3</v>
          </cell>
          <cell r="C447" t="str">
            <v>710</v>
          </cell>
          <cell r="D447" t="str">
            <v>1204</v>
          </cell>
          <cell r="E447" t="str">
            <v>B8</v>
          </cell>
          <cell r="F447" t="str">
            <v>303</v>
          </cell>
          <cell r="G447" t="str">
            <v>H5</v>
          </cell>
          <cell r="H447" t="str">
            <v>G3</v>
          </cell>
          <cell r="I447">
            <v>375</v>
          </cell>
          <cell r="J447" t="str">
            <v>○</v>
          </cell>
          <cell r="K447">
            <v>42850</v>
          </cell>
          <cell r="L447" t="str">
            <v>○</v>
          </cell>
          <cell r="M447">
            <v>42537</v>
          </cell>
          <cell r="N447" t="str">
            <v>○</v>
          </cell>
          <cell r="O447">
            <v>42531</v>
          </cell>
          <cell r="P447" t="str">
            <v>×</v>
          </cell>
          <cell r="Q447">
            <v>42669</v>
          </cell>
        </row>
        <row r="448">
          <cell r="B448" t="str">
            <v>CLU710H1204B8-273H5G3</v>
          </cell>
          <cell r="C448" t="str">
            <v>710</v>
          </cell>
          <cell r="D448" t="str">
            <v>1204</v>
          </cell>
          <cell r="E448" t="str">
            <v>B8</v>
          </cell>
          <cell r="F448" t="str">
            <v>273</v>
          </cell>
          <cell r="G448" t="str">
            <v>H5</v>
          </cell>
          <cell r="H448" t="str">
            <v>G3</v>
          </cell>
          <cell r="I448">
            <v>375</v>
          </cell>
          <cell r="J448" t="str">
            <v>○</v>
          </cell>
          <cell r="K448">
            <v>42834</v>
          </cell>
          <cell r="L448">
            <v>0</v>
          </cell>
          <cell r="M448" t="str">
            <v>*</v>
          </cell>
          <cell r="N448" t="str">
            <v>○</v>
          </cell>
          <cell r="O448">
            <v>42564</v>
          </cell>
          <cell r="P448">
            <v>0</v>
          </cell>
          <cell r="Q448" t="str">
            <v>*</v>
          </cell>
        </row>
        <row r="449">
          <cell r="B449" t="str">
            <v>CLU710H1204C1-41GV1J8</v>
          </cell>
          <cell r="C449" t="str">
            <v>710</v>
          </cell>
          <cell r="D449" t="str">
            <v>1204</v>
          </cell>
          <cell r="E449" t="str">
            <v>C1</v>
          </cell>
          <cell r="F449" t="str">
            <v>41G</v>
          </cell>
          <cell r="G449" t="str">
            <v>V1</v>
          </cell>
          <cell r="H449" t="str">
            <v>J8</v>
          </cell>
          <cell r="I449">
            <v>375</v>
          </cell>
          <cell r="J449">
            <v>0</v>
          </cell>
          <cell r="K449" t="str">
            <v>*</v>
          </cell>
          <cell r="L449">
            <v>0</v>
          </cell>
          <cell r="M449" t="str">
            <v>*</v>
          </cell>
          <cell r="N449" t="str">
            <v>○</v>
          </cell>
          <cell r="O449">
            <v>42773</v>
          </cell>
          <cell r="P449">
            <v>0</v>
          </cell>
          <cell r="Q449" t="str">
            <v>*</v>
          </cell>
        </row>
        <row r="450">
          <cell r="B450" t="str">
            <v>CLU710H1204C1-33GV1J8</v>
          </cell>
          <cell r="C450" t="str">
            <v>710</v>
          </cell>
          <cell r="D450" t="str">
            <v>1204</v>
          </cell>
          <cell r="E450" t="str">
            <v>C1</v>
          </cell>
          <cell r="F450" t="str">
            <v>33G</v>
          </cell>
          <cell r="G450" t="str">
            <v>V1</v>
          </cell>
          <cell r="H450" t="str">
            <v>J8</v>
          </cell>
          <cell r="I450">
            <v>375</v>
          </cell>
          <cell r="J450">
            <v>0</v>
          </cell>
          <cell r="K450" t="str">
            <v>*</v>
          </cell>
          <cell r="L450">
            <v>0</v>
          </cell>
          <cell r="M450" t="str">
            <v>*</v>
          </cell>
          <cell r="N450" t="str">
            <v>○</v>
          </cell>
          <cell r="O450">
            <v>42636</v>
          </cell>
          <cell r="P450">
            <v>0</v>
          </cell>
          <cell r="Q450" t="str">
            <v>*</v>
          </cell>
        </row>
        <row r="451">
          <cell r="B451" t="str">
            <v>CLU710H1204C1-31GV1J8</v>
          </cell>
          <cell r="C451" t="str">
            <v>710</v>
          </cell>
          <cell r="D451" t="str">
            <v>1204</v>
          </cell>
          <cell r="E451" t="str">
            <v>C1</v>
          </cell>
          <cell r="F451" t="str">
            <v>31G</v>
          </cell>
          <cell r="G451" t="str">
            <v>V1</v>
          </cell>
          <cell r="H451" t="str">
            <v>J8</v>
          </cell>
          <cell r="I451">
            <v>375</v>
          </cell>
          <cell r="J451">
            <v>0</v>
          </cell>
          <cell r="K451" t="str">
            <v>*</v>
          </cell>
          <cell r="L451" t="str">
            <v>○</v>
          </cell>
          <cell r="M451">
            <v>42845</v>
          </cell>
          <cell r="N451">
            <v>0</v>
          </cell>
          <cell r="O451" t="str">
            <v>*</v>
          </cell>
          <cell r="P451">
            <v>0</v>
          </cell>
          <cell r="Q451" t="str">
            <v>*</v>
          </cell>
        </row>
        <row r="452">
          <cell r="B452" t="str">
            <v>CLU710H1204C1-27GV1J9</v>
          </cell>
          <cell r="C452" t="str">
            <v>710</v>
          </cell>
          <cell r="D452" t="str">
            <v>1204</v>
          </cell>
          <cell r="E452" t="str">
            <v>C1</v>
          </cell>
          <cell r="F452" t="str">
            <v>27G</v>
          </cell>
          <cell r="G452" t="str">
            <v>V1</v>
          </cell>
          <cell r="H452" t="str">
            <v>J9</v>
          </cell>
          <cell r="I452">
            <v>375</v>
          </cell>
          <cell r="J452">
            <v>0</v>
          </cell>
          <cell r="K452" t="str">
            <v>*</v>
          </cell>
          <cell r="L452" t="str">
            <v>○</v>
          </cell>
          <cell r="M452">
            <v>42453</v>
          </cell>
          <cell r="N452">
            <v>0</v>
          </cell>
          <cell r="O452" t="str">
            <v>*</v>
          </cell>
          <cell r="P452">
            <v>0</v>
          </cell>
          <cell r="Q452" t="str">
            <v>*</v>
          </cell>
        </row>
        <row r="453">
          <cell r="B453" t="str">
            <v>CLU720H1206B8-50AL7G4</v>
          </cell>
          <cell r="C453" t="str">
            <v>720</v>
          </cell>
          <cell r="D453" t="str">
            <v>1206</v>
          </cell>
          <cell r="E453" t="str">
            <v>B8</v>
          </cell>
          <cell r="F453" t="str">
            <v>50A</v>
          </cell>
          <cell r="G453" t="str">
            <v>L7</v>
          </cell>
          <cell r="H453" t="str">
            <v>G4</v>
          </cell>
          <cell r="I453">
            <v>375</v>
          </cell>
          <cell r="J453">
            <v>0</v>
          </cell>
          <cell r="K453" t="str">
            <v>*</v>
          </cell>
          <cell r="L453">
            <v>0</v>
          </cell>
          <cell r="M453" t="str">
            <v>*</v>
          </cell>
          <cell r="N453" t="str">
            <v>○</v>
          </cell>
          <cell r="O453">
            <v>42202</v>
          </cell>
          <cell r="P453">
            <v>0</v>
          </cell>
          <cell r="Q453" t="str">
            <v>*</v>
          </cell>
        </row>
        <row r="454">
          <cell r="B454" t="str">
            <v>CLU720H1206B8-503M2G1</v>
          </cell>
          <cell r="C454" t="str">
            <v>720</v>
          </cell>
          <cell r="D454" t="str">
            <v>1206</v>
          </cell>
          <cell r="E454" t="str">
            <v>B8</v>
          </cell>
          <cell r="F454" t="str">
            <v>503</v>
          </cell>
          <cell r="G454" t="str">
            <v>M2</v>
          </cell>
          <cell r="H454" t="str">
            <v>G1</v>
          </cell>
          <cell r="I454">
            <v>375</v>
          </cell>
          <cell r="J454" t="str">
            <v>○</v>
          </cell>
          <cell r="K454">
            <v>42833</v>
          </cell>
          <cell r="L454">
            <v>0</v>
          </cell>
          <cell r="M454" t="str">
            <v>*</v>
          </cell>
          <cell r="N454">
            <v>0</v>
          </cell>
          <cell r="O454" t="str">
            <v>*</v>
          </cell>
          <cell r="P454">
            <v>0</v>
          </cell>
          <cell r="Q454" t="str">
            <v>*</v>
          </cell>
        </row>
        <row r="455">
          <cell r="B455" t="str">
            <v>CLU720H1206B8-403M2G1</v>
          </cell>
          <cell r="C455" t="str">
            <v>720</v>
          </cell>
          <cell r="D455" t="str">
            <v>1206</v>
          </cell>
          <cell r="E455" t="str">
            <v>B8</v>
          </cell>
          <cell r="F455" t="str">
            <v>403</v>
          </cell>
          <cell r="G455" t="str">
            <v>M2</v>
          </cell>
          <cell r="H455" t="str">
            <v>G1</v>
          </cell>
          <cell r="I455">
            <v>375</v>
          </cell>
          <cell r="J455" t="str">
            <v>○</v>
          </cell>
          <cell r="K455">
            <v>42835</v>
          </cell>
          <cell r="L455" t="str">
            <v>○</v>
          </cell>
          <cell r="M455">
            <v>42835</v>
          </cell>
          <cell r="N455" t="str">
            <v>○</v>
          </cell>
          <cell r="O455">
            <v>42835</v>
          </cell>
          <cell r="P455">
            <v>0</v>
          </cell>
          <cell r="Q455" t="str">
            <v>*</v>
          </cell>
        </row>
        <row r="456">
          <cell r="B456" t="str">
            <v>CLU720H1206B8-353M2G1</v>
          </cell>
          <cell r="C456" t="str">
            <v>720</v>
          </cell>
          <cell r="D456" t="str">
            <v>1206</v>
          </cell>
          <cell r="E456" t="str">
            <v>B8</v>
          </cell>
          <cell r="F456" t="str">
            <v>353</v>
          </cell>
          <cell r="G456" t="str">
            <v>M2</v>
          </cell>
          <cell r="H456" t="str">
            <v>G1</v>
          </cell>
          <cell r="I456">
            <v>375</v>
          </cell>
          <cell r="J456">
            <v>0</v>
          </cell>
          <cell r="K456" t="str">
            <v>*</v>
          </cell>
          <cell r="L456" t="str">
            <v>○</v>
          </cell>
          <cell r="M456">
            <v>42835</v>
          </cell>
          <cell r="N456">
            <v>0</v>
          </cell>
          <cell r="O456" t="str">
            <v>*</v>
          </cell>
          <cell r="P456">
            <v>0</v>
          </cell>
          <cell r="Q456" t="str">
            <v>*</v>
          </cell>
        </row>
        <row r="457">
          <cell r="B457" t="str">
            <v>CLU720H1206B8-303M2G1</v>
          </cell>
          <cell r="C457" t="str">
            <v>720</v>
          </cell>
          <cell r="D457" t="str">
            <v>1206</v>
          </cell>
          <cell r="E457" t="str">
            <v>B8</v>
          </cell>
          <cell r="F457" t="str">
            <v>303</v>
          </cell>
          <cell r="G457" t="str">
            <v>M2</v>
          </cell>
          <cell r="H457" t="str">
            <v>G1</v>
          </cell>
          <cell r="I457">
            <v>375</v>
          </cell>
          <cell r="J457">
            <v>0</v>
          </cell>
          <cell r="K457" t="str">
            <v>*</v>
          </cell>
          <cell r="L457" t="str">
            <v>○</v>
          </cell>
          <cell r="M457">
            <v>42835</v>
          </cell>
          <cell r="N457">
            <v>0</v>
          </cell>
          <cell r="O457" t="str">
            <v>*</v>
          </cell>
          <cell r="P457">
            <v>0</v>
          </cell>
          <cell r="Q457" t="str">
            <v>*</v>
          </cell>
        </row>
        <row r="458">
          <cell r="B458" t="str">
            <v>CLU720H1206B8-273M2G1</v>
          </cell>
          <cell r="C458" t="str">
            <v>720</v>
          </cell>
          <cell r="D458" t="str">
            <v>1206</v>
          </cell>
          <cell r="E458" t="str">
            <v>B8</v>
          </cell>
          <cell r="F458" t="str">
            <v>273</v>
          </cell>
          <cell r="G458" t="str">
            <v>M2</v>
          </cell>
          <cell r="H458" t="str">
            <v>G1</v>
          </cell>
          <cell r="I458">
            <v>375</v>
          </cell>
          <cell r="J458" t="str">
            <v>○</v>
          </cell>
          <cell r="K458">
            <v>42836</v>
          </cell>
          <cell r="L458">
            <v>0</v>
          </cell>
          <cell r="M458" t="str">
            <v>*</v>
          </cell>
          <cell r="N458" t="str">
            <v>○</v>
          </cell>
          <cell r="O458">
            <v>42835</v>
          </cell>
          <cell r="P458">
            <v>0</v>
          </cell>
          <cell r="Q458" t="str">
            <v>*</v>
          </cell>
        </row>
        <row r="459">
          <cell r="B459" t="str">
            <v>CLU720H1206B8-403H5G3</v>
          </cell>
          <cell r="C459" t="str">
            <v>720</v>
          </cell>
          <cell r="D459" t="str">
            <v>1206</v>
          </cell>
          <cell r="E459" t="str">
            <v>B8</v>
          </cell>
          <cell r="F459" t="str">
            <v>403</v>
          </cell>
          <cell r="G459" t="str">
            <v>H5</v>
          </cell>
          <cell r="H459" t="str">
            <v>G3</v>
          </cell>
          <cell r="I459">
            <v>375</v>
          </cell>
          <cell r="J459" t="str">
            <v>○</v>
          </cell>
          <cell r="K459">
            <v>42836</v>
          </cell>
          <cell r="L459">
            <v>0</v>
          </cell>
          <cell r="M459" t="str">
            <v>*</v>
          </cell>
          <cell r="N459">
            <v>0</v>
          </cell>
          <cell r="O459" t="str">
            <v>*</v>
          </cell>
          <cell r="P459">
            <v>0</v>
          </cell>
          <cell r="Q459" t="str">
            <v>*</v>
          </cell>
        </row>
        <row r="460">
          <cell r="B460" t="str">
            <v>CLU720H1206B8-353H5G3</v>
          </cell>
          <cell r="C460" t="str">
            <v>720</v>
          </cell>
          <cell r="D460" t="str">
            <v>1206</v>
          </cell>
          <cell r="E460" t="str">
            <v>B8</v>
          </cell>
          <cell r="F460" t="str">
            <v>353</v>
          </cell>
          <cell r="G460" t="str">
            <v>H5</v>
          </cell>
          <cell r="H460" t="str">
            <v>G3</v>
          </cell>
          <cell r="I460">
            <v>375</v>
          </cell>
          <cell r="J460" t="str">
            <v>○</v>
          </cell>
          <cell r="K460">
            <v>42836</v>
          </cell>
          <cell r="L460">
            <v>0</v>
          </cell>
          <cell r="M460" t="str">
            <v>*</v>
          </cell>
          <cell r="N460">
            <v>0</v>
          </cell>
          <cell r="O460" t="str">
            <v>*</v>
          </cell>
          <cell r="P460">
            <v>0</v>
          </cell>
          <cell r="Q460" t="str">
            <v>*</v>
          </cell>
        </row>
        <row r="461">
          <cell r="B461" t="str">
            <v>CLU720H1206B8-303H5G3</v>
          </cell>
          <cell r="C461" t="str">
            <v>720</v>
          </cell>
          <cell r="D461" t="str">
            <v>1206</v>
          </cell>
          <cell r="E461" t="str">
            <v>B8</v>
          </cell>
          <cell r="F461" t="str">
            <v>303</v>
          </cell>
          <cell r="G461" t="str">
            <v>H5</v>
          </cell>
          <cell r="H461" t="str">
            <v>G3</v>
          </cell>
          <cell r="I461">
            <v>375</v>
          </cell>
          <cell r="J461" t="str">
            <v>○</v>
          </cell>
          <cell r="K461">
            <v>42666</v>
          </cell>
          <cell r="L461" t="str">
            <v>○</v>
          </cell>
          <cell r="M461">
            <v>42517</v>
          </cell>
          <cell r="N461" t="str">
            <v>○</v>
          </cell>
          <cell r="O461">
            <v>42426</v>
          </cell>
          <cell r="P461" t="str">
            <v>○</v>
          </cell>
          <cell r="Q461">
            <v>42510</v>
          </cell>
        </row>
        <row r="462">
          <cell r="B462" t="str">
            <v>CLU720H1206B8-273H5G3</v>
          </cell>
          <cell r="C462" t="str">
            <v>720</v>
          </cell>
          <cell r="D462" t="str">
            <v>1206</v>
          </cell>
          <cell r="E462" t="str">
            <v>B8</v>
          </cell>
          <cell r="F462" t="str">
            <v>273</v>
          </cell>
          <cell r="G462" t="str">
            <v>H5</v>
          </cell>
          <cell r="H462" t="str">
            <v>G3</v>
          </cell>
          <cell r="I462">
            <v>375</v>
          </cell>
          <cell r="J462" t="str">
            <v>○</v>
          </cell>
          <cell r="K462">
            <v>42293</v>
          </cell>
          <cell r="L462">
            <v>0</v>
          </cell>
          <cell r="M462" t="str">
            <v>*</v>
          </cell>
          <cell r="N462" t="str">
            <v>○</v>
          </cell>
          <cell r="O462">
            <v>42145</v>
          </cell>
          <cell r="P462">
            <v>0</v>
          </cell>
          <cell r="Q462" t="str">
            <v>*</v>
          </cell>
        </row>
        <row r="463">
          <cell r="B463" t="str">
            <v>CFU720H1206B8-403H5G8</v>
          </cell>
          <cell r="C463" t="str">
            <v>720</v>
          </cell>
          <cell r="D463" t="str">
            <v>1206</v>
          </cell>
          <cell r="E463" t="str">
            <v>B8</v>
          </cell>
          <cell r="F463" t="str">
            <v>403</v>
          </cell>
          <cell r="G463" t="str">
            <v>H5</v>
          </cell>
          <cell r="H463" t="str">
            <v>G8</v>
          </cell>
          <cell r="I463">
            <v>375</v>
          </cell>
          <cell r="J463" t="str">
            <v>○</v>
          </cell>
          <cell r="K463">
            <v>42876</v>
          </cell>
          <cell r="L463">
            <v>0</v>
          </cell>
          <cell r="M463" t="str">
            <v>*</v>
          </cell>
          <cell r="N463" t="str">
            <v>○</v>
          </cell>
          <cell r="O463">
            <v>42636</v>
          </cell>
          <cell r="P463">
            <v>0</v>
          </cell>
          <cell r="Q463" t="str">
            <v>*</v>
          </cell>
        </row>
        <row r="464">
          <cell r="B464" t="str">
            <v>CFU720H1206B8-353H5G8</v>
          </cell>
          <cell r="C464" t="str">
            <v>720</v>
          </cell>
          <cell r="D464" t="str">
            <v>1206</v>
          </cell>
          <cell r="E464" t="str">
            <v>B8</v>
          </cell>
          <cell r="F464" t="str">
            <v>353</v>
          </cell>
          <cell r="G464" t="str">
            <v>H5</v>
          </cell>
          <cell r="H464" t="str">
            <v>G8</v>
          </cell>
          <cell r="I464">
            <v>375</v>
          </cell>
          <cell r="J464" t="str">
            <v>○</v>
          </cell>
          <cell r="K464">
            <v>42817</v>
          </cell>
          <cell r="L464">
            <v>0</v>
          </cell>
          <cell r="M464" t="str">
            <v>*</v>
          </cell>
          <cell r="N464" t="str">
            <v>○</v>
          </cell>
          <cell r="O464">
            <v>42520</v>
          </cell>
          <cell r="P464">
            <v>0</v>
          </cell>
          <cell r="Q464" t="str">
            <v>*</v>
          </cell>
        </row>
        <row r="465">
          <cell r="B465" t="str">
            <v>CFU720H1206B8-303H5G8</v>
          </cell>
          <cell r="C465" t="str">
            <v>720</v>
          </cell>
          <cell r="D465" t="str">
            <v>1206</v>
          </cell>
          <cell r="E465" t="str">
            <v>B8</v>
          </cell>
          <cell r="F465" t="str">
            <v>303</v>
          </cell>
          <cell r="G465" t="str">
            <v>H5</v>
          </cell>
          <cell r="H465" t="str">
            <v>G8</v>
          </cell>
          <cell r="I465">
            <v>375</v>
          </cell>
          <cell r="J465" t="str">
            <v>○</v>
          </cell>
          <cell r="K465">
            <v>42850</v>
          </cell>
          <cell r="L465" t="str">
            <v>○</v>
          </cell>
          <cell r="M465">
            <v>42834</v>
          </cell>
          <cell r="N465" t="str">
            <v>○</v>
          </cell>
          <cell r="O465">
            <v>42836</v>
          </cell>
          <cell r="P465" t="str">
            <v>○</v>
          </cell>
          <cell r="Q465">
            <v>42836</v>
          </cell>
        </row>
        <row r="466">
          <cell r="B466" t="str">
            <v>CFU720H1206B8-273H5G8</v>
          </cell>
          <cell r="C466" t="str">
            <v>720</v>
          </cell>
          <cell r="D466" t="str">
            <v>1206</v>
          </cell>
          <cell r="E466" t="str">
            <v>B8</v>
          </cell>
          <cell r="F466" t="str">
            <v>273</v>
          </cell>
          <cell r="G466" t="str">
            <v>H5</v>
          </cell>
          <cell r="H466" t="str">
            <v>G8</v>
          </cell>
          <cell r="I466">
            <v>375</v>
          </cell>
          <cell r="J466" t="str">
            <v>○</v>
          </cell>
          <cell r="K466">
            <v>42790</v>
          </cell>
          <cell r="L466">
            <v>0</v>
          </cell>
          <cell r="M466" t="str">
            <v>*</v>
          </cell>
          <cell r="N466" t="str">
            <v>○</v>
          </cell>
          <cell r="O466">
            <v>42810</v>
          </cell>
          <cell r="P466">
            <v>0</v>
          </cell>
          <cell r="Q466" t="str">
            <v>*</v>
          </cell>
        </row>
        <row r="467">
          <cell r="B467" t="str">
            <v>CLU720H1206C1-41GV1J8</v>
          </cell>
          <cell r="C467" t="str">
            <v>720</v>
          </cell>
          <cell r="D467" t="str">
            <v>1206</v>
          </cell>
          <cell r="E467" t="str">
            <v>C1</v>
          </cell>
          <cell r="F467" t="str">
            <v>41G</v>
          </cell>
          <cell r="G467" t="str">
            <v>V1</v>
          </cell>
          <cell r="H467" t="str">
            <v>J8</v>
          </cell>
          <cell r="I467">
            <v>375</v>
          </cell>
          <cell r="J467">
            <v>0</v>
          </cell>
          <cell r="K467" t="str">
            <v>*</v>
          </cell>
          <cell r="L467">
            <v>0</v>
          </cell>
          <cell r="M467" t="str">
            <v>*</v>
          </cell>
          <cell r="N467" t="str">
            <v>○</v>
          </cell>
          <cell r="O467">
            <v>42436</v>
          </cell>
          <cell r="P467">
            <v>0</v>
          </cell>
          <cell r="Q467" t="str">
            <v>*</v>
          </cell>
        </row>
        <row r="468">
          <cell r="B468" t="str">
            <v>CLU720H1206C1-33GV1J8</v>
          </cell>
          <cell r="C468" t="str">
            <v>720</v>
          </cell>
          <cell r="D468" t="str">
            <v>1206</v>
          </cell>
          <cell r="E468" t="str">
            <v>C1</v>
          </cell>
          <cell r="F468" t="str">
            <v>33G</v>
          </cell>
          <cell r="G468" t="str">
            <v>V1</v>
          </cell>
          <cell r="H468" t="str">
            <v>J8</v>
          </cell>
          <cell r="I468">
            <v>375</v>
          </cell>
          <cell r="J468">
            <v>0</v>
          </cell>
          <cell r="K468" t="str">
            <v>*</v>
          </cell>
          <cell r="L468">
            <v>0</v>
          </cell>
          <cell r="M468" t="str">
            <v>*</v>
          </cell>
          <cell r="N468" t="str">
            <v>○</v>
          </cell>
          <cell r="O468">
            <v>42420</v>
          </cell>
          <cell r="P468">
            <v>0</v>
          </cell>
          <cell r="Q468" t="str">
            <v>*</v>
          </cell>
        </row>
        <row r="469">
          <cell r="B469" t="str">
            <v>CLU720H1206C1-31GV1J8</v>
          </cell>
          <cell r="C469" t="str">
            <v>720</v>
          </cell>
          <cell r="D469" t="str">
            <v>1206</v>
          </cell>
          <cell r="E469" t="str">
            <v>C1</v>
          </cell>
          <cell r="F469" t="str">
            <v>31G</v>
          </cell>
          <cell r="G469" t="str">
            <v>V1</v>
          </cell>
          <cell r="H469" t="str">
            <v>J8</v>
          </cell>
          <cell r="I469">
            <v>375</v>
          </cell>
          <cell r="J469">
            <v>0</v>
          </cell>
          <cell r="K469" t="str">
            <v>*</v>
          </cell>
          <cell r="L469" t="str">
            <v>○</v>
          </cell>
          <cell r="M469">
            <v>42436</v>
          </cell>
          <cell r="N469">
            <v>0</v>
          </cell>
          <cell r="O469" t="str">
            <v>*</v>
          </cell>
          <cell r="P469">
            <v>0</v>
          </cell>
          <cell r="Q469" t="str">
            <v>*</v>
          </cell>
        </row>
        <row r="470">
          <cell r="B470" t="str">
            <v>CLU720H1206C1-27GV1J9</v>
          </cell>
          <cell r="C470" t="str">
            <v>720</v>
          </cell>
          <cell r="D470" t="str">
            <v>1206</v>
          </cell>
          <cell r="E470" t="str">
            <v>C1</v>
          </cell>
          <cell r="F470" t="str">
            <v>27G</v>
          </cell>
          <cell r="G470" t="str">
            <v>V1</v>
          </cell>
          <cell r="H470" t="str">
            <v>J9</v>
          </cell>
          <cell r="I470">
            <v>375</v>
          </cell>
          <cell r="J470">
            <v>0</v>
          </cell>
          <cell r="K470" t="str">
            <v>*</v>
          </cell>
          <cell r="L470" t="str">
            <v>○</v>
          </cell>
          <cell r="M470">
            <v>42824</v>
          </cell>
          <cell r="N470" t="str">
            <v>○</v>
          </cell>
          <cell r="O470">
            <v>42864</v>
          </cell>
          <cell r="P470">
            <v>0</v>
          </cell>
          <cell r="Q470" t="str">
            <v>*</v>
          </cell>
        </row>
        <row r="471">
          <cell r="B471" t="str">
            <v>CLU730H1210B8-50AL7G4</v>
          </cell>
          <cell r="C471" t="str">
            <v>730</v>
          </cell>
          <cell r="D471" t="str">
            <v>1210</v>
          </cell>
          <cell r="E471" t="str">
            <v>B8</v>
          </cell>
          <cell r="F471" t="str">
            <v>50A</v>
          </cell>
          <cell r="G471" t="str">
            <v>L7</v>
          </cell>
          <cell r="H471" t="str">
            <v>G4</v>
          </cell>
          <cell r="I471">
            <v>200</v>
          </cell>
          <cell r="J471" t="str">
            <v>○</v>
          </cell>
          <cell r="K471">
            <v>42422</v>
          </cell>
          <cell r="L471">
            <v>0</v>
          </cell>
          <cell r="M471" t="str">
            <v>*</v>
          </cell>
          <cell r="N471" t="str">
            <v>○</v>
          </cell>
          <cell r="O471">
            <v>42209</v>
          </cell>
          <cell r="P471">
            <v>0</v>
          </cell>
          <cell r="Q471" t="str">
            <v>*</v>
          </cell>
        </row>
        <row r="472">
          <cell r="B472" t="str">
            <v>CLU730H1210B8-503M2G1</v>
          </cell>
          <cell r="C472" t="str">
            <v>730</v>
          </cell>
          <cell r="D472" t="str">
            <v>1210</v>
          </cell>
          <cell r="E472" t="str">
            <v>B8</v>
          </cell>
          <cell r="F472" t="str">
            <v>503</v>
          </cell>
          <cell r="G472" t="str">
            <v>M2</v>
          </cell>
          <cell r="H472" t="str">
            <v>G1</v>
          </cell>
          <cell r="I472">
            <v>200</v>
          </cell>
          <cell r="J472" t="str">
            <v>○</v>
          </cell>
          <cell r="K472">
            <v>42546</v>
          </cell>
          <cell r="L472" t="str">
            <v>○</v>
          </cell>
          <cell r="M472">
            <v>42431</v>
          </cell>
          <cell r="N472" t="str">
            <v>○</v>
          </cell>
          <cell r="O472">
            <v>42814</v>
          </cell>
          <cell r="P472">
            <v>0</v>
          </cell>
          <cell r="Q472" t="str">
            <v>*</v>
          </cell>
        </row>
        <row r="473">
          <cell r="B473" t="str">
            <v>CLU730H1210B8-403M2G1</v>
          </cell>
          <cell r="C473" t="str">
            <v>730</v>
          </cell>
          <cell r="D473" t="str">
            <v>1210</v>
          </cell>
          <cell r="E473" t="str">
            <v>B8</v>
          </cell>
          <cell r="F473" t="str">
            <v>403</v>
          </cell>
          <cell r="G473" t="str">
            <v>M2</v>
          </cell>
          <cell r="H473" t="str">
            <v>G1</v>
          </cell>
          <cell r="I473">
            <v>200</v>
          </cell>
          <cell r="J473">
            <v>0</v>
          </cell>
          <cell r="K473" t="str">
            <v>*</v>
          </cell>
          <cell r="L473" t="str">
            <v>○</v>
          </cell>
          <cell r="M473">
            <v>42528</v>
          </cell>
          <cell r="N473">
            <v>0</v>
          </cell>
          <cell r="O473" t="str">
            <v>*</v>
          </cell>
          <cell r="P473">
            <v>0</v>
          </cell>
          <cell r="Q473" t="str">
            <v>*</v>
          </cell>
        </row>
        <row r="474">
          <cell r="B474" t="str">
            <v>CLU730H1210B8-353M2G1</v>
          </cell>
          <cell r="C474" t="str">
            <v>730</v>
          </cell>
          <cell r="D474" t="str">
            <v>1210</v>
          </cell>
          <cell r="E474" t="str">
            <v>B8</v>
          </cell>
          <cell r="F474" t="str">
            <v>353</v>
          </cell>
          <cell r="G474" t="str">
            <v>M2</v>
          </cell>
          <cell r="H474" t="str">
            <v>G1</v>
          </cell>
          <cell r="I474">
            <v>200</v>
          </cell>
          <cell r="J474">
            <v>0</v>
          </cell>
          <cell r="K474" t="str">
            <v>*</v>
          </cell>
          <cell r="L474" t="str">
            <v>○</v>
          </cell>
          <cell r="M474">
            <v>42752</v>
          </cell>
          <cell r="N474">
            <v>0</v>
          </cell>
          <cell r="O474" t="str">
            <v>*</v>
          </cell>
          <cell r="P474">
            <v>0</v>
          </cell>
          <cell r="Q474" t="str">
            <v>*</v>
          </cell>
        </row>
        <row r="475">
          <cell r="B475" t="str">
            <v>CLU730H1210B8-303M2G1</v>
          </cell>
          <cell r="C475" t="str">
            <v>730</v>
          </cell>
          <cell r="D475" t="str">
            <v>1210</v>
          </cell>
          <cell r="E475" t="str">
            <v>B8</v>
          </cell>
          <cell r="F475" t="str">
            <v>303</v>
          </cell>
          <cell r="G475" t="str">
            <v>M2</v>
          </cell>
          <cell r="H475" t="str">
            <v>G1</v>
          </cell>
          <cell r="I475">
            <v>200</v>
          </cell>
          <cell r="J475" t="str">
            <v>○</v>
          </cell>
          <cell r="K475">
            <v>42546</v>
          </cell>
          <cell r="L475" t="str">
            <v>○</v>
          </cell>
          <cell r="M475">
            <v>42541</v>
          </cell>
          <cell r="N475">
            <v>0</v>
          </cell>
          <cell r="O475" t="str">
            <v>*</v>
          </cell>
          <cell r="P475">
            <v>0</v>
          </cell>
          <cell r="Q475" t="str">
            <v>*</v>
          </cell>
        </row>
        <row r="476">
          <cell r="B476" t="str">
            <v>CLU730H1210B8-273M2G1</v>
          </cell>
          <cell r="C476" t="str">
            <v>730</v>
          </cell>
          <cell r="D476" t="str">
            <v>1210</v>
          </cell>
          <cell r="E476" t="str">
            <v>B8</v>
          </cell>
          <cell r="F476" t="str">
            <v>273</v>
          </cell>
          <cell r="G476" t="str">
            <v>M2</v>
          </cell>
          <cell r="H476" t="str">
            <v>G1</v>
          </cell>
          <cell r="I476">
            <v>200</v>
          </cell>
          <cell r="J476">
            <v>0</v>
          </cell>
          <cell r="K476" t="str">
            <v>*</v>
          </cell>
          <cell r="L476" t="str">
            <v>○</v>
          </cell>
          <cell r="M476">
            <v>42423</v>
          </cell>
          <cell r="N476">
            <v>0</v>
          </cell>
          <cell r="O476" t="str">
            <v>*</v>
          </cell>
          <cell r="P476">
            <v>0</v>
          </cell>
          <cell r="Q476" t="str">
            <v>*</v>
          </cell>
        </row>
        <row r="477">
          <cell r="B477" t="str">
            <v>CLU730H1210B8-403H5G3</v>
          </cell>
          <cell r="C477" t="str">
            <v>730</v>
          </cell>
          <cell r="D477" t="str">
            <v>1210</v>
          </cell>
          <cell r="E477" t="str">
            <v>B8</v>
          </cell>
          <cell r="F477" t="str">
            <v>403</v>
          </cell>
          <cell r="G477" t="str">
            <v>H5</v>
          </cell>
          <cell r="H477" t="str">
            <v>G3</v>
          </cell>
          <cell r="I477">
            <v>200</v>
          </cell>
          <cell r="J477">
            <v>0</v>
          </cell>
          <cell r="K477" t="str">
            <v>*</v>
          </cell>
          <cell r="L477">
            <v>0</v>
          </cell>
          <cell r="M477" t="str">
            <v>*</v>
          </cell>
          <cell r="N477" t="str">
            <v>○</v>
          </cell>
          <cell r="O477">
            <v>42151</v>
          </cell>
          <cell r="P477">
            <v>0</v>
          </cell>
          <cell r="Q477" t="str">
            <v>*</v>
          </cell>
        </row>
        <row r="478">
          <cell r="B478" t="str">
            <v>CLU730H1210B8-353H5G3</v>
          </cell>
          <cell r="C478" t="str">
            <v>730</v>
          </cell>
          <cell r="D478" t="str">
            <v>1210</v>
          </cell>
          <cell r="E478" t="str">
            <v>B8</v>
          </cell>
          <cell r="F478" t="str">
            <v>353</v>
          </cell>
          <cell r="G478" t="str">
            <v>H5</v>
          </cell>
          <cell r="H478" t="str">
            <v>G3</v>
          </cell>
          <cell r="I478">
            <v>200</v>
          </cell>
          <cell r="J478">
            <v>0</v>
          </cell>
          <cell r="K478" t="str">
            <v>*</v>
          </cell>
          <cell r="L478">
            <v>0</v>
          </cell>
          <cell r="M478" t="str">
            <v>*</v>
          </cell>
          <cell r="N478" t="str">
            <v>○</v>
          </cell>
          <cell r="O478">
            <v>42151</v>
          </cell>
          <cell r="P478">
            <v>0</v>
          </cell>
          <cell r="Q478" t="str">
            <v>*</v>
          </cell>
        </row>
        <row r="479">
          <cell r="B479" t="str">
            <v>CLU730H1210B8-303H5G3</v>
          </cell>
          <cell r="C479" t="str">
            <v>730</v>
          </cell>
          <cell r="D479" t="str">
            <v>1210</v>
          </cell>
          <cell r="E479" t="str">
            <v>B8</v>
          </cell>
          <cell r="F479" t="str">
            <v>303</v>
          </cell>
          <cell r="G479" t="str">
            <v>H5</v>
          </cell>
          <cell r="H479" t="str">
            <v>G3</v>
          </cell>
          <cell r="I479">
            <v>200</v>
          </cell>
          <cell r="J479">
            <v>0</v>
          </cell>
          <cell r="K479" t="str">
            <v>*</v>
          </cell>
          <cell r="L479">
            <v>0</v>
          </cell>
          <cell r="M479" t="str">
            <v>*</v>
          </cell>
          <cell r="N479" t="str">
            <v>○</v>
          </cell>
          <cell r="O479">
            <v>42500</v>
          </cell>
          <cell r="P479">
            <v>0</v>
          </cell>
          <cell r="Q479" t="str">
            <v>*</v>
          </cell>
        </row>
        <row r="480">
          <cell r="B480" t="str">
            <v>CLU730H1210B8-273H5G3</v>
          </cell>
          <cell r="C480" t="str">
            <v>730</v>
          </cell>
          <cell r="D480" t="str">
            <v>1210</v>
          </cell>
          <cell r="E480" t="str">
            <v>B8</v>
          </cell>
          <cell r="F480" t="str">
            <v>273</v>
          </cell>
          <cell r="G480" t="str">
            <v>H5</v>
          </cell>
          <cell r="H480" t="str">
            <v>G3</v>
          </cell>
          <cell r="I480">
            <v>200</v>
          </cell>
          <cell r="J480">
            <v>0</v>
          </cell>
          <cell r="K480" t="str">
            <v>*</v>
          </cell>
          <cell r="L480">
            <v>0</v>
          </cell>
          <cell r="M480" t="str">
            <v>*</v>
          </cell>
          <cell r="N480" t="str">
            <v>○</v>
          </cell>
          <cell r="O480">
            <v>42167</v>
          </cell>
          <cell r="P480">
            <v>0</v>
          </cell>
          <cell r="Q480" t="str">
            <v>*</v>
          </cell>
        </row>
        <row r="481">
          <cell r="B481" t="str">
            <v>CHU700H0603C1-403H5G3</v>
          </cell>
          <cell r="C481" t="str">
            <v>700</v>
          </cell>
          <cell r="D481" t="str">
            <v>0603</v>
          </cell>
          <cell r="E481" t="str">
            <v>C1</v>
          </cell>
          <cell r="F481" t="str">
            <v>403</v>
          </cell>
          <cell r="G481" t="str">
            <v>H5</v>
          </cell>
          <cell r="H481" t="str">
            <v>G3</v>
          </cell>
          <cell r="I481">
            <v>700</v>
          </cell>
          <cell r="J481">
            <v>0</v>
          </cell>
          <cell r="K481" t="str">
            <v>*</v>
          </cell>
          <cell r="L481">
            <v>0</v>
          </cell>
          <cell r="M481" t="str">
            <v>*</v>
          </cell>
          <cell r="N481" t="str">
            <v>○</v>
          </cell>
          <cell r="O481">
            <v>42849</v>
          </cell>
          <cell r="P481">
            <v>0</v>
          </cell>
          <cell r="Q481" t="str">
            <v>*</v>
          </cell>
        </row>
        <row r="482">
          <cell r="B482" t="str">
            <v>CHU700H0603C1-303H5G3</v>
          </cell>
          <cell r="C482" t="str">
            <v>700</v>
          </cell>
          <cell r="D482" t="str">
            <v>0603</v>
          </cell>
          <cell r="E482" t="str">
            <v>C1</v>
          </cell>
          <cell r="F482" t="str">
            <v>303</v>
          </cell>
          <cell r="G482" t="str">
            <v>H5</v>
          </cell>
          <cell r="H482" t="str">
            <v>G3</v>
          </cell>
          <cell r="I482">
            <v>700</v>
          </cell>
          <cell r="J482">
            <v>0</v>
          </cell>
          <cell r="K482" t="str">
            <v>*</v>
          </cell>
          <cell r="L482">
            <v>0</v>
          </cell>
          <cell r="M482" t="str">
            <v>*</v>
          </cell>
          <cell r="N482">
            <v>0</v>
          </cell>
          <cell r="O482" t="str">
            <v>*</v>
          </cell>
          <cell r="P482" t="str">
            <v>○</v>
          </cell>
          <cell r="Q482">
            <v>42865</v>
          </cell>
        </row>
        <row r="483">
          <cell r="B483" t="str">
            <v>CHU700H0603C1-273H5G3</v>
          </cell>
          <cell r="C483" t="str">
            <v>700</v>
          </cell>
          <cell r="D483" t="str">
            <v>0603</v>
          </cell>
          <cell r="E483" t="str">
            <v>C1</v>
          </cell>
          <cell r="F483" t="str">
            <v>273</v>
          </cell>
          <cell r="G483" t="str">
            <v>H5</v>
          </cell>
          <cell r="H483" t="str">
            <v>G3</v>
          </cell>
          <cell r="I483">
            <v>700</v>
          </cell>
          <cell r="J483" t="str">
            <v>○</v>
          </cell>
          <cell r="K483">
            <v>42847</v>
          </cell>
          <cell r="L483">
            <v>0</v>
          </cell>
          <cell r="M483" t="str">
            <v>*</v>
          </cell>
          <cell r="N483">
            <v>0</v>
          </cell>
          <cell r="O483" t="str">
            <v>*</v>
          </cell>
          <cell r="P483" t="str">
            <v>○</v>
          </cell>
          <cell r="Q483">
            <v>42862</v>
          </cell>
        </row>
        <row r="484">
          <cell r="B484" t="str">
            <v>-</v>
          </cell>
          <cell r="C484" t="str">
            <v>-</v>
          </cell>
          <cell r="D484" t="str">
            <v>-</v>
          </cell>
          <cell r="E484" t="str">
            <v>-</v>
          </cell>
          <cell r="F484" t="str">
            <v>-</v>
          </cell>
          <cell r="G484" t="str">
            <v>-</v>
          </cell>
          <cell r="H484" t="str">
            <v>-</v>
          </cell>
          <cell r="I484" t="str">
            <v>-</v>
          </cell>
          <cell r="J484" t="str">
            <v>-</v>
          </cell>
          <cell r="K484" t="str">
            <v>-</v>
          </cell>
          <cell r="L484" t="str">
            <v>-</v>
          </cell>
          <cell r="M484" t="str">
            <v>-</v>
          </cell>
          <cell r="N484" t="str">
            <v>-</v>
          </cell>
          <cell r="O484" t="str">
            <v>-</v>
          </cell>
          <cell r="P484" t="str">
            <v>-</v>
          </cell>
          <cell r="Q484" t="str">
            <v>-</v>
          </cell>
        </row>
        <row r="485">
          <cell r="B485" t="str">
            <v>-</v>
          </cell>
          <cell r="C485" t="str">
            <v>-</v>
          </cell>
          <cell r="D485" t="str">
            <v>-</v>
          </cell>
          <cell r="E485" t="str">
            <v>-</v>
          </cell>
          <cell r="F485" t="str">
            <v>-</v>
          </cell>
          <cell r="G485" t="str">
            <v>-</v>
          </cell>
          <cell r="H485" t="str">
            <v>-</v>
          </cell>
          <cell r="I485" t="str">
            <v>-</v>
          </cell>
          <cell r="J485" t="str">
            <v>-</v>
          </cell>
          <cell r="K485" t="str">
            <v>-</v>
          </cell>
          <cell r="L485" t="str">
            <v>-</v>
          </cell>
          <cell r="M485" t="str">
            <v>-</v>
          </cell>
          <cell r="N485" t="str">
            <v>-</v>
          </cell>
          <cell r="O485" t="str">
            <v>-</v>
          </cell>
          <cell r="P485" t="str">
            <v>-</v>
          </cell>
          <cell r="Q485" t="str">
            <v>-</v>
          </cell>
        </row>
        <row r="486">
          <cell r="B486" t="str">
            <v>-</v>
          </cell>
          <cell r="C486" t="str">
            <v>-</v>
          </cell>
          <cell r="D486" t="str">
            <v>-</v>
          </cell>
          <cell r="E486" t="str">
            <v>-</v>
          </cell>
          <cell r="F486" t="str">
            <v>-</v>
          </cell>
          <cell r="G486" t="str">
            <v>-</v>
          </cell>
          <cell r="H486" t="str">
            <v>-</v>
          </cell>
          <cell r="I486" t="str">
            <v>-</v>
          </cell>
          <cell r="J486" t="str">
            <v>-</v>
          </cell>
          <cell r="K486" t="str">
            <v>-</v>
          </cell>
          <cell r="L486" t="str">
            <v>-</v>
          </cell>
          <cell r="M486" t="str">
            <v>-</v>
          </cell>
          <cell r="N486" t="str">
            <v>-</v>
          </cell>
          <cell r="O486" t="str">
            <v>-</v>
          </cell>
          <cell r="P486" t="str">
            <v>-</v>
          </cell>
          <cell r="Q486" t="str">
            <v>-</v>
          </cell>
        </row>
        <row r="487">
          <cell r="B487" t="str">
            <v>↓↓　Ver.5　↓↓</v>
          </cell>
          <cell r="C487" t="str">
            <v>-</v>
          </cell>
          <cell r="D487" t="str">
            <v>-</v>
          </cell>
          <cell r="E487" t="str">
            <v>-</v>
          </cell>
          <cell r="F487" t="str">
            <v>-</v>
          </cell>
          <cell r="G487" t="str">
            <v>-</v>
          </cell>
          <cell r="H487" t="str">
            <v>-</v>
          </cell>
          <cell r="I487" t="str">
            <v>-</v>
          </cell>
          <cell r="J487" t="str">
            <v>-</v>
          </cell>
          <cell r="K487" t="str">
            <v>-</v>
          </cell>
          <cell r="L487" t="str">
            <v>-</v>
          </cell>
          <cell r="M487" t="str">
            <v>-</v>
          </cell>
          <cell r="N487" t="str">
            <v>-</v>
          </cell>
          <cell r="O487" t="str">
            <v>-</v>
          </cell>
          <cell r="P487" t="str">
            <v>-</v>
          </cell>
          <cell r="Q487" t="str">
            <v>-</v>
          </cell>
        </row>
        <row r="488">
          <cell r="B488" t="str">
            <v>CLU028H0406C4-50AL7K3</v>
          </cell>
          <cell r="C488" t="str">
            <v>028</v>
          </cell>
          <cell r="D488" t="str">
            <v>0406</v>
          </cell>
          <cell r="E488" t="str">
            <v>C4</v>
          </cell>
          <cell r="F488" t="str">
            <v>50A</v>
          </cell>
          <cell r="G488" t="str">
            <v>L7</v>
          </cell>
          <cell r="H488" t="str">
            <v>K3</v>
          </cell>
          <cell r="I488">
            <v>700</v>
          </cell>
          <cell r="J488">
            <v>0</v>
          </cell>
          <cell r="K488" t="str">
            <v>*</v>
          </cell>
          <cell r="L488">
            <v>0</v>
          </cell>
          <cell r="M488" t="str">
            <v>*</v>
          </cell>
          <cell r="N488" t="str">
            <v>○</v>
          </cell>
          <cell r="O488">
            <v>42755</v>
          </cell>
          <cell r="P488">
            <v>0</v>
          </cell>
          <cell r="Q488" t="str">
            <v>*</v>
          </cell>
        </row>
        <row r="489">
          <cell r="B489" t="str">
            <v>CLU028H0508C4-273M2K1</v>
          </cell>
          <cell r="C489" t="str">
            <v>028</v>
          </cell>
          <cell r="D489" t="str">
            <v>0508</v>
          </cell>
          <cell r="E489" t="str">
            <v>C4</v>
          </cell>
          <cell r="F489" t="str">
            <v>273</v>
          </cell>
          <cell r="G489" t="str">
            <v>M2</v>
          </cell>
          <cell r="H489" t="str">
            <v>K1</v>
          </cell>
          <cell r="I489">
            <v>700</v>
          </cell>
          <cell r="J489">
            <v>0</v>
          </cell>
          <cell r="K489" t="str">
            <v>*</v>
          </cell>
          <cell r="L489" t="str">
            <v>○</v>
          </cell>
          <cell r="M489">
            <v>42806</v>
          </cell>
          <cell r="N489">
            <v>0</v>
          </cell>
          <cell r="O489" t="str">
            <v>*</v>
          </cell>
          <cell r="P489" t="str">
            <v>○</v>
          </cell>
          <cell r="Q489">
            <v>42845</v>
          </cell>
        </row>
        <row r="490">
          <cell r="B490" t="str">
            <v>CLU028H0508C4-503M2K1</v>
          </cell>
          <cell r="C490" t="str">
            <v>028</v>
          </cell>
          <cell r="D490" t="str">
            <v>0508</v>
          </cell>
          <cell r="E490" t="str">
            <v>C4</v>
          </cell>
          <cell r="F490" t="str">
            <v>503</v>
          </cell>
          <cell r="G490" t="str">
            <v>M2</v>
          </cell>
          <cell r="H490" t="str">
            <v>K1</v>
          </cell>
          <cell r="I490">
            <v>700</v>
          </cell>
          <cell r="J490">
            <v>0</v>
          </cell>
          <cell r="K490" t="str">
            <v>*</v>
          </cell>
          <cell r="L490" t="str">
            <v>○</v>
          </cell>
          <cell r="M490">
            <v>42806</v>
          </cell>
          <cell r="N490">
            <v>0</v>
          </cell>
          <cell r="O490" t="str">
            <v>*</v>
          </cell>
          <cell r="P490" t="str">
            <v>○</v>
          </cell>
          <cell r="Q490">
            <v>42845</v>
          </cell>
        </row>
        <row r="491">
          <cell r="B491" t="str">
            <v>CLU028H0604C4-50AL7K3</v>
          </cell>
          <cell r="C491" t="str">
            <v>028</v>
          </cell>
          <cell r="D491" t="str">
            <v>0604</v>
          </cell>
          <cell r="E491" t="str">
            <v>C4</v>
          </cell>
          <cell r="F491" t="str">
            <v>50A</v>
          </cell>
          <cell r="G491" t="str">
            <v>L7</v>
          </cell>
          <cell r="H491" t="str">
            <v>K3</v>
          </cell>
          <cell r="I491">
            <v>700</v>
          </cell>
          <cell r="J491">
            <v>0</v>
          </cell>
          <cell r="K491" t="str">
            <v>*</v>
          </cell>
          <cell r="L491">
            <v>0</v>
          </cell>
          <cell r="M491" t="str">
            <v>*</v>
          </cell>
          <cell r="N491" t="str">
            <v>○</v>
          </cell>
          <cell r="O491">
            <v>42497</v>
          </cell>
          <cell r="P491">
            <v>0</v>
          </cell>
          <cell r="Q491" t="str">
            <v>*</v>
          </cell>
        </row>
        <row r="492">
          <cell r="B492" t="str">
            <v>CLU028H0604C4-273M2K1</v>
          </cell>
          <cell r="C492" t="str">
            <v>028</v>
          </cell>
          <cell r="D492" t="str">
            <v>0604</v>
          </cell>
          <cell r="E492" t="str">
            <v>C4</v>
          </cell>
          <cell r="F492" t="str">
            <v>273</v>
          </cell>
          <cell r="G492" t="str">
            <v>M2</v>
          </cell>
          <cell r="H492" t="str">
            <v>K1</v>
          </cell>
          <cell r="I492">
            <v>700</v>
          </cell>
          <cell r="J492" t="str">
            <v>○</v>
          </cell>
          <cell r="K492">
            <v>42780</v>
          </cell>
          <cell r="L492">
            <v>0</v>
          </cell>
          <cell r="M492" t="str">
            <v>*</v>
          </cell>
          <cell r="N492">
            <v>0</v>
          </cell>
          <cell r="O492" t="str">
            <v>*</v>
          </cell>
          <cell r="P492" t="str">
            <v>○</v>
          </cell>
          <cell r="Q492">
            <v>42696</v>
          </cell>
        </row>
        <row r="493">
          <cell r="B493" t="str">
            <v>CLU028H0604C4-303M2K1</v>
          </cell>
          <cell r="C493" t="str">
            <v>028</v>
          </cell>
          <cell r="D493" t="str">
            <v>0604</v>
          </cell>
          <cell r="E493" t="str">
            <v>C4</v>
          </cell>
          <cell r="F493" t="str">
            <v>303</v>
          </cell>
          <cell r="G493" t="str">
            <v>M2</v>
          </cell>
          <cell r="H493" t="str">
            <v>K1</v>
          </cell>
          <cell r="I493">
            <v>700</v>
          </cell>
          <cell r="J493" t="str">
            <v>○</v>
          </cell>
          <cell r="K493">
            <v>42872</v>
          </cell>
          <cell r="L493">
            <v>0</v>
          </cell>
          <cell r="M493" t="str">
            <v>*</v>
          </cell>
          <cell r="N493">
            <v>0</v>
          </cell>
          <cell r="O493" t="str">
            <v>*</v>
          </cell>
          <cell r="P493" t="str">
            <v>○</v>
          </cell>
          <cell r="Q493">
            <v>42528</v>
          </cell>
        </row>
        <row r="494">
          <cell r="B494" t="str">
            <v>CLU028H0604C4-353M2K1</v>
          </cell>
          <cell r="C494" t="str">
            <v>028</v>
          </cell>
          <cell r="D494" t="str">
            <v>0604</v>
          </cell>
          <cell r="E494" t="str">
            <v>C4</v>
          </cell>
          <cell r="F494" t="str">
            <v>353</v>
          </cell>
          <cell r="G494" t="str">
            <v>M2</v>
          </cell>
          <cell r="H494" t="str">
            <v>K1</v>
          </cell>
          <cell r="I494">
            <v>700</v>
          </cell>
          <cell r="J494">
            <v>0</v>
          </cell>
          <cell r="K494" t="str">
            <v>*</v>
          </cell>
          <cell r="L494">
            <v>0</v>
          </cell>
          <cell r="M494" t="str">
            <v>*</v>
          </cell>
          <cell r="N494">
            <v>0</v>
          </cell>
          <cell r="O494" t="str">
            <v>*</v>
          </cell>
          <cell r="P494" t="str">
            <v>○</v>
          </cell>
          <cell r="Q494">
            <v>42777</v>
          </cell>
        </row>
        <row r="495">
          <cell r="B495" t="str">
            <v>CLU028H0604C4-403M2K1</v>
          </cell>
          <cell r="C495" t="str">
            <v>028</v>
          </cell>
          <cell r="D495" t="str">
            <v>0604</v>
          </cell>
          <cell r="E495" t="str">
            <v>C4</v>
          </cell>
          <cell r="F495" t="str">
            <v>403</v>
          </cell>
          <cell r="G495" t="str">
            <v>M2</v>
          </cell>
          <cell r="H495" t="str">
            <v>K1</v>
          </cell>
          <cell r="I495">
            <v>700</v>
          </cell>
          <cell r="J495">
            <v>0</v>
          </cell>
          <cell r="K495" t="str">
            <v>*</v>
          </cell>
          <cell r="L495">
            <v>0</v>
          </cell>
          <cell r="M495" t="str">
            <v>*</v>
          </cell>
          <cell r="N495">
            <v>0</v>
          </cell>
          <cell r="O495" t="str">
            <v>*</v>
          </cell>
          <cell r="P495" t="str">
            <v>○</v>
          </cell>
          <cell r="Q495">
            <v>42814</v>
          </cell>
        </row>
        <row r="496">
          <cell r="B496" t="str">
            <v>CLU028H0604C4-503M2K1</v>
          </cell>
          <cell r="C496" t="str">
            <v>028</v>
          </cell>
          <cell r="D496" t="str">
            <v>0604</v>
          </cell>
          <cell r="E496" t="str">
            <v>C4</v>
          </cell>
          <cell r="F496" t="str">
            <v>503</v>
          </cell>
          <cell r="G496" t="str">
            <v>M2</v>
          </cell>
          <cell r="H496" t="str">
            <v>K1</v>
          </cell>
          <cell r="I496">
            <v>700</v>
          </cell>
          <cell r="J496">
            <v>0</v>
          </cell>
          <cell r="K496" t="str">
            <v>*</v>
          </cell>
          <cell r="L496">
            <v>0</v>
          </cell>
          <cell r="M496" t="str">
            <v>*</v>
          </cell>
          <cell r="N496">
            <v>0</v>
          </cell>
          <cell r="O496" t="str">
            <v>*</v>
          </cell>
          <cell r="P496" t="str">
            <v>×</v>
          </cell>
          <cell r="Q496">
            <v>42743</v>
          </cell>
        </row>
        <row r="497">
          <cell r="B497" t="str">
            <v>CLU028H0604C4-653M2K1</v>
          </cell>
          <cell r="C497" t="str">
            <v>028</v>
          </cell>
          <cell r="D497" t="str">
            <v>0604</v>
          </cell>
          <cell r="E497" t="str">
            <v>C4</v>
          </cell>
          <cell r="F497" t="str">
            <v>653</v>
          </cell>
          <cell r="G497" t="str">
            <v>M2</v>
          </cell>
          <cell r="H497" t="str">
            <v>K1</v>
          </cell>
          <cell r="I497">
            <v>700</v>
          </cell>
          <cell r="J497">
            <v>0</v>
          </cell>
          <cell r="K497" t="str">
            <v>*</v>
          </cell>
          <cell r="L497">
            <v>0</v>
          </cell>
          <cell r="M497" t="str">
            <v>*</v>
          </cell>
          <cell r="N497">
            <v>0</v>
          </cell>
          <cell r="O497" t="str">
            <v>*</v>
          </cell>
          <cell r="P497" t="str">
            <v>○</v>
          </cell>
          <cell r="Q497">
            <v>42866</v>
          </cell>
        </row>
        <row r="498">
          <cell r="B498" t="str">
            <v>CLU028H0604C4-273H5K2</v>
          </cell>
          <cell r="C498" t="str">
            <v>028</v>
          </cell>
          <cell r="D498" t="str">
            <v>0604</v>
          </cell>
          <cell r="E498" t="str">
            <v>C4</v>
          </cell>
          <cell r="F498" t="str">
            <v>273</v>
          </cell>
          <cell r="G498" t="str">
            <v>H5</v>
          </cell>
          <cell r="H498" t="str">
            <v>K2</v>
          </cell>
          <cell r="I498">
            <v>700</v>
          </cell>
          <cell r="J498" t="str">
            <v>○</v>
          </cell>
          <cell r="K498">
            <v>42877</v>
          </cell>
          <cell r="L498">
            <v>0</v>
          </cell>
          <cell r="M498" t="str">
            <v>*</v>
          </cell>
          <cell r="N498">
            <v>0</v>
          </cell>
          <cell r="O498" t="str">
            <v>*</v>
          </cell>
          <cell r="P498" t="str">
            <v>○</v>
          </cell>
          <cell r="Q498">
            <v>42715</v>
          </cell>
        </row>
        <row r="499">
          <cell r="B499" t="str">
            <v>CLU028H0604C4-303H5K2</v>
          </cell>
          <cell r="C499" t="str">
            <v>028</v>
          </cell>
          <cell r="D499" t="str">
            <v>0604</v>
          </cell>
          <cell r="E499" t="str">
            <v>C4</v>
          </cell>
          <cell r="F499" t="str">
            <v>303</v>
          </cell>
          <cell r="G499" t="str">
            <v>H5</v>
          </cell>
          <cell r="H499" t="str">
            <v>K2</v>
          </cell>
          <cell r="I499">
            <v>700</v>
          </cell>
          <cell r="J499" t="str">
            <v>○</v>
          </cell>
          <cell r="K499">
            <v>42872</v>
          </cell>
          <cell r="L499">
            <v>0</v>
          </cell>
          <cell r="M499" t="str">
            <v>*</v>
          </cell>
          <cell r="N499">
            <v>0</v>
          </cell>
          <cell r="O499" t="str">
            <v>*</v>
          </cell>
          <cell r="P499" t="str">
            <v>○</v>
          </cell>
          <cell r="Q499">
            <v>42753</v>
          </cell>
        </row>
        <row r="500">
          <cell r="B500" t="str">
            <v>CLU028H0604C4-353H5K2</v>
          </cell>
          <cell r="C500" t="str">
            <v>028</v>
          </cell>
          <cell r="D500" t="str">
            <v>0604</v>
          </cell>
          <cell r="E500" t="str">
            <v>C4</v>
          </cell>
          <cell r="F500" t="str">
            <v>353</v>
          </cell>
          <cell r="G500" t="str">
            <v>H5</v>
          </cell>
          <cell r="H500" t="str">
            <v>K2</v>
          </cell>
          <cell r="I500">
            <v>700</v>
          </cell>
          <cell r="J500">
            <v>0</v>
          </cell>
          <cell r="K500" t="str">
            <v>*</v>
          </cell>
          <cell r="L500">
            <v>0</v>
          </cell>
          <cell r="M500" t="str">
            <v>*</v>
          </cell>
          <cell r="N500" t="str">
            <v>○</v>
          </cell>
          <cell r="O500">
            <v>42875</v>
          </cell>
          <cell r="P500">
            <v>0</v>
          </cell>
          <cell r="Q500" t="str">
            <v>*</v>
          </cell>
        </row>
        <row r="501">
          <cell r="B501" t="str">
            <v>CLU028H0604C4-403H5K2</v>
          </cell>
          <cell r="C501" t="str">
            <v>028</v>
          </cell>
          <cell r="D501" t="str">
            <v>0604</v>
          </cell>
          <cell r="E501" t="str">
            <v>C4</v>
          </cell>
          <cell r="F501" t="str">
            <v>403</v>
          </cell>
          <cell r="G501" t="str">
            <v>H5</v>
          </cell>
          <cell r="H501" t="str">
            <v>K2</v>
          </cell>
          <cell r="I501">
            <v>700</v>
          </cell>
          <cell r="J501">
            <v>0</v>
          </cell>
          <cell r="K501" t="str">
            <v>*</v>
          </cell>
          <cell r="L501">
            <v>0</v>
          </cell>
          <cell r="M501" t="str">
            <v>*</v>
          </cell>
          <cell r="N501" t="str">
            <v>○</v>
          </cell>
          <cell r="O501">
            <v>42546</v>
          </cell>
          <cell r="P501">
            <v>0</v>
          </cell>
          <cell r="Q501" t="str">
            <v>*</v>
          </cell>
        </row>
        <row r="502">
          <cell r="B502" t="str">
            <v>CLU028H0608C4-50AL7K3</v>
          </cell>
          <cell r="C502" t="str">
            <v>028</v>
          </cell>
          <cell r="D502" t="str">
            <v>0608</v>
          </cell>
          <cell r="E502" t="str">
            <v>C4</v>
          </cell>
          <cell r="F502" t="str">
            <v>50A</v>
          </cell>
          <cell r="G502" t="str">
            <v>L7</v>
          </cell>
          <cell r="H502" t="str">
            <v>K3</v>
          </cell>
          <cell r="I502">
            <v>700</v>
          </cell>
          <cell r="J502">
            <v>0</v>
          </cell>
          <cell r="K502" t="str">
            <v>*</v>
          </cell>
          <cell r="L502">
            <v>0</v>
          </cell>
          <cell r="M502" t="str">
            <v>*</v>
          </cell>
          <cell r="N502" t="str">
            <v>○</v>
          </cell>
          <cell r="O502">
            <v>42755</v>
          </cell>
          <cell r="P502">
            <v>0</v>
          </cell>
          <cell r="Q502" t="str">
            <v>*</v>
          </cell>
        </row>
        <row r="503">
          <cell r="B503" t="str">
            <v>CLU028H0701C4-273M2K1</v>
          </cell>
          <cell r="C503" t="str">
            <v>028</v>
          </cell>
          <cell r="D503" t="str">
            <v>0701</v>
          </cell>
          <cell r="E503" t="str">
            <v>C4</v>
          </cell>
          <cell r="F503" t="str">
            <v>273</v>
          </cell>
          <cell r="G503" t="str">
            <v>M2</v>
          </cell>
          <cell r="H503" t="str">
            <v>K1</v>
          </cell>
          <cell r="I503">
            <v>700</v>
          </cell>
          <cell r="J503">
            <v>0</v>
          </cell>
          <cell r="K503" t="str">
            <v>*</v>
          </cell>
          <cell r="L503">
            <v>0</v>
          </cell>
          <cell r="M503" t="str">
            <v>*</v>
          </cell>
          <cell r="N503" t="str">
            <v>×</v>
          </cell>
          <cell r="O503">
            <v>42499</v>
          </cell>
          <cell r="P503" t="str">
            <v>○</v>
          </cell>
          <cell r="Q503">
            <v>42878</v>
          </cell>
        </row>
        <row r="504">
          <cell r="B504" t="str">
            <v>CLU028H0701C4-303M2K1</v>
          </cell>
          <cell r="C504" t="str">
            <v>028</v>
          </cell>
          <cell r="D504" t="str">
            <v>0701</v>
          </cell>
          <cell r="E504" t="str">
            <v>C4</v>
          </cell>
          <cell r="F504" t="str">
            <v>303</v>
          </cell>
          <cell r="G504" t="str">
            <v>M2</v>
          </cell>
          <cell r="H504" t="str">
            <v>K1</v>
          </cell>
          <cell r="I504">
            <v>700</v>
          </cell>
          <cell r="J504">
            <v>0</v>
          </cell>
          <cell r="K504" t="str">
            <v>*</v>
          </cell>
          <cell r="L504">
            <v>0</v>
          </cell>
          <cell r="M504" t="str">
            <v>*</v>
          </cell>
          <cell r="N504">
            <v>0</v>
          </cell>
          <cell r="O504" t="str">
            <v>*</v>
          </cell>
          <cell r="P504">
            <v>0</v>
          </cell>
          <cell r="Q504" t="str">
            <v>*</v>
          </cell>
        </row>
        <row r="505">
          <cell r="B505" t="str">
            <v>CLU028H0701C4-353M2K1</v>
          </cell>
          <cell r="C505" t="str">
            <v>028</v>
          </cell>
          <cell r="D505" t="str">
            <v>0701</v>
          </cell>
          <cell r="E505" t="str">
            <v>C4</v>
          </cell>
          <cell r="F505" t="str">
            <v>353</v>
          </cell>
          <cell r="G505" t="str">
            <v>M2</v>
          </cell>
          <cell r="H505" t="str">
            <v>K1</v>
          </cell>
          <cell r="I505">
            <v>700</v>
          </cell>
          <cell r="J505">
            <v>0</v>
          </cell>
          <cell r="K505" t="str">
            <v>*</v>
          </cell>
          <cell r="L505">
            <v>0</v>
          </cell>
          <cell r="M505" t="str">
            <v>*</v>
          </cell>
          <cell r="N505" t="str">
            <v>○</v>
          </cell>
          <cell r="O505">
            <v>42824</v>
          </cell>
          <cell r="P505" t="str">
            <v>○</v>
          </cell>
          <cell r="Q505">
            <v>42876</v>
          </cell>
        </row>
        <row r="506">
          <cell r="B506" t="str">
            <v>CLU028H0701C4-403M2K1</v>
          </cell>
          <cell r="C506" t="str">
            <v>028</v>
          </cell>
          <cell r="D506" t="str">
            <v>0701</v>
          </cell>
          <cell r="E506" t="str">
            <v>C4</v>
          </cell>
          <cell r="F506" t="str">
            <v>403</v>
          </cell>
          <cell r="G506" t="str">
            <v>M2</v>
          </cell>
          <cell r="H506" t="str">
            <v>K1</v>
          </cell>
          <cell r="I506">
            <v>700</v>
          </cell>
          <cell r="J506">
            <v>0</v>
          </cell>
          <cell r="K506" t="str">
            <v>*</v>
          </cell>
          <cell r="L506">
            <v>0</v>
          </cell>
          <cell r="M506" t="str">
            <v>*</v>
          </cell>
          <cell r="N506">
            <v>0</v>
          </cell>
          <cell r="O506" t="str">
            <v>*</v>
          </cell>
          <cell r="P506">
            <v>0</v>
          </cell>
          <cell r="Q506" t="str">
            <v>*</v>
          </cell>
        </row>
        <row r="507">
          <cell r="B507" t="str">
            <v>CLU028H0701C4-503M2K1</v>
          </cell>
          <cell r="C507" t="str">
            <v>028</v>
          </cell>
          <cell r="D507" t="str">
            <v>0701</v>
          </cell>
          <cell r="E507" t="str">
            <v>C4</v>
          </cell>
          <cell r="F507" t="str">
            <v>503</v>
          </cell>
          <cell r="G507" t="str">
            <v>M2</v>
          </cell>
          <cell r="H507" t="str">
            <v>K1</v>
          </cell>
          <cell r="I507">
            <v>700</v>
          </cell>
          <cell r="J507">
            <v>0</v>
          </cell>
          <cell r="K507" t="str">
            <v>*</v>
          </cell>
          <cell r="L507">
            <v>0</v>
          </cell>
          <cell r="M507" t="str">
            <v>*</v>
          </cell>
          <cell r="N507" t="str">
            <v>○</v>
          </cell>
          <cell r="O507">
            <v>42443</v>
          </cell>
          <cell r="P507" t="str">
            <v>○</v>
          </cell>
          <cell r="Q507">
            <v>42861</v>
          </cell>
        </row>
        <row r="508">
          <cell r="B508" t="str">
            <v>CLU028H0901C4-273M2K1</v>
          </cell>
          <cell r="C508" t="str">
            <v>028</v>
          </cell>
          <cell r="D508" t="str">
            <v>0901</v>
          </cell>
          <cell r="E508" t="str">
            <v>C4</v>
          </cell>
          <cell r="F508" t="str">
            <v>273</v>
          </cell>
          <cell r="G508" t="str">
            <v>M2</v>
          </cell>
          <cell r="H508" t="str">
            <v>K1</v>
          </cell>
          <cell r="I508">
            <v>700</v>
          </cell>
          <cell r="J508">
            <v>0</v>
          </cell>
          <cell r="K508" t="str">
            <v>*</v>
          </cell>
          <cell r="L508">
            <v>0</v>
          </cell>
          <cell r="M508" t="str">
            <v>*</v>
          </cell>
          <cell r="N508" t="str">
            <v>○</v>
          </cell>
          <cell r="O508">
            <v>42810</v>
          </cell>
          <cell r="P508" t="str">
            <v>○</v>
          </cell>
          <cell r="Q508">
            <v>42677</v>
          </cell>
        </row>
        <row r="509">
          <cell r="B509" t="str">
            <v>CLU028H0901C4-303M2K1</v>
          </cell>
          <cell r="C509" t="str">
            <v>028</v>
          </cell>
          <cell r="D509" t="str">
            <v>0901</v>
          </cell>
          <cell r="E509" t="str">
            <v>C4</v>
          </cell>
          <cell r="F509" t="str">
            <v>303</v>
          </cell>
          <cell r="G509" t="str">
            <v>M2</v>
          </cell>
          <cell r="H509" t="str">
            <v>K1</v>
          </cell>
          <cell r="I509">
            <v>700</v>
          </cell>
          <cell r="J509">
            <v>0</v>
          </cell>
          <cell r="K509" t="str">
            <v>*</v>
          </cell>
          <cell r="L509">
            <v>0</v>
          </cell>
          <cell r="M509" t="str">
            <v>*</v>
          </cell>
          <cell r="N509">
            <v>0</v>
          </cell>
          <cell r="O509" t="str">
            <v>*</v>
          </cell>
          <cell r="P509">
            <v>0</v>
          </cell>
          <cell r="Q509" t="str">
            <v>*</v>
          </cell>
        </row>
        <row r="510">
          <cell r="B510" t="str">
            <v>CLU028H0901C4-353M2K1</v>
          </cell>
          <cell r="C510" t="str">
            <v>028</v>
          </cell>
          <cell r="D510" t="str">
            <v>0901</v>
          </cell>
          <cell r="E510" t="str">
            <v>C4</v>
          </cell>
          <cell r="F510" t="str">
            <v>353</v>
          </cell>
          <cell r="G510" t="str">
            <v>M2</v>
          </cell>
          <cell r="H510" t="str">
            <v>K1</v>
          </cell>
          <cell r="I510">
            <v>700</v>
          </cell>
          <cell r="J510">
            <v>0</v>
          </cell>
          <cell r="K510" t="str">
            <v>*</v>
          </cell>
          <cell r="L510" t="str">
            <v>○</v>
          </cell>
          <cell r="M510">
            <v>42846</v>
          </cell>
          <cell r="N510" t="str">
            <v>○</v>
          </cell>
          <cell r="O510">
            <v>42824</v>
          </cell>
          <cell r="P510" t="str">
            <v>×</v>
          </cell>
          <cell r="Q510">
            <v>42675</v>
          </cell>
        </row>
        <row r="511">
          <cell r="B511" t="str">
            <v>CLU028H0901C4-403M2K1</v>
          </cell>
          <cell r="C511" t="str">
            <v>028</v>
          </cell>
          <cell r="D511" t="str">
            <v>0901</v>
          </cell>
          <cell r="E511" t="str">
            <v>C4</v>
          </cell>
          <cell r="F511" t="str">
            <v>403</v>
          </cell>
          <cell r="G511" t="str">
            <v>M2</v>
          </cell>
          <cell r="H511" t="str">
            <v>K1</v>
          </cell>
          <cell r="I511">
            <v>700</v>
          </cell>
          <cell r="J511">
            <v>0</v>
          </cell>
          <cell r="K511" t="str">
            <v>*</v>
          </cell>
          <cell r="L511">
            <v>0</v>
          </cell>
          <cell r="M511" t="str">
            <v>*</v>
          </cell>
          <cell r="N511">
            <v>0</v>
          </cell>
          <cell r="O511" t="str">
            <v>*</v>
          </cell>
          <cell r="P511">
            <v>0</v>
          </cell>
          <cell r="Q511" t="str">
            <v>*</v>
          </cell>
        </row>
        <row r="512">
          <cell r="B512" t="str">
            <v>CLU028H0901C4-503M2K1</v>
          </cell>
          <cell r="C512" t="str">
            <v>028</v>
          </cell>
          <cell r="D512" t="str">
            <v>0901</v>
          </cell>
          <cell r="E512" t="str">
            <v>C4</v>
          </cell>
          <cell r="F512" t="str">
            <v>503</v>
          </cell>
          <cell r="G512" t="str">
            <v>M2</v>
          </cell>
          <cell r="H512" t="str">
            <v>K1</v>
          </cell>
          <cell r="I512">
            <v>700</v>
          </cell>
          <cell r="J512">
            <v>0</v>
          </cell>
          <cell r="K512" t="str">
            <v>*</v>
          </cell>
          <cell r="L512">
            <v>0</v>
          </cell>
          <cell r="M512" t="str">
            <v>*</v>
          </cell>
          <cell r="N512" t="str">
            <v>○</v>
          </cell>
          <cell r="O512">
            <v>42424</v>
          </cell>
          <cell r="P512" t="str">
            <v>○</v>
          </cell>
          <cell r="Q512">
            <v>42681</v>
          </cell>
        </row>
        <row r="513">
          <cell r="B513" t="str">
            <v>CLU028H1201C4-30AL7K3</v>
          </cell>
          <cell r="C513" t="str">
            <v>028</v>
          </cell>
          <cell r="D513" t="str">
            <v>1201</v>
          </cell>
          <cell r="E513" t="str">
            <v>C4</v>
          </cell>
          <cell r="F513" t="str">
            <v>30A</v>
          </cell>
          <cell r="G513" t="str">
            <v>L7</v>
          </cell>
          <cell r="H513" t="str">
            <v>K3</v>
          </cell>
          <cell r="I513">
            <v>700</v>
          </cell>
          <cell r="J513">
            <v>0</v>
          </cell>
          <cell r="K513" t="str">
            <v>*</v>
          </cell>
          <cell r="L513">
            <v>0</v>
          </cell>
          <cell r="M513" t="str">
            <v>*</v>
          </cell>
          <cell r="N513" t="str">
            <v>○</v>
          </cell>
          <cell r="O513">
            <v>42540</v>
          </cell>
          <cell r="P513">
            <v>0</v>
          </cell>
          <cell r="Q513" t="str">
            <v>*</v>
          </cell>
        </row>
        <row r="514">
          <cell r="B514" t="str">
            <v>CLU028H1201C4-40AL7K3</v>
          </cell>
          <cell r="C514" t="str">
            <v>028</v>
          </cell>
          <cell r="D514" t="str">
            <v>1201</v>
          </cell>
          <cell r="E514" t="str">
            <v>C4</v>
          </cell>
          <cell r="F514" t="str">
            <v>40A</v>
          </cell>
          <cell r="G514" t="str">
            <v>L7</v>
          </cell>
          <cell r="H514" t="str">
            <v>K3</v>
          </cell>
          <cell r="I514">
            <v>700</v>
          </cell>
          <cell r="J514">
            <v>0</v>
          </cell>
          <cell r="K514" t="str">
            <v>*</v>
          </cell>
          <cell r="L514">
            <v>0</v>
          </cell>
          <cell r="M514" t="str">
            <v>*</v>
          </cell>
          <cell r="N514" t="str">
            <v>○</v>
          </cell>
          <cell r="O514">
            <v>42480</v>
          </cell>
          <cell r="P514">
            <v>0</v>
          </cell>
          <cell r="Q514" t="str">
            <v>*</v>
          </cell>
        </row>
        <row r="515">
          <cell r="B515" t="str">
            <v>CLU028H1201C4-50AL7K3</v>
          </cell>
          <cell r="C515" t="str">
            <v>028</v>
          </cell>
          <cell r="D515" t="str">
            <v>1201</v>
          </cell>
          <cell r="E515" t="str">
            <v>C4</v>
          </cell>
          <cell r="F515" t="str">
            <v>50A</v>
          </cell>
          <cell r="G515" t="str">
            <v>L7</v>
          </cell>
          <cell r="H515" t="str">
            <v>K3</v>
          </cell>
          <cell r="I515">
            <v>700</v>
          </cell>
          <cell r="J515">
            <v>0</v>
          </cell>
          <cell r="K515" t="str">
            <v>*</v>
          </cell>
          <cell r="L515">
            <v>0</v>
          </cell>
          <cell r="M515" t="str">
            <v>*</v>
          </cell>
          <cell r="N515" t="str">
            <v>○</v>
          </cell>
          <cell r="O515">
            <v>42480</v>
          </cell>
          <cell r="P515">
            <v>0</v>
          </cell>
          <cell r="Q515" t="str">
            <v>*</v>
          </cell>
        </row>
        <row r="516">
          <cell r="B516" t="str">
            <v>CLU028H1201C4-273M2K1</v>
          </cell>
          <cell r="C516" t="str">
            <v>028</v>
          </cell>
          <cell r="D516" t="str">
            <v>1201</v>
          </cell>
          <cell r="E516" t="str">
            <v>C4</v>
          </cell>
          <cell r="F516" t="str">
            <v>273</v>
          </cell>
          <cell r="G516" t="str">
            <v>M2</v>
          </cell>
          <cell r="H516" t="str">
            <v>K1</v>
          </cell>
          <cell r="I516">
            <v>700</v>
          </cell>
          <cell r="J516" t="str">
            <v>○</v>
          </cell>
          <cell r="K516">
            <v>42864</v>
          </cell>
          <cell r="L516">
            <v>0</v>
          </cell>
          <cell r="M516" t="str">
            <v>*</v>
          </cell>
          <cell r="N516" t="str">
            <v>○</v>
          </cell>
          <cell r="O516">
            <v>42805</v>
          </cell>
          <cell r="P516" t="str">
            <v>○</v>
          </cell>
          <cell r="Q516">
            <v>42803</v>
          </cell>
        </row>
        <row r="517">
          <cell r="B517" t="str">
            <v>CLU028H1201C4-303M2K1</v>
          </cell>
          <cell r="C517" t="str">
            <v>028</v>
          </cell>
          <cell r="D517" t="str">
            <v>1201</v>
          </cell>
          <cell r="E517" t="str">
            <v>C4</v>
          </cell>
          <cell r="F517" t="str">
            <v>303</v>
          </cell>
          <cell r="G517" t="str">
            <v>M2</v>
          </cell>
          <cell r="H517" t="str">
            <v>K1</v>
          </cell>
          <cell r="I517">
            <v>700</v>
          </cell>
          <cell r="J517" t="str">
            <v>○</v>
          </cell>
          <cell r="K517">
            <v>42843</v>
          </cell>
          <cell r="L517">
            <v>0</v>
          </cell>
          <cell r="M517" t="str">
            <v>*</v>
          </cell>
          <cell r="N517" t="str">
            <v>○</v>
          </cell>
          <cell r="O517">
            <v>42795</v>
          </cell>
          <cell r="P517" t="str">
            <v>○</v>
          </cell>
          <cell r="Q517">
            <v>42543</v>
          </cell>
        </row>
        <row r="518">
          <cell r="B518" t="str">
            <v>CLU028H1201C4-353M2K1</v>
          </cell>
          <cell r="C518" t="str">
            <v>028</v>
          </cell>
          <cell r="D518" t="str">
            <v>1201</v>
          </cell>
          <cell r="E518" t="str">
            <v>C4</v>
          </cell>
          <cell r="F518" t="str">
            <v>353</v>
          </cell>
          <cell r="G518" t="str">
            <v>M2</v>
          </cell>
          <cell r="H518" t="str">
            <v>K1</v>
          </cell>
          <cell r="I518">
            <v>700</v>
          </cell>
          <cell r="J518" t="str">
            <v>○</v>
          </cell>
          <cell r="K518">
            <v>42789</v>
          </cell>
          <cell r="L518">
            <v>0</v>
          </cell>
          <cell r="M518" t="str">
            <v>*</v>
          </cell>
          <cell r="N518" t="str">
            <v>○</v>
          </cell>
          <cell r="O518">
            <v>42795</v>
          </cell>
          <cell r="P518" t="str">
            <v>○</v>
          </cell>
          <cell r="Q518">
            <v>42822</v>
          </cell>
        </row>
        <row r="519">
          <cell r="B519" t="str">
            <v>CLU028H1201C4-403M2K1</v>
          </cell>
          <cell r="C519" t="str">
            <v>028</v>
          </cell>
          <cell r="D519" t="str">
            <v>1201</v>
          </cell>
          <cell r="E519" t="str">
            <v>C4</v>
          </cell>
          <cell r="F519" t="str">
            <v>403</v>
          </cell>
          <cell r="G519" t="str">
            <v>M2</v>
          </cell>
          <cell r="H519" t="str">
            <v>K1</v>
          </cell>
          <cell r="I519">
            <v>700</v>
          </cell>
          <cell r="J519" t="str">
            <v>○</v>
          </cell>
          <cell r="K519">
            <v>42590</v>
          </cell>
          <cell r="L519">
            <v>0</v>
          </cell>
          <cell r="M519" t="str">
            <v>*</v>
          </cell>
          <cell r="N519" t="str">
            <v>○</v>
          </cell>
          <cell r="O519">
            <v>42793</v>
          </cell>
          <cell r="P519">
            <v>0</v>
          </cell>
          <cell r="Q519" t="str">
            <v>*</v>
          </cell>
        </row>
        <row r="520">
          <cell r="B520" t="str">
            <v>CLU028H1201C4-503M2K1</v>
          </cell>
          <cell r="C520" t="str">
            <v>028</v>
          </cell>
          <cell r="D520" t="str">
            <v>1201</v>
          </cell>
          <cell r="E520" t="str">
            <v>C4</v>
          </cell>
          <cell r="F520" t="str">
            <v>503</v>
          </cell>
          <cell r="G520" t="str">
            <v>M2</v>
          </cell>
          <cell r="H520" t="str">
            <v>K1</v>
          </cell>
          <cell r="I520">
            <v>700</v>
          </cell>
          <cell r="J520" t="str">
            <v>○</v>
          </cell>
          <cell r="K520">
            <v>42566</v>
          </cell>
          <cell r="L520">
            <v>0</v>
          </cell>
          <cell r="M520" t="str">
            <v>*</v>
          </cell>
          <cell r="N520" t="str">
            <v>○</v>
          </cell>
          <cell r="O520">
            <v>42817</v>
          </cell>
          <cell r="P520" t="str">
            <v>○</v>
          </cell>
          <cell r="Q520">
            <v>42822</v>
          </cell>
        </row>
        <row r="521">
          <cell r="B521" t="str">
            <v>CLU028H1201C4-653M2K1</v>
          </cell>
          <cell r="C521" t="str">
            <v>028</v>
          </cell>
          <cell r="D521" t="str">
            <v>1201</v>
          </cell>
          <cell r="E521" t="str">
            <v>C4</v>
          </cell>
          <cell r="F521" t="str">
            <v>653</v>
          </cell>
          <cell r="G521" t="str">
            <v>M2</v>
          </cell>
          <cell r="H521" t="str">
            <v>K1</v>
          </cell>
          <cell r="I521">
            <v>700</v>
          </cell>
          <cell r="J521" t="str">
            <v>○</v>
          </cell>
          <cell r="K521">
            <v>42630</v>
          </cell>
          <cell r="L521">
            <v>0</v>
          </cell>
          <cell r="M521" t="str">
            <v>*</v>
          </cell>
          <cell r="N521" t="str">
            <v>○</v>
          </cell>
          <cell r="O521">
            <v>42411</v>
          </cell>
          <cell r="P521" t="str">
            <v>○</v>
          </cell>
          <cell r="Q521">
            <v>42800</v>
          </cell>
        </row>
        <row r="522">
          <cell r="B522" t="str">
            <v>CLU028H1201C4-273H5K2</v>
          </cell>
          <cell r="C522" t="str">
            <v>028</v>
          </cell>
          <cell r="D522" t="str">
            <v>1201</v>
          </cell>
          <cell r="E522" t="str">
            <v>C4</v>
          </cell>
          <cell r="F522" t="str">
            <v>273</v>
          </cell>
          <cell r="G522" t="str">
            <v>H5</v>
          </cell>
          <cell r="H522" t="str">
            <v>K2</v>
          </cell>
          <cell r="I522">
            <v>700</v>
          </cell>
          <cell r="J522" t="str">
            <v>○</v>
          </cell>
          <cell r="K522">
            <v>42630</v>
          </cell>
          <cell r="L522">
            <v>0</v>
          </cell>
          <cell r="M522" t="str">
            <v>*</v>
          </cell>
          <cell r="N522" t="str">
            <v>○</v>
          </cell>
          <cell r="O522">
            <v>42332</v>
          </cell>
          <cell r="P522">
            <v>0</v>
          </cell>
          <cell r="Q522" t="str">
            <v>*</v>
          </cell>
        </row>
        <row r="523">
          <cell r="B523" t="str">
            <v>CLU028H1201C4-303H5K2</v>
          </cell>
          <cell r="C523" t="str">
            <v>028</v>
          </cell>
          <cell r="D523" t="str">
            <v>1201</v>
          </cell>
          <cell r="E523" t="str">
            <v>C4</v>
          </cell>
          <cell r="F523" t="str">
            <v>303</v>
          </cell>
          <cell r="G523" t="str">
            <v>H5</v>
          </cell>
          <cell r="H523" t="str">
            <v>K2</v>
          </cell>
          <cell r="I523">
            <v>700</v>
          </cell>
          <cell r="J523" t="str">
            <v>×</v>
          </cell>
          <cell r="K523">
            <v>42830</v>
          </cell>
          <cell r="L523">
            <v>0</v>
          </cell>
          <cell r="M523" t="str">
            <v>*</v>
          </cell>
          <cell r="N523" t="str">
            <v>○</v>
          </cell>
          <cell r="O523">
            <v>42333</v>
          </cell>
          <cell r="P523" t="str">
            <v>○</v>
          </cell>
          <cell r="Q523">
            <v>42518</v>
          </cell>
        </row>
        <row r="524">
          <cell r="B524" t="str">
            <v>CLU028H1201C4-353H5K2</v>
          </cell>
          <cell r="C524" t="str">
            <v>028</v>
          </cell>
          <cell r="D524" t="str">
            <v>1201</v>
          </cell>
          <cell r="E524" t="str">
            <v>C4</v>
          </cell>
          <cell r="F524" t="str">
            <v>353</v>
          </cell>
          <cell r="G524" t="str">
            <v>H5</v>
          </cell>
          <cell r="H524" t="str">
            <v>K2</v>
          </cell>
          <cell r="I524">
            <v>700</v>
          </cell>
          <cell r="J524">
            <v>0</v>
          </cell>
          <cell r="K524" t="str">
            <v>*</v>
          </cell>
          <cell r="L524">
            <v>0</v>
          </cell>
          <cell r="M524" t="str">
            <v>*</v>
          </cell>
          <cell r="N524" t="str">
            <v>○</v>
          </cell>
          <cell r="O524">
            <v>42420</v>
          </cell>
          <cell r="P524">
            <v>0</v>
          </cell>
          <cell r="Q524" t="str">
            <v>*</v>
          </cell>
        </row>
        <row r="525">
          <cell r="B525" t="str">
            <v>CLU028H1201C4-403H5K2</v>
          </cell>
          <cell r="C525" t="str">
            <v>028</v>
          </cell>
          <cell r="D525" t="str">
            <v>1201</v>
          </cell>
          <cell r="E525" t="str">
            <v>C4</v>
          </cell>
          <cell r="F525" t="str">
            <v>403</v>
          </cell>
          <cell r="G525" t="str">
            <v>H5</v>
          </cell>
          <cell r="H525" t="str">
            <v>K2</v>
          </cell>
          <cell r="I525">
            <v>700</v>
          </cell>
          <cell r="J525">
            <v>0</v>
          </cell>
          <cell r="K525" t="str">
            <v>*</v>
          </cell>
          <cell r="L525">
            <v>0</v>
          </cell>
          <cell r="M525" t="str">
            <v>*</v>
          </cell>
          <cell r="N525">
            <v>0</v>
          </cell>
          <cell r="O525" t="str">
            <v>*</v>
          </cell>
          <cell r="P525" t="str">
            <v>○</v>
          </cell>
          <cell r="Q525">
            <v>42718</v>
          </cell>
        </row>
        <row r="526">
          <cell r="B526" t="str">
            <v>CLU028H1201C4-273H7K4</v>
          </cell>
          <cell r="C526" t="str">
            <v>028</v>
          </cell>
          <cell r="D526" t="str">
            <v>1201</v>
          </cell>
          <cell r="E526" t="str">
            <v>C4</v>
          </cell>
          <cell r="F526" t="str">
            <v>273</v>
          </cell>
          <cell r="G526" t="str">
            <v>H7</v>
          </cell>
          <cell r="H526" t="str">
            <v>K4</v>
          </cell>
          <cell r="I526">
            <v>700</v>
          </cell>
          <cell r="J526">
            <v>0</v>
          </cell>
          <cell r="K526" t="str">
            <v>*</v>
          </cell>
          <cell r="L526">
            <v>0</v>
          </cell>
          <cell r="M526" t="str">
            <v>*</v>
          </cell>
          <cell r="N526">
            <v>0</v>
          </cell>
          <cell r="O526" t="str">
            <v>*</v>
          </cell>
          <cell r="P526">
            <v>0</v>
          </cell>
          <cell r="Q526" t="str">
            <v>*</v>
          </cell>
        </row>
        <row r="527">
          <cell r="B527" t="str">
            <v>CLU028H1201C4-303H7K4</v>
          </cell>
          <cell r="C527" t="str">
            <v>028</v>
          </cell>
          <cell r="D527" t="str">
            <v>1201</v>
          </cell>
          <cell r="E527" t="str">
            <v>C4</v>
          </cell>
          <cell r="F527" t="str">
            <v>303</v>
          </cell>
          <cell r="G527" t="str">
            <v>H7</v>
          </cell>
          <cell r="H527" t="str">
            <v>K4</v>
          </cell>
          <cell r="I527">
            <v>700</v>
          </cell>
          <cell r="J527">
            <v>0</v>
          </cell>
          <cell r="K527" t="str">
            <v>*</v>
          </cell>
          <cell r="L527">
            <v>0</v>
          </cell>
          <cell r="M527" t="str">
            <v>*</v>
          </cell>
          <cell r="N527" t="str">
            <v>○</v>
          </cell>
          <cell r="O527">
            <v>42435</v>
          </cell>
          <cell r="P527">
            <v>0</v>
          </cell>
          <cell r="Q527" t="str">
            <v>*</v>
          </cell>
        </row>
        <row r="528">
          <cell r="B528" t="str">
            <v>CLU028H1201C4-403H7K4</v>
          </cell>
          <cell r="C528" t="str">
            <v>028</v>
          </cell>
          <cell r="D528" t="str">
            <v>1201</v>
          </cell>
          <cell r="E528" t="str">
            <v>C4</v>
          </cell>
          <cell r="F528" t="str">
            <v>403</v>
          </cell>
          <cell r="G528" t="str">
            <v>H7</v>
          </cell>
          <cell r="H528" t="str">
            <v>K4</v>
          </cell>
          <cell r="I528">
            <v>700</v>
          </cell>
          <cell r="J528">
            <v>0</v>
          </cell>
          <cell r="K528" t="str">
            <v>*</v>
          </cell>
          <cell r="L528">
            <v>0</v>
          </cell>
          <cell r="M528" t="str">
            <v>*</v>
          </cell>
          <cell r="N528">
            <v>0</v>
          </cell>
          <cell r="O528" t="str">
            <v>*</v>
          </cell>
          <cell r="P528">
            <v>0</v>
          </cell>
          <cell r="Q528" t="str">
            <v>*</v>
          </cell>
        </row>
        <row r="529">
          <cell r="B529" t="str">
            <v>CLU028H1202C4-30AL7K3</v>
          </cell>
          <cell r="C529" t="str">
            <v>028</v>
          </cell>
          <cell r="D529" t="str">
            <v>1202</v>
          </cell>
          <cell r="E529" t="str">
            <v>C4</v>
          </cell>
          <cell r="F529" t="str">
            <v>30A</v>
          </cell>
          <cell r="G529" t="str">
            <v>L7</v>
          </cell>
          <cell r="H529" t="str">
            <v>K3</v>
          </cell>
          <cell r="I529">
            <v>700</v>
          </cell>
          <cell r="J529">
            <v>0</v>
          </cell>
          <cell r="K529" t="str">
            <v>*</v>
          </cell>
          <cell r="L529">
            <v>0</v>
          </cell>
          <cell r="M529" t="str">
            <v>*</v>
          </cell>
          <cell r="N529" t="str">
            <v>○</v>
          </cell>
          <cell r="O529">
            <v>42449</v>
          </cell>
          <cell r="P529">
            <v>0</v>
          </cell>
          <cell r="Q529" t="str">
            <v>*</v>
          </cell>
        </row>
        <row r="530">
          <cell r="B530" t="str">
            <v>CLU028H1202C4-40AL7K3</v>
          </cell>
          <cell r="C530" t="str">
            <v>028</v>
          </cell>
          <cell r="D530" t="str">
            <v>1202</v>
          </cell>
          <cell r="E530" t="str">
            <v>C4</v>
          </cell>
          <cell r="F530" t="str">
            <v>40A</v>
          </cell>
          <cell r="G530" t="str">
            <v>L7</v>
          </cell>
          <cell r="H530" t="str">
            <v>K3</v>
          </cell>
          <cell r="I530">
            <v>700</v>
          </cell>
          <cell r="J530">
            <v>0</v>
          </cell>
          <cell r="K530" t="str">
            <v>*</v>
          </cell>
          <cell r="L530">
            <v>0</v>
          </cell>
          <cell r="M530" t="str">
            <v>*</v>
          </cell>
          <cell r="N530" t="str">
            <v>○</v>
          </cell>
          <cell r="O530">
            <v>42447</v>
          </cell>
          <cell r="P530">
            <v>0</v>
          </cell>
          <cell r="Q530" t="str">
            <v>*</v>
          </cell>
        </row>
        <row r="531">
          <cell r="B531" t="str">
            <v>CLU028H1202C4-50AL7K3</v>
          </cell>
          <cell r="C531" t="str">
            <v>028</v>
          </cell>
          <cell r="D531" t="str">
            <v>1202</v>
          </cell>
          <cell r="E531" t="str">
            <v>C4</v>
          </cell>
          <cell r="F531" t="str">
            <v>50A</v>
          </cell>
          <cell r="G531" t="str">
            <v>L7</v>
          </cell>
          <cell r="H531" t="str">
            <v>K3</v>
          </cell>
          <cell r="I531">
            <v>700</v>
          </cell>
          <cell r="J531">
            <v>0</v>
          </cell>
          <cell r="K531" t="str">
            <v>*</v>
          </cell>
          <cell r="L531">
            <v>0</v>
          </cell>
          <cell r="M531" t="str">
            <v>*</v>
          </cell>
          <cell r="N531" t="str">
            <v>○</v>
          </cell>
          <cell r="O531">
            <v>42409</v>
          </cell>
          <cell r="P531">
            <v>0</v>
          </cell>
          <cell r="Q531" t="str">
            <v>*</v>
          </cell>
        </row>
        <row r="532">
          <cell r="B532" t="str">
            <v>CLU028H1202C4-273M2K1</v>
          </cell>
          <cell r="C532" t="str">
            <v>028</v>
          </cell>
          <cell r="D532" t="str">
            <v>1202</v>
          </cell>
          <cell r="E532" t="str">
            <v>C4</v>
          </cell>
          <cell r="F532" t="str">
            <v>273</v>
          </cell>
          <cell r="G532" t="str">
            <v>M2</v>
          </cell>
          <cell r="H532" t="str">
            <v>K1</v>
          </cell>
          <cell r="I532">
            <v>700</v>
          </cell>
          <cell r="J532">
            <v>0</v>
          </cell>
          <cell r="K532" t="str">
            <v>*</v>
          </cell>
          <cell r="L532" t="str">
            <v>○</v>
          </cell>
          <cell r="M532">
            <v>42828</v>
          </cell>
          <cell r="N532" t="str">
            <v>×</v>
          </cell>
          <cell r="O532">
            <v>42474</v>
          </cell>
          <cell r="P532" t="str">
            <v>○</v>
          </cell>
          <cell r="Q532">
            <v>42763</v>
          </cell>
        </row>
        <row r="533">
          <cell r="B533" t="str">
            <v>CLU028H1202C4-303M2K1</v>
          </cell>
          <cell r="C533" t="str">
            <v>028</v>
          </cell>
          <cell r="D533" t="str">
            <v>1202</v>
          </cell>
          <cell r="E533" t="str">
            <v>C4</v>
          </cell>
          <cell r="F533" t="str">
            <v>303</v>
          </cell>
          <cell r="G533" t="str">
            <v>M2</v>
          </cell>
          <cell r="H533" t="str">
            <v>K1</v>
          </cell>
          <cell r="I533">
            <v>700</v>
          </cell>
          <cell r="J533">
            <v>0</v>
          </cell>
          <cell r="K533" t="str">
            <v>*</v>
          </cell>
          <cell r="L533" t="str">
            <v>○</v>
          </cell>
          <cell r="M533">
            <v>42706</v>
          </cell>
          <cell r="N533">
            <v>0</v>
          </cell>
          <cell r="O533">
            <v>42475</v>
          </cell>
          <cell r="P533" t="str">
            <v>×</v>
          </cell>
          <cell r="Q533">
            <v>42576</v>
          </cell>
        </row>
        <row r="534">
          <cell r="B534" t="str">
            <v>CLU028H1202C4-353M2K1</v>
          </cell>
          <cell r="C534" t="str">
            <v>028</v>
          </cell>
          <cell r="D534" t="str">
            <v>1202</v>
          </cell>
          <cell r="E534" t="str">
            <v>C4</v>
          </cell>
          <cell r="F534" t="str">
            <v>353</v>
          </cell>
          <cell r="G534" t="str">
            <v>M2</v>
          </cell>
          <cell r="H534" t="str">
            <v>K1</v>
          </cell>
          <cell r="I534">
            <v>700</v>
          </cell>
          <cell r="J534">
            <v>0</v>
          </cell>
          <cell r="K534" t="str">
            <v>*</v>
          </cell>
          <cell r="L534" t="str">
            <v>○</v>
          </cell>
          <cell r="M534">
            <v>42870</v>
          </cell>
          <cell r="N534">
            <v>0</v>
          </cell>
          <cell r="O534" t="str">
            <v>*</v>
          </cell>
          <cell r="P534" t="str">
            <v>○</v>
          </cell>
          <cell r="Q534">
            <v>42763</v>
          </cell>
        </row>
        <row r="535">
          <cell r="B535" t="str">
            <v>CLU028H1202C4-403M2K1</v>
          </cell>
          <cell r="C535" t="str">
            <v>028</v>
          </cell>
          <cell r="D535" t="str">
            <v>1202</v>
          </cell>
          <cell r="E535" t="str">
            <v>C4</v>
          </cell>
          <cell r="F535" t="str">
            <v>403</v>
          </cell>
          <cell r="G535" t="str">
            <v>M2</v>
          </cell>
          <cell r="H535" t="str">
            <v>K1</v>
          </cell>
          <cell r="I535">
            <v>700</v>
          </cell>
          <cell r="J535">
            <v>0</v>
          </cell>
          <cell r="K535" t="str">
            <v>*</v>
          </cell>
          <cell r="L535" t="str">
            <v>○</v>
          </cell>
          <cell r="M535">
            <v>42717</v>
          </cell>
          <cell r="N535">
            <v>0</v>
          </cell>
          <cell r="O535">
            <v>42462</v>
          </cell>
          <cell r="P535" t="str">
            <v>○</v>
          </cell>
          <cell r="Q535">
            <v>42522</v>
          </cell>
        </row>
        <row r="536">
          <cell r="B536" t="str">
            <v>CLU028H1202C4-503M2K1</v>
          </cell>
          <cell r="C536" t="str">
            <v>028</v>
          </cell>
          <cell r="D536" t="str">
            <v>1202</v>
          </cell>
          <cell r="E536" t="str">
            <v>C4</v>
          </cell>
          <cell r="F536" t="str">
            <v>503</v>
          </cell>
          <cell r="G536" t="str">
            <v>M2</v>
          </cell>
          <cell r="H536" t="str">
            <v>K1</v>
          </cell>
          <cell r="I536">
            <v>700</v>
          </cell>
          <cell r="J536">
            <v>0</v>
          </cell>
          <cell r="K536" t="str">
            <v>*</v>
          </cell>
          <cell r="L536" t="str">
            <v>○</v>
          </cell>
          <cell r="M536">
            <v>42821</v>
          </cell>
          <cell r="N536">
            <v>0</v>
          </cell>
          <cell r="O536">
            <v>42475</v>
          </cell>
          <cell r="P536" t="str">
            <v>○</v>
          </cell>
          <cell r="Q536">
            <v>42781</v>
          </cell>
        </row>
        <row r="537">
          <cell r="B537" t="str">
            <v>CLU028H1202C4-653M2K1</v>
          </cell>
          <cell r="C537" t="str">
            <v>028</v>
          </cell>
          <cell r="D537" t="str">
            <v>1202</v>
          </cell>
          <cell r="E537" t="str">
            <v>C4</v>
          </cell>
          <cell r="F537" t="str">
            <v>653</v>
          </cell>
          <cell r="G537" t="str">
            <v>M2</v>
          </cell>
          <cell r="H537" t="str">
            <v>K1</v>
          </cell>
          <cell r="I537">
            <v>700</v>
          </cell>
          <cell r="J537">
            <v>0</v>
          </cell>
          <cell r="K537" t="str">
            <v>*</v>
          </cell>
          <cell r="L537" t="str">
            <v>○</v>
          </cell>
          <cell r="M537">
            <v>42620</v>
          </cell>
          <cell r="N537" t="str">
            <v>○</v>
          </cell>
          <cell r="O537">
            <v>42410</v>
          </cell>
          <cell r="P537" t="str">
            <v>○</v>
          </cell>
          <cell r="Q537">
            <v>42524</v>
          </cell>
        </row>
        <row r="538">
          <cell r="B538" t="str">
            <v>CLU028H1202C4-273H5K2</v>
          </cell>
          <cell r="C538" t="str">
            <v>028</v>
          </cell>
          <cell r="D538" t="str">
            <v>1202</v>
          </cell>
          <cell r="E538" t="str">
            <v>C4</v>
          </cell>
          <cell r="F538" t="str">
            <v>273</v>
          </cell>
          <cell r="G538" t="str">
            <v>H5</v>
          </cell>
          <cell r="H538" t="str">
            <v>K2</v>
          </cell>
          <cell r="I538">
            <v>700</v>
          </cell>
          <cell r="J538">
            <v>0</v>
          </cell>
          <cell r="K538" t="str">
            <v>*</v>
          </cell>
          <cell r="L538" t="str">
            <v>○</v>
          </cell>
          <cell r="M538">
            <v>42752</v>
          </cell>
          <cell r="N538">
            <v>0</v>
          </cell>
          <cell r="O538" t="str">
            <v>*</v>
          </cell>
          <cell r="P538" t="str">
            <v>○</v>
          </cell>
          <cell r="Q538">
            <v>42872</v>
          </cell>
        </row>
        <row r="539">
          <cell r="B539" t="str">
            <v>CLU028H1202C4-303H5K2</v>
          </cell>
          <cell r="C539" t="str">
            <v>028</v>
          </cell>
          <cell r="D539" t="str">
            <v>1202</v>
          </cell>
          <cell r="E539" t="str">
            <v>C4</v>
          </cell>
          <cell r="F539" t="str">
            <v>303</v>
          </cell>
          <cell r="G539" t="str">
            <v>H5</v>
          </cell>
          <cell r="H539" t="str">
            <v>K2</v>
          </cell>
          <cell r="I539">
            <v>700</v>
          </cell>
          <cell r="J539">
            <v>0</v>
          </cell>
          <cell r="K539" t="str">
            <v>*</v>
          </cell>
          <cell r="L539" t="str">
            <v>○</v>
          </cell>
          <cell r="M539">
            <v>42682</v>
          </cell>
          <cell r="N539" t="str">
            <v>○</v>
          </cell>
          <cell r="O539">
            <v>42507</v>
          </cell>
          <cell r="P539" t="str">
            <v>○</v>
          </cell>
          <cell r="Q539">
            <v>42552</v>
          </cell>
        </row>
        <row r="540">
          <cell r="B540" t="str">
            <v>CLU028H1202C4-353H5K2</v>
          </cell>
          <cell r="C540" t="str">
            <v>028</v>
          </cell>
          <cell r="D540" t="str">
            <v>1202</v>
          </cell>
          <cell r="E540" t="str">
            <v>C4</v>
          </cell>
          <cell r="F540" t="str">
            <v>353</v>
          </cell>
          <cell r="G540" t="str">
            <v>H5</v>
          </cell>
          <cell r="H540" t="str">
            <v>K2</v>
          </cell>
          <cell r="I540">
            <v>700</v>
          </cell>
          <cell r="J540">
            <v>0</v>
          </cell>
          <cell r="K540" t="str">
            <v>*</v>
          </cell>
          <cell r="L540">
            <v>0</v>
          </cell>
          <cell r="M540" t="str">
            <v>*</v>
          </cell>
          <cell r="N540" t="str">
            <v>○</v>
          </cell>
          <cell r="O540">
            <v>42429</v>
          </cell>
          <cell r="P540" t="str">
            <v>○</v>
          </cell>
          <cell r="Q540">
            <v>42827</v>
          </cell>
        </row>
        <row r="541">
          <cell r="B541" t="str">
            <v>CLU028H1202C4-403H5K2</v>
          </cell>
          <cell r="C541" t="str">
            <v>028</v>
          </cell>
          <cell r="D541" t="str">
            <v>1202</v>
          </cell>
          <cell r="E541" t="str">
            <v>C4</v>
          </cell>
          <cell r="F541" t="str">
            <v>403</v>
          </cell>
          <cell r="G541" t="str">
            <v>H5</v>
          </cell>
          <cell r="H541" t="str">
            <v>K2</v>
          </cell>
          <cell r="I541">
            <v>700</v>
          </cell>
          <cell r="J541">
            <v>0</v>
          </cell>
          <cell r="K541" t="str">
            <v>*</v>
          </cell>
          <cell r="L541">
            <v>0</v>
          </cell>
          <cell r="M541" t="str">
            <v>*</v>
          </cell>
          <cell r="N541" t="str">
            <v>○</v>
          </cell>
          <cell r="O541">
            <v>42574</v>
          </cell>
          <cell r="P541" t="str">
            <v>○</v>
          </cell>
          <cell r="Q541">
            <v>42863</v>
          </cell>
        </row>
        <row r="542">
          <cell r="B542" t="str">
            <v>CLU028H1202C4-273H7K4</v>
          </cell>
          <cell r="C542" t="str">
            <v>028</v>
          </cell>
          <cell r="D542" t="str">
            <v>1202</v>
          </cell>
          <cell r="E542" t="str">
            <v>C4</v>
          </cell>
          <cell r="F542" t="str">
            <v>273</v>
          </cell>
          <cell r="G542" t="str">
            <v>H7</v>
          </cell>
          <cell r="H542" t="str">
            <v>K4</v>
          </cell>
          <cell r="I542">
            <v>700</v>
          </cell>
          <cell r="J542">
            <v>0</v>
          </cell>
          <cell r="K542" t="str">
            <v>*</v>
          </cell>
          <cell r="L542">
            <v>0</v>
          </cell>
          <cell r="M542" t="str">
            <v>*</v>
          </cell>
          <cell r="N542" t="str">
            <v>○</v>
          </cell>
          <cell r="O542">
            <v>42747</v>
          </cell>
          <cell r="P542" t="str">
            <v>○</v>
          </cell>
          <cell r="Q542">
            <v>42821</v>
          </cell>
        </row>
        <row r="543">
          <cell r="B543" t="str">
            <v>CLU028H1202C4-303H7K4</v>
          </cell>
          <cell r="C543" t="str">
            <v>028</v>
          </cell>
          <cell r="D543" t="str">
            <v>1202</v>
          </cell>
          <cell r="E543" t="str">
            <v>C4</v>
          </cell>
          <cell r="F543" t="str">
            <v>303</v>
          </cell>
          <cell r="G543" t="str">
            <v>H7</v>
          </cell>
          <cell r="H543" t="str">
            <v>K4</v>
          </cell>
          <cell r="I543">
            <v>700</v>
          </cell>
          <cell r="J543">
            <v>0</v>
          </cell>
          <cell r="K543" t="str">
            <v>*</v>
          </cell>
          <cell r="L543">
            <v>0</v>
          </cell>
          <cell r="M543" t="str">
            <v>*</v>
          </cell>
          <cell r="N543" t="str">
            <v>○</v>
          </cell>
          <cell r="O543">
            <v>42753</v>
          </cell>
          <cell r="P543" t="str">
            <v>○</v>
          </cell>
          <cell r="Q543">
            <v>42821</v>
          </cell>
        </row>
        <row r="544">
          <cell r="B544" t="str">
            <v>CLU028H1202C4-403H7K4</v>
          </cell>
          <cell r="C544" t="str">
            <v>028</v>
          </cell>
          <cell r="D544" t="str">
            <v>1202</v>
          </cell>
          <cell r="E544" t="str">
            <v>C4</v>
          </cell>
          <cell r="F544" t="str">
            <v>403</v>
          </cell>
          <cell r="G544" t="str">
            <v>H7</v>
          </cell>
          <cell r="H544" t="str">
            <v>K4</v>
          </cell>
          <cell r="I544">
            <v>700</v>
          </cell>
          <cell r="J544">
            <v>0</v>
          </cell>
          <cell r="K544" t="str">
            <v>*</v>
          </cell>
          <cell r="L544">
            <v>0</v>
          </cell>
          <cell r="M544" t="str">
            <v>*</v>
          </cell>
          <cell r="N544" t="str">
            <v>○</v>
          </cell>
          <cell r="O544">
            <v>42695</v>
          </cell>
          <cell r="P544" t="str">
            <v>○</v>
          </cell>
          <cell r="Q544">
            <v>42874</v>
          </cell>
        </row>
        <row r="545">
          <cell r="B545" t="str">
            <v>CLU028H1203C4-30AL7K3</v>
          </cell>
          <cell r="C545" t="str">
            <v>028</v>
          </cell>
          <cell r="D545" t="str">
            <v>1203</v>
          </cell>
          <cell r="E545" t="str">
            <v>C4</v>
          </cell>
          <cell r="F545" t="str">
            <v>30A</v>
          </cell>
          <cell r="G545" t="str">
            <v>L7</v>
          </cell>
          <cell r="H545" t="str">
            <v>K3</v>
          </cell>
          <cell r="I545">
            <v>700</v>
          </cell>
          <cell r="J545">
            <v>0</v>
          </cell>
          <cell r="K545" t="str">
            <v>*</v>
          </cell>
          <cell r="L545">
            <v>0</v>
          </cell>
          <cell r="M545" t="str">
            <v>*</v>
          </cell>
          <cell r="N545" t="str">
            <v>○</v>
          </cell>
          <cell r="O545">
            <v>42406</v>
          </cell>
          <cell r="P545">
            <v>0</v>
          </cell>
          <cell r="Q545" t="str">
            <v>*</v>
          </cell>
        </row>
        <row r="546">
          <cell r="B546" t="str">
            <v>CLU028H1203C4-35AL7K3</v>
          </cell>
          <cell r="C546" t="str">
            <v>028</v>
          </cell>
          <cell r="D546" t="str">
            <v>1203</v>
          </cell>
          <cell r="E546" t="str">
            <v>C4</v>
          </cell>
          <cell r="F546" t="str">
            <v>35A</v>
          </cell>
          <cell r="G546" t="str">
            <v>L7</v>
          </cell>
          <cell r="H546" t="str">
            <v>K3</v>
          </cell>
          <cell r="I546">
            <v>700</v>
          </cell>
          <cell r="J546">
            <v>0</v>
          </cell>
          <cell r="K546" t="str">
            <v>*</v>
          </cell>
          <cell r="L546">
            <v>0</v>
          </cell>
          <cell r="M546" t="str">
            <v>*</v>
          </cell>
          <cell r="N546" t="str">
            <v>○</v>
          </cell>
          <cell r="O546">
            <v>42787</v>
          </cell>
          <cell r="P546">
            <v>0</v>
          </cell>
          <cell r="Q546" t="str">
            <v>*</v>
          </cell>
        </row>
        <row r="547">
          <cell r="B547" t="str">
            <v>CLU028H1203C4-40AL7K3</v>
          </cell>
          <cell r="C547" t="str">
            <v>028</v>
          </cell>
          <cell r="D547" t="str">
            <v>1203</v>
          </cell>
          <cell r="E547" t="str">
            <v>C4</v>
          </cell>
          <cell r="F547" t="str">
            <v>40A</v>
          </cell>
          <cell r="G547" t="str">
            <v>L7</v>
          </cell>
          <cell r="H547" t="str">
            <v>K3</v>
          </cell>
          <cell r="I547">
            <v>700</v>
          </cell>
          <cell r="J547">
            <v>0</v>
          </cell>
          <cell r="K547" t="str">
            <v>*</v>
          </cell>
          <cell r="L547">
            <v>0</v>
          </cell>
          <cell r="M547" t="str">
            <v>*</v>
          </cell>
          <cell r="N547" t="str">
            <v>○</v>
          </cell>
          <cell r="O547">
            <v>42400</v>
          </cell>
          <cell r="P547">
            <v>0</v>
          </cell>
          <cell r="Q547" t="str">
            <v>*</v>
          </cell>
        </row>
        <row r="548">
          <cell r="B548" t="str">
            <v>CLU028H1203C4-50AL7K3</v>
          </cell>
          <cell r="C548" t="str">
            <v>028</v>
          </cell>
          <cell r="D548" t="str">
            <v>1203</v>
          </cell>
          <cell r="E548" t="str">
            <v>C4</v>
          </cell>
          <cell r="F548" t="str">
            <v>50A</v>
          </cell>
          <cell r="G548" t="str">
            <v>L7</v>
          </cell>
          <cell r="H548" t="str">
            <v>K3</v>
          </cell>
          <cell r="I548">
            <v>700</v>
          </cell>
          <cell r="J548">
            <v>0</v>
          </cell>
          <cell r="K548" t="str">
            <v>*</v>
          </cell>
          <cell r="L548">
            <v>0</v>
          </cell>
          <cell r="M548" t="str">
            <v>*</v>
          </cell>
          <cell r="N548" t="str">
            <v>○</v>
          </cell>
          <cell r="O548">
            <v>42399</v>
          </cell>
          <cell r="P548">
            <v>0</v>
          </cell>
          <cell r="Q548" t="str">
            <v>*</v>
          </cell>
        </row>
        <row r="549">
          <cell r="B549" t="str">
            <v>CLU028H1203C4-273M2K1</v>
          </cell>
          <cell r="C549" t="str">
            <v>028</v>
          </cell>
          <cell r="D549" t="str">
            <v>1203</v>
          </cell>
          <cell r="E549" t="str">
            <v>C4</v>
          </cell>
          <cell r="F549" t="str">
            <v>273</v>
          </cell>
          <cell r="G549" t="str">
            <v>M2</v>
          </cell>
          <cell r="H549" t="str">
            <v>K1</v>
          </cell>
          <cell r="I549">
            <v>700</v>
          </cell>
          <cell r="J549" t="str">
            <v>○</v>
          </cell>
          <cell r="K549">
            <v>42862</v>
          </cell>
          <cell r="L549" t="str">
            <v>○</v>
          </cell>
          <cell r="M549">
            <v>42624</v>
          </cell>
          <cell r="N549">
            <v>0</v>
          </cell>
          <cell r="O549" t="str">
            <v>*</v>
          </cell>
          <cell r="P549" t="str">
            <v>×</v>
          </cell>
          <cell r="Q549">
            <v>42834</v>
          </cell>
        </row>
        <row r="550">
          <cell r="B550" t="str">
            <v>CLU028H1203C4-303M2K1</v>
          </cell>
          <cell r="C550" t="str">
            <v>028</v>
          </cell>
          <cell r="D550" t="str">
            <v>1203</v>
          </cell>
          <cell r="E550" t="str">
            <v>C4</v>
          </cell>
          <cell r="F550" t="str">
            <v>303</v>
          </cell>
          <cell r="G550" t="str">
            <v>M2</v>
          </cell>
          <cell r="H550" t="str">
            <v>K1</v>
          </cell>
          <cell r="I550">
            <v>700</v>
          </cell>
          <cell r="J550" t="str">
            <v>○</v>
          </cell>
          <cell r="K550">
            <v>42825</v>
          </cell>
          <cell r="L550" t="str">
            <v>○</v>
          </cell>
          <cell r="M550">
            <v>42605</v>
          </cell>
          <cell r="N550" t="str">
            <v>○</v>
          </cell>
          <cell r="O550">
            <v>42506</v>
          </cell>
          <cell r="P550" t="str">
            <v>○</v>
          </cell>
          <cell r="Q550">
            <v>42832</v>
          </cell>
        </row>
        <row r="551">
          <cell r="B551" t="str">
            <v>CLU028H1203C4-353M2K1</v>
          </cell>
          <cell r="C551" t="str">
            <v>028</v>
          </cell>
          <cell r="D551" t="str">
            <v>1203</v>
          </cell>
          <cell r="E551" t="str">
            <v>C4</v>
          </cell>
          <cell r="F551" t="str">
            <v>353</v>
          </cell>
          <cell r="G551" t="str">
            <v>M2</v>
          </cell>
          <cell r="H551" t="str">
            <v>K1</v>
          </cell>
          <cell r="I551">
            <v>700</v>
          </cell>
          <cell r="J551" t="str">
            <v>○</v>
          </cell>
          <cell r="K551">
            <v>42862</v>
          </cell>
          <cell r="L551" t="str">
            <v>○</v>
          </cell>
          <cell r="M551">
            <v>42702</v>
          </cell>
          <cell r="N551">
            <v>0</v>
          </cell>
          <cell r="O551" t="str">
            <v>*</v>
          </cell>
          <cell r="P551">
            <v>0</v>
          </cell>
          <cell r="Q551" t="str">
            <v>*</v>
          </cell>
        </row>
        <row r="552">
          <cell r="B552" t="str">
            <v>CLU028H1203C4-403M2K1</v>
          </cell>
          <cell r="C552" t="str">
            <v>028</v>
          </cell>
          <cell r="D552" t="str">
            <v>1203</v>
          </cell>
          <cell r="E552" t="str">
            <v>C4</v>
          </cell>
          <cell r="F552" t="str">
            <v>403</v>
          </cell>
          <cell r="G552" t="str">
            <v>M2</v>
          </cell>
          <cell r="H552" t="str">
            <v>K1</v>
          </cell>
          <cell r="I552">
            <v>700</v>
          </cell>
          <cell r="J552" t="str">
            <v>○</v>
          </cell>
          <cell r="K552">
            <v>42871</v>
          </cell>
          <cell r="L552" t="str">
            <v>○</v>
          </cell>
          <cell r="M552">
            <v>42640</v>
          </cell>
          <cell r="N552">
            <v>0</v>
          </cell>
          <cell r="O552" t="str">
            <v>*</v>
          </cell>
          <cell r="P552" t="str">
            <v>○</v>
          </cell>
          <cell r="Q552">
            <v>42832</v>
          </cell>
        </row>
        <row r="553">
          <cell r="B553" t="str">
            <v>CLU028H1203C4-503M2K1</v>
          </cell>
          <cell r="C553" t="str">
            <v>028</v>
          </cell>
          <cell r="D553" t="str">
            <v>1203</v>
          </cell>
          <cell r="E553" t="str">
            <v>C4</v>
          </cell>
          <cell r="F553" t="str">
            <v>503</v>
          </cell>
          <cell r="G553" t="str">
            <v>M2</v>
          </cell>
          <cell r="H553" t="str">
            <v>K1</v>
          </cell>
          <cell r="I553">
            <v>700</v>
          </cell>
          <cell r="J553" t="str">
            <v>○</v>
          </cell>
          <cell r="K553">
            <v>42867</v>
          </cell>
          <cell r="L553" t="str">
            <v>○</v>
          </cell>
          <cell r="M553">
            <v>42441</v>
          </cell>
          <cell r="N553">
            <v>0</v>
          </cell>
          <cell r="O553" t="str">
            <v>*</v>
          </cell>
          <cell r="P553" t="str">
            <v>○</v>
          </cell>
          <cell r="Q553">
            <v>42512</v>
          </cell>
        </row>
        <row r="554">
          <cell r="B554" t="str">
            <v>CLU028H1203C4-653M2K1</v>
          </cell>
          <cell r="C554" t="str">
            <v>028</v>
          </cell>
          <cell r="D554" t="str">
            <v>1203</v>
          </cell>
          <cell r="E554" t="str">
            <v>C4</v>
          </cell>
          <cell r="F554" t="str">
            <v>653</v>
          </cell>
          <cell r="G554" t="str">
            <v>M2</v>
          </cell>
          <cell r="H554" t="str">
            <v>K1</v>
          </cell>
          <cell r="I554">
            <v>700</v>
          </cell>
          <cell r="J554" t="str">
            <v>○</v>
          </cell>
          <cell r="K554">
            <v>42829</v>
          </cell>
          <cell r="L554" t="str">
            <v>○</v>
          </cell>
          <cell r="M554">
            <v>42583</v>
          </cell>
          <cell r="N554">
            <v>0</v>
          </cell>
          <cell r="O554" t="str">
            <v>*</v>
          </cell>
          <cell r="P554" t="str">
            <v>○</v>
          </cell>
          <cell r="Q554">
            <v>42543</v>
          </cell>
        </row>
        <row r="555">
          <cell r="B555" t="str">
            <v>CLU028H1203C4-273H5K2</v>
          </cell>
          <cell r="C555" t="str">
            <v>028</v>
          </cell>
          <cell r="D555" t="str">
            <v>1203</v>
          </cell>
          <cell r="E555" t="str">
            <v>C4</v>
          </cell>
          <cell r="F555" t="str">
            <v>273</v>
          </cell>
          <cell r="G555" t="str">
            <v>H5</v>
          </cell>
          <cell r="H555" t="str">
            <v>K2</v>
          </cell>
          <cell r="I555">
            <v>700</v>
          </cell>
          <cell r="J555" t="str">
            <v>○</v>
          </cell>
          <cell r="K555">
            <v>42867</v>
          </cell>
          <cell r="L555" t="str">
            <v>○</v>
          </cell>
          <cell r="M555">
            <v>42705</v>
          </cell>
          <cell r="N555">
            <v>0</v>
          </cell>
          <cell r="O555" t="str">
            <v>*</v>
          </cell>
          <cell r="P555" t="str">
            <v>○</v>
          </cell>
          <cell r="Q555">
            <v>42579</v>
          </cell>
        </row>
        <row r="556">
          <cell r="B556" t="str">
            <v>CLU028H1203C4-303H5K2</v>
          </cell>
          <cell r="C556" t="str">
            <v>028</v>
          </cell>
          <cell r="D556" t="str">
            <v>1203</v>
          </cell>
          <cell r="E556" t="str">
            <v>C4</v>
          </cell>
          <cell r="F556" t="str">
            <v>303</v>
          </cell>
          <cell r="G556" t="str">
            <v>H5</v>
          </cell>
          <cell r="H556" t="str">
            <v>K2</v>
          </cell>
          <cell r="I556">
            <v>700</v>
          </cell>
          <cell r="J556" t="str">
            <v>○</v>
          </cell>
          <cell r="K556">
            <v>42828</v>
          </cell>
          <cell r="L556" t="str">
            <v>○</v>
          </cell>
          <cell r="M556">
            <v>42684</v>
          </cell>
          <cell r="N556" t="str">
            <v>○</v>
          </cell>
          <cell r="O556">
            <v>42513</v>
          </cell>
          <cell r="P556" t="str">
            <v>○</v>
          </cell>
          <cell r="Q556">
            <v>42578</v>
          </cell>
        </row>
        <row r="557">
          <cell r="B557" t="str">
            <v>CLU028H1203C4-353H5K2</v>
          </cell>
          <cell r="C557" t="str">
            <v>028</v>
          </cell>
          <cell r="D557" t="str">
            <v>1203</v>
          </cell>
          <cell r="E557" t="str">
            <v>C4</v>
          </cell>
          <cell r="F557" t="str">
            <v>353</v>
          </cell>
          <cell r="G557" t="str">
            <v>H5</v>
          </cell>
          <cell r="H557" t="str">
            <v>K2</v>
          </cell>
          <cell r="I557">
            <v>700</v>
          </cell>
          <cell r="J557">
            <v>0</v>
          </cell>
          <cell r="K557" t="str">
            <v>*</v>
          </cell>
          <cell r="L557" t="str">
            <v>○</v>
          </cell>
          <cell r="M557">
            <v>42552</v>
          </cell>
          <cell r="N557" t="str">
            <v>○</v>
          </cell>
          <cell r="O557">
            <v>42401</v>
          </cell>
          <cell r="P557" t="str">
            <v>○</v>
          </cell>
          <cell r="Q557">
            <v>42867</v>
          </cell>
        </row>
        <row r="558">
          <cell r="B558" t="str">
            <v>CLU028H1203C4-403H5K2</v>
          </cell>
          <cell r="C558" t="str">
            <v>028</v>
          </cell>
          <cell r="D558" t="str">
            <v>1203</v>
          </cell>
          <cell r="E558" t="str">
            <v>C4</v>
          </cell>
          <cell r="F558" t="str">
            <v>403</v>
          </cell>
          <cell r="G558" t="str">
            <v>H5</v>
          </cell>
          <cell r="H558" t="str">
            <v>K2</v>
          </cell>
          <cell r="I558">
            <v>700</v>
          </cell>
          <cell r="J558">
            <v>0</v>
          </cell>
          <cell r="K558" t="str">
            <v>*</v>
          </cell>
          <cell r="L558">
            <v>0</v>
          </cell>
          <cell r="M558" t="str">
            <v>*</v>
          </cell>
          <cell r="N558">
            <v>0</v>
          </cell>
          <cell r="O558" t="str">
            <v>*</v>
          </cell>
          <cell r="P558" t="str">
            <v>○</v>
          </cell>
          <cell r="Q558">
            <v>42818</v>
          </cell>
        </row>
        <row r="559">
          <cell r="B559" t="str">
            <v>CLU028H1203C4-273H6K2</v>
          </cell>
          <cell r="C559" t="str">
            <v>028</v>
          </cell>
          <cell r="D559" t="str">
            <v>1203</v>
          </cell>
          <cell r="E559" t="str">
            <v>C4</v>
          </cell>
          <cell r="F559" t="str">
            <v>273</v>
          </cell>
          <cell r="G559" t="str">
            <v>H6</v>
          </cell>
          <cell r="H559" t="str">
            <v>K2</v>
          </cell>
          <cell r="I559">
            <v>700</v>
          </cell>
          <cell r="J559">
            <v>0</v>
          </cell>
          <cell r="K559" t="str">
            <v>*</v>
          </cell>
          <cell r="L559" t="str">
            <v>○</v>
          </cell>
          <cell r="M559">
            <v>42670</v>
          </cell>
          <cell r="N559" t="str">
            <v>○</v>
          </cell>
          <cell r="O559">
            <v>42403</v>
          </cell>
          <cell r="P559">
            <v>0</v>
          </cell>
          <cell r="Q559" t="str">
            <v>*</v>
          </cell>
        </row>
        <row r="560">
          <cell r="B560" t="str">
            <v>CLU028H1203C4-303H6K2</v>
          </cell>
          <cell r="C560" t="str">
            <v>028</v>
          </cell>
          <cell r="D560" t="str">
            <v>1203</v>
          </cell>
          <cell r="E560" t="str">
            <v>C4</v>
          </cell>
          <cell r="F560" t="str">
            <v>303</v>
          </cell>
          <cell r="G560" t="str">
            <v>H6</v>
          </cell>
          <cell r="H560" t="str">
            <v>K2</v>
          </cell>
          <cell r="I560">
            <v>700</v>
          </cell>
          <cell r="J560" t="str">
            <v>○</v>
          </cell>
          <cell r="K560">
            <v>42862</v>
          </cell>
          <cell r="L560" t="str">
            <v>○</v>
          </cell>
          <cell r="M560">
            <v>42690</v>
          </cell>
          <cell r="N560">
            <v>0</v>
          </cell>
          <cell r="O560" t="str">
            <v>*</v>
          </cell>
          <cell r="P560">
            <v>0</v>
          </cell>
          <cell r="Q560" t="str">
            <v>*</v>
          </cell>
        </row>
        <row r="561">
          <cell r="B561" t="str">
            <v>CLU028H1203C4-353H6K2</v>
          </cell>
          <cell r="C561" t="str">
            <v>028</v>
          </cell>
          <cell r="D561" t="str">
            <v>1203</v>
          </cell>
          <cell r="E561" t="str">
            <v>C4</v>
          </cell>
          <cell r="F561" t="str">
            <v>353</v>
          </cell>
          <cell r="G561" t="str">
            <v>H6</v>
          </cell>
          <cell r="H561" t="str">
            <v>K2</v>
          </cell>
          <cell r="I561">
            <v>700</v>
          </cell>
          <cell r="J561">
            <v>0</v>
          </cell>
          <cell r="K561" t="str">
            <v>*</v>
          </cell>
          <cell r="L561">
            <v>0</v>
          </cell>
          <cell r="M561" t="str">
            <v>*</v>
          </cell>
          <cell r="N561" t="str">
            <v>○</v>
          </cell>
          <cell r="O561">
            <v>42408</v>
          </cell>
          <cell r="P561" t="str">
            <v>○</v>
          </cell>
          <cell r="Q561">
            <v>42676</v>
          </cell>
        </row>
        <row r="562">
          <cell r="B562" t="str">
            <v>CLU028H1203C4-273H7K4</v>
          </cell>
          <cell r="C562" t="str">
            <v>028</v>
          </cell>
          <cell r="D562" t="str">
            <v>1203</v>
          </cell>
          <cell r="E562" t="str">
            <v>C4</v>
          </cell>
          <cell r="F562" t="str">
            <v>273</v>
          </cell>
          <cell r="G562" t="str">
            <v>H7</v>
          </cell>
          <cell r="H562" t="str">
            <v>K4</v>
          </cell>
          <cell r="I562">
            <v>700</v>
          </cell>
          <cell r="J562">
            <v>0</v>
          </cell>
          <cell r="K562" t="str">
            <v>*</v>
          </cell>
          <cell r="L562">
            <v>0</v>
          </cell>
          <cell r="M562" t="str">
            <v>*</v>
          </cell>
          <cell r="N562" t="str">
            <v>○</v>
          </cell>
          <cell r="O562">
            <v>42815</v>
          </cell>
          <cell r="P562" t="str">
            <v>○</v>
          </cell>
          <cell r="Q562">
            <v>42690</v>
          </cell>
        </row>
        <row r="563">
          <cell r="B563" t="str">
            <v>CLU028H1203C4-303H7K4</v>
          </cell>
          <cell r="C563" t="str">
            <v>028</v>
          </cell>
          <cell r="D563" t="str">
            <v>1203</v>
          </cell>
          <cell r="E563" t="str">
            <v>C4</v>
          </cell>
          <cell r="F563" t="str">
            <v>303</v>
          </cell>
          <cell r="G563" t="str">
            <v>H7</v>
          </cell>
          <cell r="H563" t="str">
            <v>K4</v>
          </cell>
          <cell r="I563">
            <v>700</v>
          </cell>
          <cell r="J563">
            <v>0</v>
          </cell>
          <cell r="K563" t="str">
            <v>*</v>
          </cell>
          <cell r="L563">
            <v>0</v>
          </cell>
          <cell r="M563" t="str">
            <v>*</v>
          </cell>
          <cell r="N563">
            <v>0</v>
          </cell>
          <cell r="O563" t="str">
            <v>*</v>
          </cell>
          <cell r="P563" t="str">
            <v>○</v>
          </cell>
          <cell r="Q563">
            <v>42690</v>
          </cell>
        </row>
        <row r="564">
          <cell r="B564" t="str">
            <v>CLU028H1203C4-403H7K4</v>
          </cell>
          <cell r="C564" t="str">
            <v>028</v>
          </cell>
          <cell r="D564" t="str">
            <v>1203</v>
          </cell>
          <cell r="E564" t="str">
            <v>C4</v>
          </cell>
          <cell r="F564" t="str">
            <v>403</v>
          </cell>
          <cell r="G564" t="str">
            <v>H7</v>
          </cell>
          <cell r="H564" t="str">
            <v>K4</v>
          </cell>
          <cell r="I564">
            <v>700</v>
          </cell>
          <cell r="J564">
            <v>0</v>
          </cell>
          <cell r="K564" t="str">
            <v>*</v>
          </cell>
          <cell r="L564">
            <v>0</v>
          </cell>
          <cell r="M564" t="str">
            <v>*</v>
          </cell>
          <cell r="N564" t="str">
            <v>○</v>
          </cell>
          <cell r="O564">
            <v>42739</v>
          </cell>
          <cell r="P564" t="str">
            <v>○</v>
          </cell>
          <cell r="Q564">
            <v>42684</v>
          </cell>
        </row>
        <row r="565">
          <cell r="B565" t="str">
            <v>CLU028H1204C4-30AL7K3</v>
          </cell>
          <cell r="C565" t="str">
            <v>028</v>
          </cell>
          <cell r="D565" t="str">
            <v>1204</v>
          </cell>
          <cell r="E565" t="str">
            <v>C4</v>
          </cell>
          <cell r="F565" t="str">
            <v>30A</v>
          </cell>
          <cell r="G565" t="str">
            <v>L7</v>
          </cell>
          <cell r="H565" t="str">
            <v>K3</v>
          </cell>
          <cell r="I565">
            <v>700</v>
          </cell>
          <cell r="J565">
            <v>0</v>
          </cell>
          <cell r="K565" t="str">
            <v>*</v>
          </cell>
          <cell r="L565" t="str">
            <v>○</v>
          </cell>
          <cell r="M565">
            <v>42407</v>
          </cell>
          <cell r="N565" t="str">
            <v>○</v>
          </cell>
          <cell r="O565">
            <v>42620</v>
          </cell>
          <cell r="P565">
            <v>0</v>
          </cell>
          <cell r="Q565" t="str">
            <v>*</v>
          </cell>
        </row>
        <row r="566">
          <cell r="B566" t="str">
            <v>CLU028H1204C4-40AL7K3</v>
          </cell>
          <cell r="C566" t="str">
            <v>028</v>
          </cell>
          <cell r="D566" t="str">
            <v>1204</v>
          </cell>
          <cell r="E566" t="str">
            <v>C4</v>
          </cell>
          <cell r="F566" t="str">
            <v>40A</v>
          </cell>
          <cell r="G566" t="str">
            <v>L7</v>
          </cell>
          <cell r="H566" t="str">
            <v>K3</v>
          </cell>
          <cell r="I566">
            <v>700</v>
          </cell>
          <cell r="J566">
            <v>0</v>
          </cell>
          <cell r="K566" t="str">
            <v>*</v>
          </cell>
          <cell r="L566" t="str">
            <v>○</v>
          </cell>
          <cell r="M566">
            <v>42409</v>
          </cell>
          <cell r="N566" t="str">
            <v>○</v>
          </cell>
          <cell r="O566">
            <v>42610</v>
          </cell>
          <cell r="P566">
            <v>0</v>
          </cell>
          <cell r="Q566" t="str">
            <v>*</v>
          </cell>
        </row>
        <row r="567">
          <cell r="B567" t="str">
            <v>CLU028H1204C4-50AL7K3</v>
          </cell>
          <cell r="C567" t="str">
            <v>028</v>
          </cell>
          <cell r="D567" t="str">
            <v>1204</v>
          </cell>
          <cell r="E567" t="str">
            <v>C4</v>
          </cell>
          <cell r="F567" t="str">
            <v>50A</v>
          </cell>
          <cell r="G567" t="str">
            <v>L7</v>
          </cell>
          <cell r="H567" t="str">
            <v>K3</v>
          </cell>
          <cell r="I567">
            <v>700</v>
          </cell>
          <cell r="J567">
            <v>0</v>
          </cell>
          <cell r="K567" t="str">
            <v>*</v>
          </cell>
          <cell r="L567" t="str">
            <v>○</v>
          </cell>
          <cell r="M567">
            <v>42328</v>
          </cell>
          <cell r="N567" t="str">
            <v>○</v>
          </cell>
          <cell r="O567">
            <v>42503</v>
          </cell>
          <cell r="P567">
            <v>0</v>
          </cell>
          <cell r="Q567" t="str">
            <v>*</v>
          </cell>
        </row>
        <row r="568">
          <cell r="B568" t="str">
            <v>CLU028H1204C4-57AL7K3</v>
          </cell>
          <cell r="C568" t="str">
            <v>028</v>
          </cell>
          <cell r="D568" t="str">
            <v>1204</v>
          </cell>
          <cell r="E568" t="str">
            <v>C4</v>
          </cell>
          <cell r="F568" t="str">
            <v>57A</v>
          </cell>
          <cell r="G568" t="str">
            <v>L7</v>
          </cell>
          <cell r="H568" t="str">
            <v>K3</v>
          </cell>
          <cell r="I568">
            <v>700</v>
          </cell>
          <cell r="J568">
            <v>0</v>
          </cell>
          <cell r="K568" t="str">
            <v>*</v>
          </cell>
          <cell r="L568">
            <v>0</v>
          </cell>
          <cell r="M568" t="str">
            <v>*</v>
          </cell>
          <cell r="N568" t="str">
            <v>○</v>
          </cell>
          <cell r="O568">
            <v>42676</v>
          </cell>
          <cell r="P568">
            <v>0</v>
          </cell>
          <cell r="Q568" t="str">
            <v>*</v>
          </cell>
        </row>
        <row r="569">
          <cell r="B569" t="str">
            <v>CLU028H1204C4-273M2K1</v>
          </cell>
          <cell r="C569" t="str">
            <v>028</v>
          </cell>
          <cell r="D569" t="str">
            <v>1204</v>
          </cell>
          <cell r="E569" t="str">
            <v>C4</v>
          </cell>
          <cell r="F569" t="str">
            <v>273</v>
          </cell>
          <cell r="G569" t="str">
            <v>M2</v>
          </cell>
          <cell r="H569" t="str">
            <v>K1</v>
          </cell>
          <cell r="I569">
            <v>700</v>
          </cell>
          <cell r="J569" t="str">
            <v>○</v>
          </cell>
          <cell r="K569">
            <v>42711</v>
          </cell>
          <cell r="L569" t="str">
            <v>○</v>
          </cell>
          <cell r="M569">
            <v>42644</v>
          </cell>
          <cell r="N569">
            <v>0</v>
          </cell>
          <cell r="O569" t="str">
            <v>*</v>
          </cell>
          <cell r="P569" t="str">
            <v>○</v>
          </cell>
          <cell r="Q569">
            <v>42844</v>
          </cell>
        </row>
        <row r="570">
          <cell r="B570" t="str">
            <v>CLU028H1204C4-303M2K1</v>
          </cell>
          <cell r="C570" t="str">
            <v>028</v>
          </cell>
          <cell r="D570" t="str">
            <v>1204</v>
          </cell>
          <cell r="E570" t="str">
            <v>C4</v>
          </cell>
          <cell r="F570" t="str">
            <v>303</v>
          </cell>
          <cell r="G570" t="str">
            <v>M2</v>
          </cell>
          <cell r="H570" t="str">
            <v>K1</v>
          </cell>
          <cell r="I570">
            <v>700</v>
          </cell>
          <cell r="J570">
            <v>0</v>
          </cell>
          <cell r="K570" t="str">
            <v>*</v>
          </cell>
          <cell r="L570" t="str">
            <v>○</v>
          </cell>
          <cell r="M570">
            <v>42599</v>
          </cell>
          <cell r="N570" t="str">
            <v>○</v>
          </cell>
          <cell r="O570">
            <v>42795</v>
          </cell>
          <cell r="P570" t="str">
            <v>○</v>
          </cell>
          <cell r="Q570">
            <v>42518</v>
          </cell>
        </row>
        <row r="571">
          <cell r="B571" t="str">
            <v>CLU028H1204C4-323M2K1</v>
          </cell>
          <cell r="C571" t="str">
            <v>028</v>
          </cell>
          <cell r="D571" t="str">
            <v>1204</v>
          </cell>
          <cell r="E571" t="str">
            <v>C4</v>
          </cell>
          <cell r="F571" t="str">
            <v>323</v>
          </cell>
          <cell r="G571" t="str">
            <v>M2</v>
          </cell>
          <cell r="H571" t="str">
            <v>K1</v>
          </cell>
          <cell r="I571">
            <v>700</v>
          </cell>
          <cell r="J571">
            <v>0</v>
          </cell>
          <cell r="K571" t="str">
            <v>*</v>
          </cell>
          <cell r="L571" t="str">
            <v>○</v>
          </cell>
          <cell r="M571">
            <v>42596</v>
          </cell>
          <cell r="N571">
            <v>0</v>
          </cell>
          <cell r="O571" t="str">
            <v>*</v>
          </cell>
          <cell r="P571" t="str">
            <v>○</v>
          </cell>
          <cell r="Q571">
            <v>42567</v>
          </cell>
        </row>
        <row r="572">
          <cell r="B572" t="str">
            <v>CLU028H1204C4-353M2K1</v>
          </cell>
          <cell r="C572" t="str">
            <v>028</v>
          </cell>
          <cell r="D572" t="str">
            <v>1204</v>
          </cell>
          <cell r="E572" t="str">
            <v>C4</v>
          </cell>
          <cell r="F572" t="str">
            <v>353</v>
          </cell>
          <cell r="G572" t="str">
            <v>M2</v>
          </cell>
          <cell r="H572" t="str">
            <v>K1</v>
          </cell>
          <cell r="I572">
            <v>700</v>
          </cell>
          <cell r="J572" t="str">
            <v>○</v>
          </cell>
          <cell r="K572">
            <v>42714</v>
          </cell>
          <cell r="L572" t="str">
            <v>○</v>
          </cell>
          <cell r="M572">
            <v>42485</v>
          </cell>
          <cell r="N572">
            <v>0</v>
          </cell>
          <cell r="O572" t="str">
            <v>*</v>
          </cell>
          <cell r="P572" t="str">
            <v>○</v>
          </cell>
          <cell r="Q572">
            <v>42858</v>
          </cell>
        </row>
        <row r="573">
          <cell r="B573" t="str">
            <v>CLU028H1204C4-403M2K1</v>
          </cell>
          <cell r="C573" t="str">
            <v>028</v>
          </cell>
          <cell r="D573" t="str">
            <v>1204</v>
          </cell>
          <cell r="E573" t="str">
            <v>C4</v>
          </cell>
          <cell r="F573" t="str">
            <v>403</v>
          </cell>
          <cell r="G573" t="str">
            <v>M2</v>
          </cell>
          <cell r="H573" t="str">
            <v>K1</v>
          </cell>
          <cell r="I573">
            <v>700</v>
          </cell>
          <cell r="J573" t="str">
            <v>○</v>
          </cell>
          <cell r="K573">
            <v>42719</v>
          </cell>
          <cell r="L573" t="str">
            <v>○</v>
          </cell>
          <cell r="M573">
            <v>42683</v>
          </cell>
          <cell r="N573" t="str">
            <v>○</v>
          </cell>
          <cell r="O573">
            <v>42795</v>
          </cell>
          <cell r="P573" t="str">
            <v>○</v>
          </cell>
          <cell r="Q573">
            <v>42591</v>
          </cell>
        </row>
        <row r="574">
          <cell r="B574" t="str">
            <v>CLU028H1204C4-503M2K1</v>
          </cell>
          <cell r="C574" t="str">
            <v>028</v>
          </cell>
          <cell r="D574" t="str">
            <v>1204</v>
          </cell>
          <cell r="E574" t="str">
            <v>C4</v>
          </cell>
          <cell r="F574" t="str">
            <v>503</v>
          </cell>
          <cell r="G574" t="str">
            <v>M2</v>
          </cell>
          <cell r="H574" t="str">
            <v>K1</v>
          </cell>
          <cell r="I574">
            <v>700</v>
          </cell>
          <cell r="J574" t="str">
            <v>○</v>
          </cell>
          <cell r="K574">
            <v>42722</v>
          </cell>
          <cell r="L574" t="str">
            <v>○</v>
          </cell>
          <cell r="M574">
            <v>42485</v>
          </cell>
          <cell r="N574">
            <v>0</v>
          </cell>
          <cell r="O574" t="str">
            <v>*</v>
          </cell>
          <cell r="P574" t="str">
            <v>○</v>
          </cell>
          <cell r="Q574">
            <v>42518</v>
          </cell>
        </row>
        <row r="575">
          <cell r="B575" t="str">
            <v>CLU028H1204C4-653M2K1</v>
          </cell>
          <cell r="C575" t="str">
            <v>028</v>
          </cell>
          <cell r="D575" t="str">
            <v>1204</v>
          </cell>
          <cell r="E575" t="str">
            <v>C4</v>
          </cell>
          <cell r="F575" t="str">
            <v>653</v>
          </cell>
          <cell r="G575" t="str">
            <v>M2</v>
          </cell>
          <cell r="H575" t="str">
            <v>K1</v>
          </cell>
          <cell r="I575">
            <v>700</v>
          </cell>
          <cell r="J575" t="str">
            <v>○</v>
          </cell>
          <cell r="K575">
            <v>42730</v>
          </cell>
          <cell r="L575" t="str">
            <v>○</v>
          </cell>
          <cell r="M575">
            <v>42631</v>
          </cell>
          <cell r="N575">
            <v>0</v>
          </cell>
          <cell r="O575" t="str">
            <v>*</v>
          </cell>
          <cell r="P575" t="str">
            <v>○</v>
          </cell>
          <cell r="Q575">
            <v>42828</v>
          </cell>
        </row>
        <row r="576">
          <cell r="B576" t="str">
            <v>CLU028H1204C4-273H5K2</v>
          </cell>
          <cell r="C576" t="str">
            <v>028</v>
          </cell>
          <cell r="D576" t="str">
            <v>1204</v>
          </cell>
          <cell r="E576" t="str">
            <v>C4</v>
          </cell>
          <cell r="F576" t="str">
            <v>273</v>
          </cell>
          <cell r="G576" t="str">
            <v>H5</v>
          </cell>
          <cell r="H576" t="str">
            <v>K2</v>
          </cell>
          <cell r="I576">
            <v>700</v>
          </cell>
          <cell r="J576" t="str">
            <v>○</v>
          </cell>
          <cell r="K576">
            <v>42715</v>
          </cell>
          <cell r="L576" t="str">
            <v>○</v>
          </cell>
          <cell r="M576">
            <v>42696</v>
          </cell>
          <cell r="N576" t="str">
            <v>○</v>
          </cell>
          <cell r="O576">
            <v>42515</v>
          </cell>
          <cell r="P576" t="str">
            <v>○</v>
          </cell>
          <cell r="Q576">
            <v>42810</v>
          </cell>
        </row>
        <row r="577">
          <cell r="B577" t="str">
            <v>CLU028H1204C4-303H5K2</v>
          </cell>
          <cell r="C577" t="str">
            <v>028</v>
          </cell>
          <cell r="D577" t="str">
            <v>1204</v>
          </cell>
          <cell r="E577" t="str">
            <v>C4</v>
          </cell>
          <cell r="F577" t="str">
            <v>303</v>
          </cell>
          <cell r="G577" t="str">
            <v>H5</v>
          </cell>
          <cell r="H577" t="str">
            <v>K2</v>
          </cell>
          <cell r="I577">
            <v>700</v>
          </cell>
          <cell r="J577" t="str">
            <v>○</v>
          </cell>
          <cell r="K577">
            <v>42701</v>
          </cell>
          <cell r="L577" t="str">
            <v>○</v>
          </cell>
          <cell r="M577">
            <v>42685</v>
          </cell>
          <cell r="N577" t="str">
            <v>○</v>
          </cell>
          <cell r="O577">
            <v>42509</v>
          </cell>
          <cell r="P577" t="str">
            <v>○</v>
          </cell>
          <cell r="Q577">
            <v>42876</v>
          </cell>
        </row>
        <row r="578">
          <cell r="B578" t="str">
            <v>CLU028H1204C4-353H5K2</v>
          </cell>
          <cell r="C578" t="str">
            <v>028</v>
          </cell>
          <cell r="D578" t="str">
            <v>1204</v>
          </cell>
          <cell r="E578" t="str">
            <v>C4</v>
          </cell>
          <cell r="F578" t="str">
            <v>353</v>
          </cell>
          <cell r="G578" t="str">
            <v>H5</v>
          </cell>
          <cell r="H578" t="str">
            <v>K2</v>
          </cell>
          <cell r="I578">
            <v>700</v>
          </cell>
          <cell r="J578">
            <v>0</v>
          </cell>
          <cell r="K578" t="str">
            <v>*</v>
          </cell>
          <cell r="L578" t="str">
            <v>○</v>
          </cell>
          <cell r="M578">
            <v>42800</v>
          </cell>
          <cell r="N578" t="str">
            <v>○</v>
          </cell>
          <cell r="O578">
            <v>42527</v>
          </cell>
          <cell r="P578" t="str">
            <v>○</v>
          </cell>
          <cell r="Q578">
            <v>42875</v>
          </cell>
        </row>
        <row r="579">
          <cell r="B579" t="str">
            <v>CLU028H1204C4-403H5K2</v>
          </cell>
          <cell r="C579" t="str">
            <v>028</v>
          </cell>
          <cell r="D579" t="str">
            <v>1204</v>
          </cell>
          <cell r="E579" t="str">
            <v>C4</v>
          </cell>
          <cell r="F579" t="str">
            <v>403</v>
          </cell>
          <cell r="G579" t="str">
            <v>H5</v>
          </cell>
          <cell r="H579" t="str">
            <v>K2</v>
          </cell>
          <cell r="I579">
            <v>700</v>
          </cell>
          <cell r="J579">
            <v>0</v>
          </cell>
          <cell r="K579" t="str">
            <v>*</v>
          </cell>
          <cell r="L579" t="str">
            <v>○</v>
          </cell>
          <cell r="M579">
            <v>42721</v>
          </cell>
          <cell r="N579" t="str">
            <v>○</v>
          </cell>
          <cell r="O579">
            <v>42493</v>
          </cell>
          <cell r="P579" t="str">
            <v>○</v>
          </cell>
          <cell r="Q579">
            <v>42564</v>
          </cell>
        </row>
        <row r="580">
          <cell r="B580" t="str">
            <v>CLU028H1204C4-273H7K4</v>
          </cell>
          <cell r="C580" t="str">
            <v>028</v>
          </cell>
          <cell r="D580" t="str">
            <v>1204</v>
          </cell>
          <cell r="E580" t="str">
            <v>C4</v>
          </cell>
          <cell r="F580" t="str">
            <v>273</v>
          </cell>
          <cell r="G580" t="str">
            <v>H7</v>
          </cell>
          <cell r="H580" t="str">
            <v>K4</v>
          </cell>
          <cell r="I580">
            <v>700</v>
          </cell>
          <cell r="J580">
            <v>0</v>
          </cell>
          <cell r="K580" t="str">
            <v>*</v>
          </cell>
          <cell r="L580">
            <v>0</v>
          </cell>
          <cell r="M580" t="str">
            <v>*</v>
          </cell>
          <cell r="N580">
            <v>0</v>
          </cell>
          <cell r="O580" t="str">
            <v>*</v>
          </cell>
          <cell r="P580" t="str">
            <v>○</v>
          </cell>
          <cell r="Q580">
            <v>42739</v>
          </cell>
        </row>
        <row r="581">
          <cell r="B581" t="str">
            <v>CLU028H1204C4-303H7K4</v>
          </cell>
          <cell r="C581" t="str">
            <v>028</v>
          </cell>
          <cell r="D581" t="str">
            <v>1204</v>
          </cell>
          <cell r="E581" t="str">
            <v>C4</v>
          </cell>
          <cell r="F581" t="str">
            <v>303</v>
          </cell>
          <cell r="G581" t="str">
            <v>H7</v>
          </cell>
          <cell r="H581" t="str">
            <v>K4</v>
          </cell>
          <cell r="I581">
            <v>700</v>
          </cell>
          <cell r="J581">
            <v>0</v>
          </cell>
          <cell r="K581" t="str">
            <v>*</v>
          </cell>
          <cell r="L581">
            <v>0</v>
          </cell>
          <cell r="M581" t="str">
            <v>*</v>
          </cell>
          <cell r="N581">
            <v>0</v>
          </cell>
          <cell r="O581" t="str">
            <v>*</v>
          </cell>
          <cell r="P581" t="str">
            <v>○</v>
          </cell>
          <cell r="Q581">
            <v>42829</v>
          </cell>
        </row>
        <row r="582">
          <cell r="B582" t="str">
            <v>CLU028H1204C4-353H7K4</v>
          </cell>
          <cell r="C582" t="str">
            <v>028</v>
          </cell>
          <cell r="D582" t="str">
            <v>1204</v>
          </cell>
          <cell r="E582" t="str">
            <v>C4</v>
          </cell>
          <cell r="F582" t="str">
            <v>353</v>
          </cell>
          <cell r="G582" t="str">
            <v>H7</v>
          </cell>
          <cell r="H582" t="str">
            <v>K4</v>
          </cell>
          <cell r="I582">
            <v>700</v>
          </cell>
          <cell r="J582">
            <v>0</v>
          </cell>
          <cell r="K582" t="str">
            <v>*</v>
          </cell>
          <cell r="L582">
            <v>0</v>
          </cell>
          <cell r="M582" t="str">
            <v>*</v>
          </cell>
          <cell r="N582">
            <v>0</v>
          </cell>
          <cell r="O582" t="str">
            <v>*</v>
          </cell>
          <cell r="P582" t="str">
            <v>○</v>
          </cell>
          <cell r="Q582">
            <v>42685</v>
          </cell>
        </row>
        <row r="583">
          <cell r="B583" t="str">
            <v>CLU028H1204C4-403H7K4</v>
          </cell>
          <cell r="C583" t="str">
            <v>028</v>
          </cell>
          <cell r="D583" t="str">
            <v>1204</v>
          </cell>
          <cell r="E583" t="str">
            <v>C4</v>
          </cell>
          <cell r="F583" t="str">
            <v>403</v>
          </cell>
          <cell r="G583" t="str">
            <v>H7</v>
          </cell>
          <cell r="H583" t="str">
            <v>K4</v>
          </cell>
          <cell r="I583">
            <v>700</v>
          </cell>
          <cell r="J583">
            <v>0</v>
          </cell>
          <cell r="K583" t="str">
            <v>*</v>
          </cell>
          <cell r="L583">
            <v>0</v>
          </cell>
          <cell r="M583" t="str">
            <v>*</v>
          </cell>
          <cell r="N583">
            <v>0</v>
          </cell>
          <cell r="O583" t="str">
            <v>*</v>
          </cell>
          <cell r="P583" t="str">
            <v>○</v>
          </cell>
          <cell r="Q583">
            <v>42863</v>
          </cell>
        </row>
        <row r="584">
          <cell r="B584" t="str">
            <v>CLU028-2801C4-273MPK1-B15</v>
          </cell>
          <cell r="C584" t="str">
            <v>028</v>
          </cell>
          <cell r="D584" t="str">
            <v>2801</v>
          </cell>
          <cell r="E584" t="str">
            <v>C4</v>
          </cell>
          <cell r="F584" t="str">
            <v>273</v>
          </cell>
          <cell r="G584" t="str">
            <v>MP</v>
          </cell>
          <cell r="H584" t="str">
            <v>K1</v>
          </cell>
          <cell r="I584">
            <v>700</v>
          </cell>
          <cell r="J584">
            <v>0</v>
          </cell>
          <cell r="K584" t="str">
            <v>*</v>
          </cell>
          <cell r="L584">
            <v>0</v>
          </cell>
          <cell r="M584" t="str">
            <v>*</v>
          </cell>
          <cell r="N584">
            <v>0</v>
          </cell>
          <cell r="O584" t="str">
            <v>*</v>
          </cell>
          <cell r="P584" t="str">
            <v>○</v>
          </cell>
          <cell r="Q584">
            <v>42830</v>
          </cell>
        </row>
        <row r="585">
          <cell r="B585" t="str">
            <v>CLU028-2801C4-503MPK1-B15</v>
          </cell>
          <cell r="C585" t="str">
            <v>028</v>
          </cell>
          <cell r="D585" t="str">
            <v>2801</v>
          </cell>
          <cell r="E585" t="str">
            <v>C4</v>
          </cell>
          <cell r="F585" t="str">
            <v>503</v>
          </cell>
          <cell r="G585" t="str">
            <v>MP</v>
          </cell>
          <cell r="H585" t="str">
            <v>K1</v>
          </cell>
          <cell r="I585">
            <v>700</v>
          </cell>
          <cell r="J585">
            <v>0</v>
          </cell>
          <cell r="K585" t="str">
            <v>*</v>
          </cell>
          <cell r="L585">
            <v>0</v>
          </cell>
          <cell r="M585" t="str">
            <v>*</v>
          </cell>
          <cell r="N585">
            <v>0</v>
          </cell>
          <cell r="O585" t="str">
            <v>*</v>
          </cell>
          <cell r="P585" t="str">
            <v>○</v>
          </cell>
          <cell r="Q585">
            <v>42830</v>
          </cell>
        </row>
        <row r="586">
          <cell r="B586" t="str">
            <v>CLU028-3801C4-273MPK1-B15</v>
          </cell>
          <cell r="C586" t="str">
            <v>028</v>
          </cell>
          <cell r="D586" t="str">
            <v>3801</v>
          </cell>
          <cell r="E586" t="str">
            <v>C4</v>
          </cell>
          <cell r="F586" t="str">
            <v>273</v>
          </cell>
          <cell r="G586" t="str">
            <v>MP</v>
          </cell>
          <cell r="H586" t="str">
            <v>K1</v>
          </cell>
          <cell r="I586">
            <v>700</v>
          </cell>
          <cell r="J586">
            <v>0</v>
          </cell>
          <cell r="K586" t="str">
            <v>*</v>
          </cell>
          <cell r="L586">
            <v>0</v>
          </cell>
          <cell r="M586" t="str">
            <v>*</v>
          </cell>
          <cell r="N586">
            <v>0</v>
          </cell>
          <cell r="O586" t="str">
            <v>*</v>
          </cell>
          <cell r="P586" t="str">
            <v>○</v>
          </cell>
          <cell r="Q586">
            <v>42848</v>
          </cell>
        </row>
        <row r="587">
          <cell r="B587" t="str">
            <v>CLU028-3801C4-503MPK1-B15</v>
          </cell>
          <cell r="C587" t="str">
            <v>028</v>
          </cell>
          <cell r="D587" t="str">
            <v>3801</v>
          </cell>
          <cell r="E587" t="str">
            <v>C4</v>
          </cell>
          <cell r="F587" t="str">
            <v>503</v>
          </cell>
          <cell r="G587" t="str">
            <v>MP</v>
          </cell>
          <cell r="H587" t="str">
            <v>K1</v>
          </cell>
          <cell r="I587">
            <v>700</v>
          </cell>
          <cell r="J587">
            <v>0</v>
          </cell>
          <cell r="K587" t="str">
            <v>*</v>
          </cell>
          <cell r="L587">
            <v>0</v>
          </cell>
          <cell r="M587" t="str">
            <v>*</v>
          </cell>
          <cell r="N587">
            <v>0</v>
          </cell>
          <cell r="O587" t="str">
            <v>*</v>
          </cell>
          <cell r="P587" t="str">
            <v>○</v>
          </cell>
          <cell r="Q587">
            <v>42830</v>
          </cell>
        </row>
        <row r="588">
          <cell r="B588" t="str">
            <v>CLU028-4801C4-273MPK1-B15</v>
          </cell>
          <cell r="C588" t="str">
            <v>028</v>
          </cell>
          <cell r="D588" t="str">
            <v>4801</v>
          </cell>
          <cell r="E588" t="str">
            <v>C4</v>
          </cell>
          <cell r="F588" t="str">
            <v>273</v>
          </cell>
          <cell r="G588" t="str">
            <v>MP</v>
          </cell>
          <cell r="H588" t="str">
            <v>K1</v>
          </cell>
          <cell r="I588">
            <v>700</v>
          </cell>
          <cell r="J588">
            <v>0</v>
          </cell>
          <cell r="K588" t="str">
            <v>*</v>
          </cell>
          <cell r="L588">
            <v>0</v>
          </cell>
          <cell r="M588" t="str">
            <v>*</v>
          </cell>
          <cell r="N588">
            <v>0</v>
          </cell>
          <cell r="O588" t="str">
            <v>*</v>
          </cell>
          <cell r="P588" t="str">
            <v>○</v>
          </cell>
          <cell r="Q588">
            <v>42847</v>
          </cell>
        </row>
        <row r="589">
          <cell r="B589" t="str">
            <v>CLU028-4801C4-503MPK1-B15</v>
          </cell>
          <cell r="C589" t="str">
            <v>028</v>
          </cell>
          <cell r="D589" t="str">
            <v>4801</v>
          </cell>
          <cell r="E589" t="str">
            <v>C4</v>
          </cell>
          <cell r="F589" t="str">
            <v>503</v>
          </cell>
          <cell r="G589" t="str">
            <v>MP</v>
          </cell>
          <cell r="H589" t="str">
            <v>K1</v>
          </cell>
          <cell r="I589">
            <v>700</v>
          </cell>
          <cell r="J589">
            <v>0</v>
          </cell>
          <cell r="K589" t="str">
            <v>*</v>
          </cell>
          <cell r="L589">
            <v>0</v>
          </cell>
          <cell r="M589" t="str">
            <v>*</v>
          </cell>
          <cell r="N589">
            <v>0</v>
          </cell>
          <cell r="O589" t="str">
            <v>*</v>
          </cell>
          <cell r="P589" t="str">
            <v>○</v>
          </cell>
          <cell r="Q589">
            <v>42831</v>
          </cell>
        </row>
        <row r="590">
          <cell r="B590" t="str">
            <v>CLL028-2201C4-273MPK1-B15</v>
          </cell>
          <cell r="C590" t="str">
            <v>028</v>
          </cell>
          <cell r="D590" t="str">
            <v>2201</v>
          </cell>
          <cell r="E590" t="str">
            <v>C4</v>
          </cell>
          <cell r="F590" t="str">
            <v>273</v>
          </cell>
          <cell r="G590" t="str">
            <v>MP</v>
          </cell>
          <cell r="H590" t="str">
            <v>K1</v>
          </cell>
          <cell r="I590">
            <v>700</v>
          </cell>
          <cell r="J590">
            <v>0</v>
          </cell>
          <cell r="K590" t="str">
            <v>*</v>
          </cell>
          <cell r="L590">
            <v>0</v>
          </cell>
          <cell r="M590" t="str">
            <v>*</v>
          </cell>
          <cell r="N590">
            <v>0</v>
          </cell>
          <cell r="O590" t="str">
            <v>*</v>
          </cell>
          <cell r="P590" t="str">
            <v>○</v>
          </cell>
          <cell r="Q590">
            <v>42838</v>
          </cell>
        </row>
        <row r="591">
          <cell r="B591" t="str">
            <v>CLL028-2201C4-503MPK1-B15</v>
          </cell>
          <cell r="C591" t="str">
            <v>028</v>
          </cell>
          <cell r="D591" t="str">
            <v>2201</v>
          </cell>
          <cell r="E591" t="str">
            <v>C4</v>
          </cell>
          <cell r="F591" t="str">
            <v>503</v>
          </cell>
          <cell r="G591" t="str">
            <v>MP</v>
          </cell>
          <cell r="H591" t="str">
            <v>K1</v>
          </cell>
          <cell r="I591">
            <v>700</v>
          </cell>
          <cell r="J591">
            <v>0</v>
          </cell>
          <cell r="K591" t="str">
            <v>*</v>
          </cell>
          <cell r="L591">
            <v>0</v>
          </cell>
          <cell r="M591" t="str">
            <v>*</v>
          </cell>
          <cell r="N591">
            <v>0</v>
          </cell>
          <cell r="O591" t="str">
            <v>*</v>
          </cell>
          <cell r="P591" t="str">
            <v>○</v>
          </cell>
          <cell r="Q591">
            <v>42838</v>
          </cell>
        </row>
        <row r="592">
          <cell r="B592" t="str">
            <v>CLU029H0304C4-50AL7K3</v>
          </cell>
          <cell r="C592" t="str">
            <v>029</v>
          </cell>
          <cell r="D592" t="str">
            <v>0304</v>
          </cell>
          <cell r="E592" t="str">
            <v>C4</v>
          </cell>
          <cell r="F592" t="str">
            <v>50A</v>
          </cell>
          <cell r="G592" t="str">
            <v>L7</v>
          </cell>
          <cell r="H592" t="str">
            <v>K3</v>
          </cell>
          <cell r="I592">
            <v>700</v>
          </cell>
          <cell r="J592">
            <v>0</v>
          </cell>
          <cell r="K592" t="str">
            <v>*</v>
          </cell>
          <cell r="L592">
            <v>0</v>
          </cell>
          <cell r="M592" t="str">
            <v>*</v>
          </cell>
          <cell r="N592" t="str">
            <v>○</v>
          </cell>
          <cell r="O592">
            <v>42792</v>
          </cell>
          <cell r="P592">
            <v>0</v>
          </cell>
          <cell r="Q592" t="str">
            <v>*</v>
          </cell>
        </row>
        <row r="593">
          <cell r="B593" t="str">
            <v>CLU038H1205C4-30AL7K3</v>
          </cell>
          <cell r="C593" t="str">
            <v>038</v>
          </cell>
          <cell r="D593" t="str">
            <v>1205</v>
          </cell>
          <cell r="E593" t="str">
            <v>C4</v>
          </cell>
          <cell r="F593" t="str">
            <v>30A</v>
          </cell>
          <cell r="G593" t="str">
            <v>L7</v>
          </cell>
          <cell r="H593" t="str">
            <v>K3</v>
          </cell>
          <cell r="I593">
            <v>375</v>
          </cell>
          <cell r="J593">
            <v>0</v>
          </cell>
          <cell r="K593" t="str">
            <v>*</v>
          </cell>
          <cell r="L593" t="str">
            <v>○</v>
          </cell>
          <cell r="M593">
            <v>42822</v>
          </cell>
          <cell r="N593" t="str">
            <v>○</v>
          </cell>
          <cell r="O593">
            <v>42562</v>
          </cell>
          <cell r="P593">
            <v>0</v>
          </cell>
          <cell r="Q593" t="str">
            <v>*</v>
          </cell>
        </row>
        <row r="594">
          <cell r="B594" t="str">
            <v>CLU038H1205C4-40AL7K3</v>
          </cell>
          <cell r="C594" t="str">
            <v>038</v>
          </cell>
          <cell r="D594" t="str">
            <v>1205</v>
          </cell>
          <cell r="E594" t="str">
            <v>C4</v>
          </cell>
          <cell r="F594" t="str">
            <v>40A</v>
          </cell>
          <cell r="G594" t="str">
            <v>L7</v>
          </cell>
          <cell r="H594" t="str">
            <v>K3</v>
          </cell>
          <cell r="I594">
            <v>375</v>
          </cell>
          <cell r="J594">
            <v>0</v>
          </cell>
          <cell r="K594" t="str">
            <v>*</v>
          </cell>
          <cell r="L594" t="str">
            <v>○</v>
          </cell>
          <cell r="M594">
            <v>42402</v>
          </cell>
          <cell r="N594" t="str">
            <v>○</v>
          </cell>
          <cell r="O594">
            <v>42720</v>
          </cell>
          <cell r="P594">
            <v>0</v>
          </cell>
          <cell r="Q594" t="str">
            <v>*</v>
          </cell>
        </row>
        <row r="595">
          <cell r="B595" t="str">
            <v>CLU038H1205C4-50AL7K3</v>
          </cell>
          <cell r="C595" t="str">
            <v>038</v>
          </cell>
          <cell r="D595" t="str">
            <v>1205</v>
          </cell>
          <cell r="E595" t="str">
            <v>C4</v>
          </cell>
          <cell r="F595" t="str">
            <v>50A</v>
          </cell>
          <cell r="G595" t="str">
            <v>L7</v>
          </cell>
          <cell r="H595" t="str">
            <v>K3</v>
          </cell>
          <cell r="I595">
            <v>375</v>
          </cell>
          <cell r="J595">
            <v>0</v>
          </cell>
          <cell r="K595" t="str">
            <v>*</v>
          </cell>
          <cell r="L595" t="str">
            <v>○</v>
          </cell>
          <cell r="M595">
            <v>42667</v>
          </cell>
          <cell r="N595" t="str">
            <v>○</v>
          </cell>
          <cell r="O595">
            <v>42346</v>
          </cell>
          <cell r="P595">
            <v>0</v>
          </cell>
          <cell r="Q595" t="str">
            <v>*</v>
          </cell>
        </row>
        <row r="596">
          <cell r="B596" t="str">
            <v>CLU038H1205C4-273M2K1</v>
          </cell>
          <cell r="C596" t="str">
            <v>038</v>
          </cell>
          <cell r="D596" t="str">
            <v>1205</v>
          </cell>
          <cell r="E596" t="str">
            <v>C4</v>
          </cell>
          <cell r="F596" t="str">
            <v>273</v>
          </cell>
          <cell r="G596" t="str">
            <v>M2</v>
          </cell>
          <cell r="H596" t="str">
            <v>K1</v>
          </cell>
          <cell r="I596">
            <v>375</v>
          </cell>
          <cell r="J596" t="str">
            <v>○</v>
          </cell>
          <cell r="K596">
            <v>42840</v>
          </cell>
          <cell r="L596" t="str">
            <v>○</v>
          </cell>
          <cell r="M596">
            <v>42824</v>
          </cell>
          <cell r="N596" t="str">
            <v>○</v>
          </cell>
          <cell r="O596">
            <v>42517</v>
          </cell>
          <cell r="P596" t="str">
            <v>○</v>
          </cell>
          <cell r="Q596">
            <v>42501</v>
          </cell>
        </row>
        <row r="597">
          <cell r="B597" t="str">
            <v>CLU038H1205C4-303M2K1</v>
          </cell>
          <cell r="C597" t="str">
            <v>038</v>
          </cell>
          <cell r="D597" t="str">
            <v>1205</v>
          </cell>
          <cell r="E597" t="str">
            <v>C4</v>
          </cell>
          <cell r="F597" t="str">
            <v>303</v>
          </cell>
          <cell r="G597" t="str">
            <v>M2</v>
          </cell>
          <cell r="H597" t="str">
            <v>K1</v>
          </cell>
          <cell r="I597">
            <v>375</v>
          </cell>
          <cell r="J597" t="str">
            <v>○</v>
          </cell>
          <cell r="K597">
            <v>42860</v>
          </cell>
          <cell r="L597" t="str">
            <v>○</v>
          </cell>
          <cell r="M597">
            <v>42824</v>
          </cell>
          <cell r="N597" t="str">
            <v>○</v>
          </cell>
          <cell r="O597">
            <v>42353</v>
          </cell>
          <cell r="P597" t="str">
            <v>○</v>
          </cell>
          <cell r="Q597">
            <v>42502</v>
          </cell>
        </row>
        <row r="598">
          <cell r="B598" t="str">
            <v>CLU038H1205C4-353M2K1</v>
          </cell>
          <cell r="C598" t="str">
            <v>038</v>
          </cell>
          <cell r="D598" t="str">
            <v>1205</v>
          </cell>
          <cell r="E598" t="str">
            <v>C4</v>
          </cell>
          <cell r="F598" t="str">
            <v>353</v>
          </cell>
          <cell r="G598" t="str">
            <v>M2</v>
          </cell>
          <cell r="H598" t="str">
            <v>K1</v>
          </cell>
          <cell r="I598">
            <v>375</v>
          </cell>
          <cell r="J598" t="str">
            <v>○</v>
          </cell>
          <cell r="K598">
            <v>42870</v>
          </cell>
          <cell r="L598" t="str">
            <v>○</v>
          </cell>
          <cell r="M598">
            <v>42814</v>
          </cell>
          <cell r="N598" t="str">
            <v>○</v>
          </cell>
          <cell r="O598">
            <v>42353</v>
          </cell>
          <cell r="P598" t="str">
            <v>○</v>
          </cell>
          <cell r="Q598">
            <v>42824</v>
          </cell>
        </row>
        <row r="599">
          <cell r="B599" t="str">
            <v>CLU038H1205C4-403M2K1</v>
          </cell>
          <cell r="C599" t="str">
            <v>038</v>
          </cell>
          <cell r="D599" t="str">
            <v>1205</v>
          </cell>
          <cell r="E599" t="str">
            <v>C4</v>
          </cell>
          <cell r="F599" t="str">
            <v>403</v>
          </cell>
          <cell r="G599" t="str">
            <v>M2</v>
          </cell>
          <cell r="H599" t="str">
            <v>K1</v>
          </cell>
          <cell r="I599">
            <v>375</v>
          </cell>
          <cell r="J599" t="str">
            <v>○</v>
          </cell>
          <cell r="K599">
            <v>42870</v>
          </cell>
          <cell r="L599" t="str">
            <v>○</v>
          </cell>
          <cell r="M599">
            <v>42824</v>
          </cell>
          <cell r="N599" t="str">
            <v>○</v>
          </cell>
          <cell r="O599">
            <v>42353</v>
          </cell>
          <cell r="P599" t="str">
            <v>○</v>
          </cell>
          <cell r="Q599">
            <v>42508</v>
          </cell>
        </row>
        <row r="600">
          <cell r="B600" t="str">
            <v>CLU038H1205C4-503M2K1</v>
          </cell>
          <cell r="C600" t="str">
            <v>038</v>
          </cell>
          <cell r="D600" t="str">
            <v>1205</v>
          </cell>
          <cell r="E600" t="str">
            <v>C4</v>
          </cell>
          <cell r="F600" t="str">
            <v>503</v>
          </cell>
          <cell r="G600" t="str">
            <v>M2</v>
          </cell>
          <cell r="H600" t="str">
            <v>K1</v>
          </cell>
          <cell r="I600">
            <v>375</v>
          </cell>
          <cell r="J600" t="str">
            <v>○</v>
          </cell>
          <cell r="K600">
            <v>42600</v>
          </cell>
          <cell r="L600" t="str">
            <v>○</v>
          </cell>
          <cell r="M600">
            <v>42824</v>
          </cell>
          <cell r="N600" t="str">
            <v>○</v>
          </cell>
          <cell r="O600">
            <v>42353</v>
          </cell>
          <cell r="P600" t="str">
            <v>○</v>
          </cell>
          <cell r="Q600">
            <v>42834</v>
          </cell>
        </row>
        <row r="601">
          <cell r="B601" t="str">
            <v>CLU038H1205C4-653M2K1</v>
          </cell>
          <cell r="C601" t="str">
            <v>038</v>
          </cell>
          <cell r="D601" t="str">
            <v>1205</v>
          </cell>
          <cell r="E601" t="str">
            <v>C4</v>
          </cell>
          <cell r="F601" t="str">
            <v>653</v>
          </cell>
          <cell r="G601" t="str">
            <v>M2</v>
          </cell>
          <cell r="H601" t="str">
            <v>K1</v>
          </cell>
          <cell r="I601">
            <v>375</v>
          </cell>
          <cell r="J601" t="str">
            <v>○</v>
          </cell>
          <cell r="K601">
            <v>42633</v>
          </cell>
          <cell r="L601" t="str">
            <v>○</v>
          </cell>
          <cell r="M601">
            <v>42795</v>
          </cell>
          <cell r="N601">
            <v>0</v>
          </cell>
          <cell r="O601" t="str">
            <v>*</v>
          </cell>
          <cell r="P601" t="str">
            <v>○</v>
          </cell>
          <cell r="Q601">
            <v>42774</v>
          </cell>
        </row>
        <row r="602">
          <cell r="B602" t="str">
            <v>CLU038H1205C4-273H5K2</v>
          </cell>
          <cell r="C602" t="str">
            <v>038</v>
          </cell>
          <cell r="D602" t="str">
            <v>1205</v>
          </cell>
          <cell r="E602" t="str">
            <v>C4</v>
          </cell>
          <cell r="F602" t="str">
            <v>273</v>
          </cell>
          <cell r="G602" t="str">
            <v>H5</v>
          </cell>
          <cell r="H602" t="str">
            <v>K2</v>
          </cell>
          <cell r="I602">
            <v>375</v>
          </cell>
          <cell r="J602" t="str">
            <v>○</v>
          </cell>
          <cell r="K602">
            <v>42699</v>
          </cell>
          <cell r="L602" t="str">
            <v>○</v>
          </cell>
          <cell r="M602">
            <v>42833</v>
          </cell>
          <cell r="N602" t="str">
            <v>○</v>
          </cell>
          <cell r="O602">
            <v>42353</v>
          </cell>
          <cell r="P602" t="str">
            <v>○</v>
          </cell>
          <cell r="Q602">
            <v>42515</v>
          </cell>
        </row>
        <row r="603">
          <cell r="B603" t="str">
            <v>CLU038H1205C4-303H5K2</v>
          </cell>
          <cell r="C603" t="str">
            <v>038</v>
          </cell>
          <cell r="D603" t="str">
            <v>1205</v>
          </cell>
          <cell r="E603" t="str">
            <v>C4</v>
          </cell>
          <cell r="F603" t="str">
            <v>303</v>
          </cell>
          <cell r="G603" t="str">
            <v>H5</v>
          </cell>
          <cell r="H603" t="str">
            <v>K2</v>
          </cell>
          <cell r="I603">
            <v>375</v>
          </cell>
          <cell r="J603" t="str">
            <v>○</v>
          </cell>
          <cell r="K603">
            <v>42790</v>
          </cell>
          <cell r="L603" t="str">
            <v>○</v>
          </cell>
          <cell r="M603">
            <v>42833</v>
          </cell>
          <cell r="N603" t="str">
            <v>○</v>
          </cell>
          <cell r="O603">
            <v>42500</v>
          </cell>
          <cell r="P603" t="str">
            <v>○</v>
          </cell>
          <cell r="Q603">
            <v>42720</v>
          </cell>
        </row>
        <row r="604">
          <cell r="B604" t="str">
            <v>CLU038H1205C4-353H5K2</v>
          </cell>
          <cell r="C604" t="str">
            <v>038</v>
          </cell>
          <cell r="D604" t="str">
            <v>1205</v>
          </cell>
          <cell r="E604" t="str">
            <v>C4</v>
          </cell>
          <cell r="F604" t="str">
            <v>353</v>
          </cell>
          <cell r="G604" t="str">
            <v>H5</v>
          </cell>
          <cell r="H604" t="str">
            <v>K2</v>
          </cell>
          <cell r="I604">
            <v>375</v>
          </cell>
          <cell r="J604">
            <v>0</v>
          </cell>
          <cell r="K604" t="str">
            <v>*</v>
          </cell>
          <cell r="L604" t="str">
            <v>○</v>
          </cell>
          <cell r="M604">
            <v>42725</v>
          </cell>
          <cell r="N604">
            <v>0</v>
          </cell>
          <cell r="O604" t="str">
            <v>*</v>
          </cell>
          <cell r="P604" t="str">
            <v>○</v>
          </cell>
          <cell r="Q604">
            <v>42675</v>
          </cell>
        </row>
        <row r="605">
          <cell r="B605" t="str">
            <v>CLU038H1205C4-403H5K2</v>
          </cell>
          <cell r="C605" t="str">
            <v>038</v>
          </cell>
          <cell r="D605" t="str">
            <v>1205</v>
          </cell>
          <cell r="E605" t="str">
            <v>C4</v>
          </cell>
          <cell r="F605" t="str">
            <v>403</v>
          </cell>
          <cell r="G605" t="str">
            <v>H5</v>
          </cell>
          <cell r="H605" t="str">
            <v>K2</v>
          </cell>
          <cell r="I605">
            <v>375</v>
          </cell>
          <cell r="J605">
            <v>0</v>
          </cell>
          <cell r="K605" t="str">
            <v>*</v>
          </cell>
          <cell r="L605" t="str">
            <v>○</v>
          </cell>
          <cell r="M605">
            <v>42870</v>
          </cell>
          <cell r="N605">
            <v>0</v>
          </cell>
          <cell r="O605" t="str">
            <v>*</v>
          </cell>
          <cell r="P605" t="str">
            <v>○</v>
          </cell>
          <cell r="Q605">
            <v>42558</v>
          </cell>
        </row>
        <row r="606">
          <cell r="B606" t="str">
            <v>CLU038H1205C4-273H6K2</v>
          </cell>
          <cell r="C606" t="str">
            <v>038</v>
          </cell>
          <cell r="D606" t="str">
            <v>1205</v>
          </cell>
          <cell r="E606" t="str">
            <v>C4</v>
          </cell>
          <cell r="F606" t="str">
            <v>273</v>
          </cell>
          <cell r="G606" t="str">
            <v>H6</v>
          </cell>
          <cell r="H606" t="str">
            <v>K2</v>
          </cell>
          <cell r="I606">
            <v>375</v>
          </cell>
          <cell r="J606" t="str">
            <v>○</v>
          </cell>
          <cell r="K606">
            <v>42562</v>
          </cell>
          <cell r="L606" t="str">
            <v>○</v>
          </cell>
          <cell r="M606">
            <v>42408</v>
          </cell>
          <cell r="N606">
            <v>0</v>
          </cell>
          <cell r="O606" t="str">
            <v>*</v>
          </cell>
          <cell r="P606" t="str">
            <v>○</v>
          </cell>
          <cell r="Q606">
            <v>42597</v>
          </cell>
        </row>
        <row r="607">
          <cell r="B607" t="str">
            <v>CLU038H1205C4-303H6K2</v>
          </cell>
          <cell r="C607" t="str">
            <v>038</v>
          </cell>
          <cell r="D607" t="str">
            <v>1205</v>
          </cell>
          <cell r="E607" t="str">
            <v>C4</v>
          </cell>
          <cell r="F607" t="str">
            <v>303</v>
          </cell>
          <cell r="G607" t="str">
            <v>H6</v>
          </cell>
          <cell r="H607" t="str">
            <v>K2</v>
          </cell>
          <cell r="I607">
            <v>375</v>
          </cell>
          <cell r="J607" t="str">
            <v>○</v>
          </cell>
          <cell r="K607">
            <v>42861</v>
          </cell>
          <cell r="L607" t="str">
            <v>○</v>
          </cell>
          <cell r="M607">
            <v>42658</v>
          </cell>
          <cell r="N607" t="str">
            <v>○</v>
          </cell>
          <cell r="O607">
            <v>42354</v>
          </cell>
          <cell r="P607" t="str">
            <v>○</v>
          </cell>
          <cell r="Q607">
            <v>42719</v>
          </cell>
        </row>
        <row r="608">
          <cell r="B608" t="str">
            <v>CLU038H1205C4-353H6K2</v>
          </cell>
          <cell r="C608" t="str">
            <v>038</v>
          </cell>
          <cell r="D608" t="str">
            <v>1205</v>
          </cell>
          <cell r="E608" t="str">
            <v>C4</v>
          </cell>
          <cell r="F608" t="str">
            <v>353</v>
          </cell>
          <cell r="G608" t="str">
            <v>H6</v>
          </cell>
          <cell r="H608" t="str">
            <v>K2</v>
          </cell>
          <cell r="I608">
            <v>375</v>
          </cell>
          <cell r="J608">
            <v>0</v>
          </cell>
          <cell r="K608" t="str">
            <v>*</v>
          </cell>
          <cell r="L608" t="str">
            <v>○</v>
          </cell>
          <cell r="M608">
            <v>42483</v>
          </cell>
          <cell r="N608">
            <v>0</v>
          </cell>
          <cell r="O608" t="str">
            <v>*</v>
          </cell>
          <cell r="P608" t="str">
            <v>○</v>
          </cell>
          <cell r="Q608">
            <v>42689</v>
          </cell>
        </row>
        <row r="609">
          <cell r="B609" t="str">
            <v>CLU038H1205C4-273H7K4</v>
          </cell>
          <cell r="C609" t="str">
            <v>038</v>
          </cell>
          <cell r="D609" t="str">
            <v>1205</v>
          </cell>
          <cell r="E609" t="str">
            <v>C4</v>
          </cell>
          <cell r="F609" t="str">
            <v>273</v>
          </cell>
          <cell r="G609" t="str">
            <v>H7</v>
          </cell>
          <cell r="H609" t="str">
            <v>K4</v>
          </cell>
          <cell r="I609">
            <v>375</v>
          </cell>
          <cell r="J609">
            <v>0</v>
          </cell>
          <cell r="K609" t="str">
            <v>*</v>
          </cell>
          <cell r="L609">
            <v>0</v>
          </cell>
          <cell r="M609" t="str">
            <v>*</v>
          </cell>
          <cell r="N609" t="str">
            <v>○</v>
          </cell>
          <cell r="O609">
            <v>42699</v>
          </cell>
          <cell r="P609" t="str">
            <v>○</v>
          </cell>
          <cell r="Q609">
            <v>42815</v>
          </cell>
        </row>
        <row r="610">
          <cell r="B610" t="str">
            <v>CLU038H1205C4-303H7K4</v>
          </cell>
          <cell r="C610" t="str">
            <v>038</v>
          </cell>
          <cell r="D610" t="str">
            <v>1205</v>
          </cell>
          <cell r="E610" t="str">
            <v>C4</v>
          </cell>
          <cell r="F610" t="str">
            <v>303</v>
          </cell>
          <cell r="G610" t="str">
            <v>H7</v>
          </cell>
          <cell r="H610" t="str">
            <v>K4</v>
          </cell>
          <cell r="I610">
            <v>375</v>
          </cell>
          <cell r="J610">
            <v>0</v>
          </cell>
          <cell r="K610" t="str">
            <v>*</v>
          </cell>
          <cell r="L610">
            <v>0</v>
          </cell>
          <cell r="M610" t="str">
            <v>*</v>
          </cell>
          <cell r="N610" t="str">
            <v>○</v>
          </cell>
          <cell r="O610">
            <v>42712</v>
          </cell>
          <cell r="P610" t="str">
            <v>○</v>
          </cell>
          <cell r="Q610">
            <v>42867</v>
          </cell>
        </row>
        <row r="611">
          <cell r="B611" t="str">
            <v>CLU038H1205C4-353H7K4</v>
          </cell>
          <cell r="C611" t="str">
            <v>038</v>
          </cell>
          <cell r="D611" t="str">
            <v>1205</v>
          </cell>
          <cell r="E611" t="str">
            <v>C4</v>
          </cell>
          <cell r="F611" t="str">
            <v>353</v>
          </cell>
          <cell r="G611" t="str">
            <v>H7</v>
          </cell>
          <cell r="H611" t="str">
            <v>K4</v>
          </cell>
          <cell r="I611">
            <v>375</v>
          </cell>
          <cell r="J611">
            <v>0</v>
          </cell>
          <cell r="K611" t="str">
            <v>*</v>
          </cell>
          <cell r="L611">
            <v>0</v>
          </cell>
          <cell r="M611" t="str">
            <v>*</v>
          </cell>
          <cell r="N611">
            <v>0</v>
          </cell>
          <cell r="O611" t="str">
            <v>*</v>
          </cell>
          <cell r="P611" t="str">
            <v>○</v>
          </cell>
          <cell r="Q611">
            <v>42448</v>
          </cell>
        </row>
        <row r="612">
          <cell r="B612" t="str">
            <v>CLU038H1205C4-403H7K4</v>
          </cell>
          <cell r="C612" t="str">
            <v>038</v>
          </cell>
          <cell r="D612" t="str">
            <v>1205</v>
          </cell>
          <cell r="E612" t="str">
            <v>C4</v>
          </cell>
          <cell r="F612" t="str">
            <v>403</v>
          </cell>
          <cell r="G612" t="str">
            <v>H7</v>
          </cell>
          <cell r="H612" t="str">
            <v>K4</v>
          </cell>
          <cell r="I612">
            <v>375</v>
          </cell>
          <cell r="J612">
            <v>0</v>
          </cell>
          <cell r="K612" t="str">
            <v>*</v>
          </cell>
          <cell r="L612">
            <v>0</v>
          </cell>
          <cell r="M612" t="str">
            <v>*</v>
          </cell>
          <cell r="N612" t="str">
            <v>○</v>
          </cell>
          <cell r="O612">
            <v>42711</v>
          </cell>
          <cell r="P612" t="str">
            <v>○</v>
          </cell>
          <cell r="Q612">
            <v>42873</v>
          </cell>
        </row>
        <row r="613">
          <cell r="B613" t="str">
            <v>CLU038H1206C4-30AL7K3</v>
          </cell>
          <cell r="C613" t="str">
            <v>038</v>
          </cell>
          <cell r="D613" t="str">
            <v>1206</v>
          </cell>
          <cell r="E613" t="str">
            <v>C4</v>
          </cell>
          <cell r="F613" t="str">
            <v>30A</v>
          </cell>
          <cell r="G613" t="str">
            <v>L7</v>
          </cell>
          <cell r="H613" t="str">
            <v>K3</v>
          </cell>
          <cell r="I613">
            <v>375</v>
          </cell>
          <cell r="J613">
            <v>0</v>
          </cell>
          <cell r="K613" t="str">
            <v>*</v>
          </cell>
          <cell r="L613" t="str">
            <v>○</v>
          </cell>
          <cell r="M613">
            <v>42644</v>
          </cell>
          <cell r="N613" t="str">
            <v>○</v>
          </cell>
          <cell r="O613">
            <v>42580</v>
          </cell>
          <cell r="P613">
            <v>0</v>
          </cell>
          <cell r="Q613" t="str">
            <v>*</v>
          </cell>
        </row>
        <row r="614">
          <cell r="B614" t="str">
            <v>CLU038H1206C4-40AL7K3</v>
          </cell>
          <cell r="C614" t="str">
            <v>038</v>
          </cell>
          <cell r="D614" t="str">
            <v>1206</v>
          </cell>
          <cell r="E614" t="str">
            <v>C4</v>
          </cell>
          <cell r="F614" t="str">
            <v>40A</v>
          </cell>
          <cell r="G614" t="str">
            <v>L7</v>
          </cell>
          <cell r="H614" t="str">
            <v>K3</v>
          </cell>
          <cell r="I614">
            <v>375</v>
          </cell>
          <cell r="J614">
            <v>0</v>
          </cell>
          <cell r="K614" t="str">
            <v>*</v>
          </cell>
          <cell r="L614" t="str">
            <v>○</v>
          </cell>
          <cell r="M614">
            <v>42397</v>
          </cell>
          <cell r="N614" t="str">
            <v>○</v>
          </cell>
          <cell r="O614">
            <v>42484</v>
          </cell>
          <cell r="P614">
            <v>0</v>
          </cell>
          <cell r="Q614" t="str">
            <v>*</v>
          </cell>
        </row>
        <row r="615">
          <cell r="B615" t="str">
            <v>CLU038H1206C4-50AL7K3</v>
          </cell>
          <cell r="C615" t="str">
            <v>038</v>
          </cell>
          <cell r="D615" t="str">
            <v>1206</v>
          </cell>
          <cell r="E615" t="str">
            <v>C4</v>
          </cell>
          <cell r="F615" t="str">
            <v>50A</v>
          </cell>
          <cell r="G615" t="str">
            <v>L7</v>
          </cell>
          <cell r="H615" t="str">
            <v>K3</v>
          </cell>
          <cell r="I615">
            <v>375</v>
          </cell>
          <cell r="J615">
            <v>0</v>
          </cell>
          <cell r="K615" t="str">
            <v>*</v>
          </cell>
          <cell r="L615" t="str">
            <v>○</v>
          </cell>
          <cell r="M615">
            <v>42413</v>
          </cell>
          <cell r="N615" t="str">
            <v>○</v>
          </cell>
          <cell r="O615">
            <v>42748</v>
          </cell>
          <cell r="P615">
            <v>0</v>
          </cell>
          <cell r="Q615" t="str">
            <v>*</v>
          </cell>
        </row>
        <row r="616">
          <cell r="B616" t="str">
            <v>CLU038H1206C4-273M2K1</v>
          </cell>
          <cell r="C616" t="str">
            <v>038</v>
          </cell>
          <cell r="D616" t="str">
            <v>1206</v>
          </cell>
          <cell r="E616" t="str">
            <v>C4</v>
          </cell>
          <cell r="F616" t="str">
            <v>273</v>
          </cell>
          <cell r="G616" t="str">
            <v>M2</v>
          </cell>
          <cell r="H616" t="str">
            <v>K1</v>
          </cell>
          <cell r="I616">
            <v>375</v>
          </cell>
          <cell r="J616" t="str">
            <v>○</v>
          </cell>
          <cell r="K616">
            <v>42697</v>
          </cell>
          <cell r="L616">
            <v>0</v>
          </cell>
          <cell r="M616" t="str">
            <v>*</v>
          </cell>
          <cell r="N616" t="str">
            <v>○</v>
          </cell>
          <cell r="O616">
            <v>42824</v>
          </cell>
          <cell r="P616" t="str">
            <v>○</v>
          </cell>
          <cell r="Q616">
            <v>42826</v>
          </cell>
        </row>
        <row r="617">
          <cell r="B617" t="str">
            <v>CLU038H1206C4-303M2K1</v>
          </cell>
          <cell r="C617" t="str">
            <v>038</v>
          </cell>
          <cell r="D617" t="str">
            <v>1206</v>
          </cell>
          <cell r="E617" t="str">
            <v>C4</v>
          </cell>
          <cell r="F617" t="str">
            <v>303</v>
          </cell>
          <cell r="G617" t="str">
            <v>M2</v>
          </cell>
          <cell r="H617" t="str">
            <v>K1</v>
          </cell>
          <cell r="I617">
            <v>375</v>
          </cell>
          <cell r="J617" t="str">
            <v>○</v>
          </cell>
          <cell r="K617">
            <v>42515</v>
          </cell>
          <cell r="L617" t="str">
            <v>○</v>
          </cell>
          <cell r="M617">
            <v>42382</v>
          </cell>
          <cell r="N617" t="str">
            <v>○</v>
          </cell>
          <cell r="O617">
            <v>42824</v>
          </cell>
          <cell r="P617" t="str">
            <v>○</v>
          </cell>
          <cell r="Q617">
            <v>42547</v>
          </cell>
        </row>
        <row r="618">
          <cell r="B618" t="str">
            <v>CLU038H1206C4-323M2K1</v>
          </cell>
          <cell r="C618" t="str">
            <v>038</v>
          </cell>
          <cell r="D618" t="str">
            <v>1206</v>
          </cell>
          <cell r="E618" t="str">
            <v>C4</v>
          </cell>
          <cell r="F618" t="str">
            <v>323</v>
          </cell>
          <cell r="G618" t="str">
            <v>M2</v>
          </cell>
          <cell r="H618" t="str">
            <v>K1</v>
          </cell>
          <cell r="I618">
            <v>375</v>
          </cell>
          <cell r="J618" t="str">
            <v>○</v>
          </cell>
          <cell r="K618">
            <v>42716</v>
          </cell>
          <cell r="L618" t="str">
            <v>○</v>
          </cell>
          <cell r="M618">
            <v>42434</v>
          </cell>
          <cell r="N618" t="str">
            <v>○</v>
          </cell>
          <cell r="O618">
            <v>42824</v>
          </cell>
          <cell r="P618" t="str">
            <v>○</v>
          </cell>
          <cell r="Q618">
            <v>42642</v>
          </cell>
        </row>
        <row r="619">
          <cell r="B619" t="str">
            <v>CLU038H1206C4-353M2K1</v>
          </cell>
          <cell r="C619" t="str">
            <v>038</v>
          </cell>
          <cell r="D619" t="str">
            <v>1206</v>
          </cell>
          <cell r="E619" t="str">
            <v>C4</v>
          </cell>
          <cell r="F619" t="str">
            <v>353</v>
          </cell>
          <cell r="G619" t="str">
            <v>M2</v>
          </cell>
          <cell r="H619" t="str">
            <v>K1</v>
          </cell>
          <cell r="I619">
            <v>375</v>
          </cell>
          <cell r="J619" t="str">
            <v>○</v>
          </cell>
          <cell r="K619">
            <v>42731</v>
          </cell>
          <cell r="L619" t="str">
            <v>○</v>
          </cell>
          <cell r="M619">
            <v>42394</v>
          </cell>
          <cell r="N619" t="str">
            <v>○</v>
          </cell>
          <cell r="O619">
            <v>42692</v>
          </cell>
          <cell r="P619" t="str">
            <v>○</v>
          </cell>
          <cell r="Q619">
            <v>42774</v>
          </cell>
        </row>
        <row r="620">
          <cell r="B620" t="str">
            <v>CLU038H1206C4-403M2K1</v>
          </cell>
          <cell r="C620" t="str">
            <v>038</v>
          </cell>
          <cell r="D620" t="str">
            <v>1206</v>
          </cell>
          <cell r="E620" t="str">
            <v>C4</v>
          </cell>
          <cell r="F620" t="str">
            <v>403</v>
          </cell>
          <cell r="G620" t="str">
            <v>M2</v>
          </cell>
          <cell r="H620" t="str">
            <v>K1</v>
          </cell>
          <cell r="I620">
            <v>375</v>
          </cell>
          <cell r="J620" t="str">
            <v>○</v>
          </cell>
          <cell r="K620">
            <v>42705</v>
          </cell>
          <cell r="L620" t="str">
            <v>○</v>
          </cell>
          <cell r="M620">
            <v>42461</v>
          </cell>
          <cell r="N620" t="str">
            <v>○</v>
          </cell>
          <cell r="O620">
            <v>42824</v>
          </cell>
          <cell r="P620" t="str">
            <v>○</v>
          </cell>
          <cell r="Q620">
            <v>42975</v>
          </cell>
        </row>
        <row r="621">
          <cell r="B621" t="str">
            <v>CLU038H1206C4-503M2K1</v>
          </cell>
          <cell r="C621" t="str">
            <v>038</v>
          </cell>
          <cell r="D621" t="str">
            <v>1206</v>
          </cell>
          <cell r="E621" t="str">
            <v>C4</v>
          </cell>
          <cell r="F621" t="str">
            <v>503</v>
          </cell>
          <cell r="G621" t="str">
            <v>M2</v>
          </cell>
          <cell r="H621" t="str">
            <v>K1</v>
          </cell>
          <cell r="I621">
            <v>375</v>
          </cell>
          <cell r="J621" t="str">
            <v>○</v>
          </cell>
          <cell r="K621">
            <v>42741</v>
          </cell>
          <cell r="L621" t="str">
            <v>○</v>
          </cell>
          <cell r="M621">
            <v>42389</v>
          </cell>
          <cell r="N621" t="str">
            <v>○</v>
          </cell>
          <cell r="O621">
            <v>42824</v>
          </cell>
          <cell r="P621" t="str">
            <v>○</v>
          </cell>
          <cell r="Q621">
            <v>42509</v>
          </cell>
        </row>
        <row r="622">
          <cell r="B622" t="str">
            <v>CLU038H1206C4-653M2K1</v>
          </cell>
          <cell r="C622" t="str">
            <v>038</v>
          </cell>
          <cell r="D622" t="str">
            <v>1206</v>
          </cell>
          <cell r="E622" t="str">
            <v>C4</v>
          </cell>
          <cell r="F622" t="str">
            <v>653</v>
          </cell>
          <cell r="G622" t="str">
            <v>M2</v>
          </cell>
          <cell r="H622" t="str">
            <v>K1</v>
          </cell>
          <cell r="I622">
            <v>375</v>
          </cell>
          <cell r="J622" t="str">
            <v>○</v>
          </cell>
          <cell r="K622">
            <v>42518</v>
          </cell>
          <cell r="L622" t="str">
            <v>○</v>
          </cell>
          <cell r="M622">
            <v>42465</v>
          </cell>
          <cell r="N622" t="str">
            <v>○</v>
          </cell>
          <cell r="O622">
            <v>42824</v>
          </cell>
          <cell r="P622" t="str">
            <v>○</v>
          </cell>
          <cell r="Q622">
            <v>42753</v>
          </cell>
        </row>
        <row r="623">
          <cell r="B623" t="str">
            <v>CLU038H1206C4-273H5K2</v>
          </cell>
          <cell r="C623" t="str">
            <v>038</v>
          </cell>
          <cell r="D623" t="str">
            <v>1206</v>
          </cell>
          <cell r="E623" t="str">
            <v>C4</v>
          </cell>
          <cell r="F623" t="str">
            <v>273</v>
          </cell>
          <cell r="G623" t="str">
            <v>H5</v>
          </cell>
          <cell r="H623" t="str">
            <v>K2</v>
          </cell>
          <cell r="I623">
            <v>375</v>
          </cell>
          <cell r="J623" t="str">
            <v>○</v>
          </cell>
          <cell r="K623">
            <v>42714</v>
          </cell>
          <cell r="L623">
            <v>0</v>
          </cell>
          <cell r="M623" t="str">
            <v>*</v>
          </cell>
          <cell r="N623" t="str">
            <v>○</v>
          </cell>
          <cell r="O623">
            <v>42629</v>
          </cell>
          <cell r="P623" t="str">
            <v>○</v>
          </cell>
          <cell r="Q623">
            <v>42877</v>
          </cell>
        </row>
        <row r="624">
          <cell r="B624" t="str">
            <v>CLU038H1206C4-303H5K2</v>
          </cell>
          <cell r="C624" t="str">
            <v>038</v>
          </cell>
          <cell r="D624" t="str">
            <v>1206</v>
          </cell>
          <cell r="E624" t="str">
            <v>C4</v>
          </cell>
          <cell r="F624" t="str">
            <v>303</v>
          </cell>
          <cell r="G624" t="str">
            <v>H5</v>
          </cell>
          <cell r="H624" t="str">
            <v>K2</v>
          </cell>
          <cell r="I624">
            <v>375</v>
          </cell>
          <cell r="J624" t="str">
            <v>○</v>
          </cell>
          <cell r="K624">
            <v>42730</v>
          </cell>
          <cell r="L624" t="str">
            <v>○</v>
          </cell>
          <cell r="M624">
            <v>42391</v>
          </cell>
          <cell r="N624" t="str">
            <v>○</v>
          </cell>
          <cell r="O624">
            <v>42691</v>
          </cell>
          <cell r="P624" t="str">
            <v>○</v>
          </cell>
          <cell r="Q624">
            <v>42753</v>
          </cell>
        </row>
        <row r="625">
          <cell r="B625" t="str">
            <v>CLU038H1206C4-353H5K2</v>
          </cell>
          <cell r="C625" t="str">
            <v>038</v>
          </cell>
          <cell r="D625" t="str">
            <v>1206</v>
          </cell>
          <cell r="E625" t="str">
            <v>C4</v>
          </cell>
          <cell r="F625" t="str">
            <v>353</v>
          </cell>
          <cell r="G625" t="str">
            <v>H5</v>
          </cell>
          <cell r="H625" t="str">
            <v>K2</v>
          </cell>
          <cell r="I625">
            <v>375</v>
          </cell>
          <cell r="J625">
            <v>0</v>
          </cell>
          <cell r="K625" t="str">
            <v>*</v>
          </cell>
          <cell r="L625" t="str">
            <v>○</v>
          </cell>
          <cell r="M625">
            <v>42846</v>
          </cell>
          <cell r="N625" t="str">
            <v>○</v>
          </cell>
          <cell r="O625">
            <v>42432</v>
          </cell>
          <cell r="P625" t="str">
            <v>○</v>
          </cell>
          <cell r="Q625">
            <v>42541</v>
          </cell>
        </row>
        <row r="626">
          <cell r="B626" t="str">
            <v>CLU038H1206C4-403H5K2</v>
          </cell>
          <cell r="C626" t="str">
            <v>038</v>
          </cell>
          <cell r="D626" t="str">
            <v>1206</v>
          </cell>
          <cell r="E626" t="str">
            <v>C4</v>
          </cell>
          <cell r="F626" t="str">
            <v>403</v>
          </cell>
          <cell r="G626" t="str">
            <v>H5</v>
          </cell>
          <cell r="H626" t="str">
            <v>K2</v>
          </cell>
          <cell r="I626">
            <v>375</v>
          </cell>
          <cell r="J626">
            <v>0</v>
          </cell>
          <cell r="K626" t="str">
            <v>*</v>
          </cell>
          <cell r="L626" t="str">
            <v>○</v>
          </cell>
          <cell r="M626">
            <v>42684</v>
          </cell>
          <cell r="N626" t="str">
            <v>○</v>
          </cell>
          <cell r="O626">
            <v>42495</v>
          </cell>
          <cell r="P626" t="str">
            <v>○</v>
          </cell>
          <cell r="Q626">
            <v>42363</v>
          </cell>
        </row>
        <row r="627">
          <cell r="B627" t="str">
            <v>CLU038H1206C4-273H6K2</v>
          </cell>
          <cell r="C627" t="str">
            <v>038</v>
          </cell>
          <cell r="D627" t="str">
            <v>1206</v>
          </cell>
          <cell r="E627" t="str">
            <v>C4</v>
          </cell>
          <cell r="F627" t="str">
            <v>273</v>
          </cell>
          <cell r="G627" t="str">
            <v>H6</v>
          </cell>
          <cell r="H627" t="str">
            <v>K2</v>
          </cell>
          <cell r="I627">
            <v>375</v>
          </cell>
          <cell r="J627">
            <v>0</v>
          </cell>
          <cell r="K627" t="str">
            <v>*</v>
          </cell>
          <cell r="L627" t="str">
            <v>○</v>
          </cell>
          <cell r="M627">
            <v>42381</v>
          </cell>
          <cell r="N627" t="str">
            <v>○</v>
          </cell>
          <cell r="O627">
            <v>42426</v>
          </cell>
          <cell r="P627" t="str">
            <v>○</v>
          </cell>
          <cell r="Q627">
            <v>42785</v>
          </cell>
        </row>
        <row r="628">
          <cell r="B628" t="str">
            <v>CLU038H1206C4-303H6K2</v>
          </cell>
          <cell r="C628" t="str">
            <v>038</v>
          </cell>
          <cell r="D628" t="str">
            <v>1206</v>
          </cell>
          <cell r="E628" t="str">
            <v>C4</v>
          </cell>
          <cell r="F628" t="str">
            <v>303</v>
          </cell>
          <cell r="G628" t="str">
            <v>H6</v>
          </cell>
          <cell r="H628" t="str">
            <v>K2</v>
          </cell>
          <cell r="I628">
            <v>375</v>
          </cell>
          <cell r="J628" t="str">
            <v>○</v>
          </cell>
          <cell r="K628">
            <v>42483</v>
          </cell>
          <cell r="L628" t="str">
            <v>○</v>
          </cell>
          <cell r="M628">
            <v>42460</v>
          </cell>
          <cell r="N628" t="str">
            <v>○</v>
          </cell>
          <cell r="O628">
            <v>42586</v>
          </cell>
          <cell r="P628" t="str">
            <v>○</v>
          </cell>
          <cell r="Q628">
            <v>42544</v>
          </cell>
        </row>
        <row r="629">
          <cell r="B629" t="str">
            <v>CLU038H1206C4-353H6K2</v>
          </cell>
          <cell r="C629" t="str">
            <v>038</v>
          </cell>
          <cell r="D629" t="str">
            <v>1206</v>
          </cell>
          <cell r="E629" t="str">
            <v>C4</v>
          </cell>
          <cell r="F629" t="str">
            <v>353</v>
          </cell>
          <cell r="G629" t="str">
            <v>H6</v>
          </cell>
          <cell r="H629" t="str">
            <v>K2</v>
          </cell>
          <cell r="I629">
            <v>375</v>
          </cell>
          <cell r="J629">
            <v>0</v>
          </cell>
          <cell r="K629" t="str">
            <v>*</v>
          </cell>
          <cell r="L629" t="str">
            <v>○</v>
          </cell>
          <cell r="M629">
            <v>42785</v>
          </cell>
          <cell r="N629" t="str">
            <v>○</v>
          </cell>
          <cell r="O629">
            <v>42538</v>
          </cell>
          <cell r="P629" t="str">
            <v>○</v>
          </cell>
          <cell r="Q629">
            <v>42544</v>
          </cell>
        </row>
        <row r="630">
          <cell r="B630" t="str">
            <v>CLU038H1206C4-273H7K4</v>
          </cell>
          <cell r="C630" t="str">
            <v>038</v>
          </cell>
          <cell r="D630" t="str">
            <v>1206</v>
          </cell>
          <cell r="E630" t="str">
            <v>C4</v>
          </cell>
          <cell r="F630" t="str">
            <v>273</v>
          </cell>
          <cell r="G630" t="str">
            <v>H7</v>
          </cell>
          <cell r="H630" t="str">
            <v>K4</v>
          </cell>
          <cell r="I630">
            <v>375</v>
          </cell>
          <cell r="J630">
            <v>0</v>
          </cell>
          <cell r="K630" t="str">
            <v>*</v>
          </cell>
          <cell r="L630">
            <v>0</v>
          </cell>
          <cell r="M630" t="str">
            <v>*</v>
          </cell>
          <cell r="N630">
            <v>0</v>
          </cell>
          <cell r="O630" t="str">
            <v>*</v>
          </cell>
          <cell r="P630" t="str">
            <v>○</v>
          </cell>
          <cell r="Q630">
            <v>42517</v>
          </cell>
        </row>
        <row r="631">
          <cell r="B631" t="str">
            <v>CLU038H1206C4-303H7K4</v>
          </cell>
          <cell r="C631" t="str">
            <v>038</v>
          </cell>
          <cell r="D631" t="str">
            <v>1206</v>
          </cell>
          <cell r="E631" t="str">
            <v>C4</v>
          </cell>
          <cell r="F631" t="str">
            <v>303</v>
          </cell>
          <cell r="G631" t="str">
            <v>H7</v>
          </cell>
          <cell r="H631" t="str">
            <v>K4</v>
          </cell>
          <cell r="I631">
            <v>375</v>
          </cell>
          <cell r="J631">
            <v>0</v>
          </cell>
          <cell r="K631" t="str">
            <v>*</v>
          </cell>
          <cell r="L631">
            <v>0</v>
          </cell>
          <cell r="M631" t="str">
            <v>*</v>
          </cell>
          <cell r="N631">
            <v>0</v>
          </cell>
          <cell r="O631" t="str">
            <v>*</v>
          </cell>
          <cell r="P631" t="str">
            <v>○</v>
          </cell>
          <cell r="Q631">
            <v>42718</v>
          </cell>
        </row>
        <row r="632">
          <cell r="B632" t="str">
            <v>CLU038H1206C4-403H7K4</v>
          </cell>
          <cell r="C632" t="str">
            <v>038</v>
          </cell>
          <cell r="D632" t="str">
            <v>1206</v>
          </cell>
          <cell r="E632" t="str">
            <v>C4</v>
          </cell>
          <cell r="F632" t="str">
            <v>403</v>
          </cell>
          <cell r="G632" t="str">
            <v>H7</v>
          </cell>
          <cell r="H632" t="str">
            <v>K4</v>
          </cell>
          <cell r="I632">
            <v>375</v>
          </cell>
          <cell r="J632">
            <v>0</v>
          </cell>
          <cell r="K632" t="str">
            <v>*</v>
          </cell>
          <cell r="L632">
            <v>0</v>
          </cell>
          <cell r="M632" t="str">
            <v>*</v>
          </cell>
          <cell r="N632">
            <v>0</v>
          </cell>
          <cell r="O632" t="str">
            <v>*</v>
          </cell>
          <cell r="P632" t="str">
            <v>○</v>
          </cell>
          <cell r="Q632">
            <v>42870</v>
          </cell>
        </row>
        <row r="633">
          <cell r="B633" t="str">
            <v>CLU038H1208C4-30AL7K3</v>
          </cell>
          <cell r="C633" t="str">
            <v>038</v>
          </cell>
          <cell r="D633" t="str">
            <v>1208</v>
          </cell>
          <cell r="E633" t="str">
            <v>C4</v>
          </cell>
          <cell r="F633" t="str">
            <v>30A</v>
          </cell>
          <cell r="G633" t="str">
            <v>L7</v>
          </cell>
          <cell r="H633" t="str">
            <v>K3</v>
          </cell>
          <cell r="I633">
            <v>375</v>
          </cell>
          <cell r="J633">
            <v>0</v>
          </cell>
          <cell r="K633" t="str">
            <v>*</v>
          </cell>
          <cell r="L633" t="str">
            <v>○</v>
          </cell>
          <cell r="M633">
            <v>42444</v>
          </cell>
          <cell r="N633" t="str">
            <v>○</v>
          </cell>
          <cell r="O633">
            <v>42539</v>
          </cell>
          <cell r="P633">
            <v>0</v>
          </cell>
          <cell r="Q633" t="str">
            <v>*</v>
          </cell>
        </row>
        <row r="634">
          <cell r="B634" t="str">
            <v>CLU038H1208C4-40AL7K3</v>
          </cell>
          <cell r="C634" t="str">
            <v>038</v>
          </cell>
          <cell r="D634" t="str">
            <v>1208</v>
          </cell>
          <cell r="E634" t="str">
            <v>C4</v>
          </cell>
          <cell r="F634" t="str">
            <v>40A</v>
          </cell>
          <cell r="G634" t="str">
            <v>L7</v>
          </cell>
          <cell r="H634" t="str">
            <v>K3</v>
          </cell>
          <cell r="I634">
            <v>375</v>
          </cell>
          <cell r="J634">
            <v>0</v>
          </cell>
          <cell r="K634" t="str">
            <v>*</v>
          </cell>
          <cell r="L634" t="str">
            <v>○</v>
          </cell>
          <cell r="M634">
            <v>42417</v>
          </cell>
          <cell r="N634" t="str">
            <v>○</v>
          </cell>
          <cell r="O634">
            <v>42484</v>
          </cell>
          <cell r="P634">
            <v>0</v>
          </cell>
          <cell r="Q634" t="str">
            <v>*</v>
          </cell>
        </row>
        <row r="635">
          <cell r="B635" t="str">
            <v>CLU038H1208C4-50AL7K3</v>
          </cell>
          <cell r="C635" t="str">
            <v>038</v>
          </cell>
          <cell r="D635" t="str">
            <v>1208</v>
          </cell>
          <cell r="E635" t="str">
            <v>C4</v>
          </cell>
          <cell r="F635" t="str">
            <v>50A</v>
          </cell>
          <cell r="G635" t="str">
            <v>L7</v>
          </cell>
          <cell r="H635" t="str">
            <v>K3</v>
          </cell>
          <cell r="I635">
            <v>375</v>
          </cell>
          <cell r="J635">
            <v>0</v>
          </cell>
          <cell r="K635" t="str">
            <v>*</v>
          </cell>
          <cell r="L635" t="str">
            <v>○</v>
          </cell>
          <cell r="M635">
            <v>42352</v>
          </cell>
          <cell r="N635" t="str">
            <v>○</v>
          </cell>
          <cell r="O635">
            <v>42488</v>
          </cell>
          <cell r="P635">
            <v>0</v>
          </cell>
          <cell r="Q635" t="str">
            <v>*</v>
          </cell>
        </row>
        <row r="636">
          <cell r="B636" t="str">
            <v>CLU038H1208C4-57AL7K3</v>
          </cell>
          <cell r="C636" t="str">
            <v>038</v>
          </cell>
          <cell r="D636" t="str">
            <v>1208</v>
          </cell>
          <cell r="E636" t="str">
            <v>C4</v>
          </cell>
          <cell r="F636" t="str">
            <v>57A</v>
          </cell>
          <cell r="G636" t="str">
            <v>L7</v>
          </cell>
          <cell r="H636" t="str">
            <v>K3</v>
          </cell>
          <cell r="I636">
            <v>375</v>
          </cell>
          <cell r="J636">
            <v>0</v>
          </cell>
          <cell r="K636" t="str">
            <v>*</v>
          </cell>
          <cell r="L636" t="str">
            <v>○</v>
          </cell>
          <cell r="M636">
            <v>42726</v>
          </cell>
          <cell r="N636" t="str">
            <v>○</v>
          </cell>
          <cell r="O636">
            <v>42588</v>
          </cell>
          <cell r="P636">
            <v>0</v>
          </cell>
          <cell r="Q636" t="str">
            <v>*</v>
          </cell>
        </row>
        <row r="637">
          <cell r="B637" t="str">
            <v>CLU038H1208C4-273M2K1</v>
          </cell>
          <cell r="C637" t="str">
            <v>038</v>
          </cell>
          <cell r="D637" t="str">
            <v>1208</v>
          </cell>
          <cell r="E637" t="str">
            <v>C4</v>
          </cell>
          <cell r="F637" t="str">
            <v>273</v>
          </cell>
          <cell r="G637" t="str">
            <v>M2</v>
          </cell>
          <cell r="H637" t="str">
            <v>K1</v>
          </cell>
          <cell r="I637">
            <v>375</v>
          </cell>
          <cell r="J637" t="str">
            <v>○</v>
          </cell>
          <cell r="K637">
            <v>42846</v>
          </cell>
          <cell r="L637" t="str">
            <v>○</v>
          </cell>
          <cell r="M637">
            <v>42483</v>
          </cell>
          <cell r="N637" t="str">
            <v>○</v>
          </cell>
          <cell r="O637">
            <v>42768</v>
          </cell>
          <cell r="P637" t="str">
            <v>○</v>
          </cell>
          <cell r="Q637">
            <v>42810</v>
          </cell>
        </row>
        <row r="638">
          <cell r="B638" t="str">
            <v>CLU038H1208C4-303M2K1</v>
          </cell>
          <cell r="C638" t="str">
            <v>038</v>
          </cell>
          <cell r="D638" t="str">
            <v>1208</v>
          </cell>
          <cell r="E638" t="str">
            <v>C4</v>
          </cell>
          <cell r="F638" t="str">
            <v>303</v>
          </cell>
          <cell r="G638" t="str">
            <v>M2</v>
          </cell>
          <cell r="H638" t="str">
            <v>K1</v>
          </cell>
          <cell r="I638">
            <v>375</v>
          </cell>
          <cell r="J638" t="str">
            <v>○</v>
          </cell>
          <cell r="K638">
            <v>42874</v>
          </cell>
          <cell r="L638" t="str">
            <v>○</v>
          </cell>
          <cell r="M638">
            <v>42474</v>
          </cell>
          <cell r="N638" t="str">
            <v>○</v>
          </cell>
          <cell r="O638">
            <v>42742</v>
          </cell>
          <cell r="P638" t="str">
            <v>○</v>
          </cell>
          <cell r="Q638">
            <v>42828</v>
          </cell>
        </row>
        <row r="639">
          <cell r="B639" t="str">
            <v>CLU038H1208C4-353M2K1</v>
          </cell>
          <cell r="C639" t="str">
            <v>038</v>
          </cell>
          <cell r="D639" t="str">
            <v>1208</v>
          </cell>
          <cell r="E639" t="str">
            <v>C4</v>
          </cell>
          <cell r="F639" t="str">
            <v>353</v>
          </cell>
          <cell r="G639" t="str">
            <v>M2</v>
          </cell>
          <cell r="H639" t="str">
            <v>K1</v>
          </cell>
          <cell r="I639">
            <v>375</v>
          </cell>
          <cell r="J639" t="str">
            <v>○</v>
          </cell>
          <cell r="K639">
            <v>42837</v>
          </cell>
          <cell r="L639" t="str">
            <v>○</v>
          </cell>
          <cell r="M639">
            <v>42356</v>
          </cell>
          <cell r="N639" t="str">
            <v>○</v>
          </cell>
          <cell r="O639">
            <v>42702</v>
          </cell>
          <cell r="P639" t="str">
            <v>○</v>
          </cell>
          <cell r="Q639">
            <v>42804</v>
          </cell>
        </row>
        <row r="640">
          <cell r="B640" t="str">
            <v>CLU038H1208C4-403M2K1</v>
          </cell>
          <cell r="C640" t="str">
            <v>038</v>
          </cell>
          <cell r="D640" t="str">
            <v>1208</v>
          </cell>
          <cell r="E640" t="str">
            <v>C4</v>
          </cell>
          <cell r="F640" t="str">
            <v>403</v>
          </cell>
          <cell r="G640" t="str">
            <v>M2</v>
          </cell>
          <cell r="H640" t="str">
            <v>K1</v>
          </cell>
          <cell r="I640">
            <v>375</v>
          </cell>
          <cell r="J640" t="str">
            <v>○</v>
          </cell>
          <cell r="K640">
            <v>42874</v>
          </cell>
          <cell r="L640" t="str">
            <v>○</v>
          </cell>
          <cell r="M640">
            <v>42481</v>
          </cell>
          <cell r="N640" t="str">
            <v>○</v>
          </cell>
          <cell r="O640">
            <v>42491</v>
          </cell>
          <cell r="P640" t="str">
            <v>○</v>
          </cell>
          <cell r="Q640">
            <v>42545</v>
          </cell>
        </row>
        <row r="641">
          <cell r="B641" t="str">
            <v>CLU038H1208C4-503M2K1</v>
          </cell>
          <cell r="C641" t="str">
            <v>038</v>
          </cell>
          <cell r="D641" t="str">
            <v>1208</v>
          </cell>
          <cell r="E641" t="str">
            <v>C4</v>
          </cell>
          <cell r="F641" t="str">
            <v>503</v>
          </cell>
          <cell r="G641" t="str">
            <v>M2</v>
          </cell>
          <cell r="H641" t="str">
            <v>K1</v>
          </cell>
          <cell r="I641">
            <v>375</v>
          </cell>
          <cell r="J641" t="str">
            <v>○</v>
          </cell>
          <cell r="K641">
            <v>42837</v>
          </cell>
          <cell r="L641" t="str">
            <v>○</v>
          </cell>
          <cell r="M641">
            <v>42356</v>
          </cell>
          <cell r="N641" t="str">
            <v>○</v>
          </cell>
          <cell r="O641">
            <v>42705</v>
          </cell>
          <cell r="P641" t="str">
            <v>○</v>
          </cell>
          <cell r="Q641">
            <v>42837</v>
          </cell>
        </row>
        <row r="642">
          <cell r="B642" t="str">
            <v>CLU038H1208C4-573M2K1</v>
          </cell>
          <cell r="C642" t="str">
            <v>038</v>
          </cell>
          <cell r="D642" t="str">
            <v>1208</v>
          </cell>
          <cell r="E642" t="str">
            <v>C4</v>
          </cell>
          <cell r="F642" t="str">
            <v>573</v>
          </cell>
          <cell r="G642" t="str">
            <v>M2</v>
          </cell>
          <cell r="H642" t="str">
            <v>K1</v>
          </cell>
          <cell r="I642">
            <v>375</v>
          </cell>
          <cell r="J642" t="str">
            <v>○</v>
          </cell>
          <cell r="K642">
            <v>42837</v>
          </cell>
          <cell r="L642">
            <v>0</v>
          </cell>
          <cell r="M642" t="str">
            <v>*</v>
          </cell>
          <cell r="N642" t="str">
            <v>○</v>
          </cell>
          <cell r="O642">
            <v>42727</v>
          </cell>
          <cell r="P642" t="str">
            <v>○</v>
          </cell>
          <cell r="Q642">
            <v>42522</v>
          </cell>
        </row>
        <row r="643">
          <cell r="B643" t="str">
            <v>CLU038H1208C4-653M2K1</v>
          </cell>
          <cell r="C643" t="str">
            <v>038</v>
          </cell>
          <cell r="D643" t="str">
            <v>1208</v>
          </cell>
          <cell r="E643" t="str">
            <v>C4</v>
          </cell>
          <cell r="F643" t="str">
            <v>653</v>
          </cell>
          <cell r="G643" t="str">
            <v>M2</v>
          </cell>
          <cell r="H643" t="str">
            <v>K1</v>
          </cell>
          <cell r="I643">
            <v>375</v>
          </cell>
          <cell r="J643" t="str">
            <v>○</v>
          </cell>
          <cell r="K643">
            <v>42837</v>
          </cell>
          <cell r="L643" t="str">
            <v>○</v>
          </cell>
          <cell r="M643">
            <v>42472</v>
          </cell>
          <cell r="N643" t="str">
            <v>○</v>
          </cell>
          <cell r="O643">
            <v>42713</v>
          </cell>
          <cell r="P643" t="str">
            <v>○</v>
          </cell>
          <cell r="Q643">
            <v>42758</v>
          </cell>
        </row>
        <row r="644">
          <cell r="B644" t="str">
            <v>CLU038H1208C4-273H5K2</v>
          </cell>
          <cell r="C644" t="str">
            <v>038</v>
          </cell>
          <cell r="D644" t="str">
            <v>1208</v>
          </cell>
          <cell r="E644" t="str">
            <v>C4</v>
          </cell>
          <cell r="F644" t="str">
            <v>273</v>
          </cell>
          <cell r="G644" t="str">
            <v>H5</v>
          </cell>
          <cell r="H644" t="str">
            <v>K2</v>
          </cell>
          <cell r="I644">
            <v>375</v>
          </cell>
          <cell r="J644" t="str">
            <v>○</v>
          </cell>
          <cell r="K644">
            <v>42670</v>
          </cell>
          <cell r="L644" t="str">
            <v>○</v>
          </cell>
          <cell r="M644">
            <v>42467</v>
          </cell>
          <cell r="N644" t="str">
            <v>○</v>
          </cell>
          <cell r="O644">
            <v>42712</v>
          </cell>
          <cell r="P644" t="str">
            <v>○</v>
          </cell>
          <cell r="Q644">
            <v>42850</v>
          </cell>
        </row>
        <row r="645">
          <cell r="B645" t="str">
            <v>CLU038H1208C4-303H5K2</v>
          </cell>
          <cell r="C645" t="str">
            <v>038</v>
          </cell>
          <cell r="D645" t="str">
            <v>1208</v>
          </cell>
          <cell r="E645" t="str">
            <v>C4</v>
          </cell>
          <cell r="F645" t="str">
            <v>303</v>
          </cell>
          <cell r="G645" t="str">
            <v>H5</v>
          </cell>
          <cell r="H645" t="str">
            <v>K2</v>
          </cell>
          <cell r="I645">
            <v>375</v>
          </cell>
          <cell r="J645" t="str">
            <v>○</v>
          </cell>
          <cell r="K645">
            <v>42692</v>
          </cell>
          <cell r="L645" t="str">
            <v>○</v>
          </cell>
          <cell r="M645">
            <v>42474</v>
          </cell>
          <cell r="N645" t="str">
            <v>○</v>
          </cell>
          <cell r="O645">
            <v>42499</v>
          </cell>
          <cell r="P645" t="str">
            <v>○</v>
          </cell>
          <cell r="Q645">
            <v>42549</v>
          </cell>
        </row>
        <row r="646">
          <cell r="B646" t="str">
            <v>CLU038H1208C4-353H5K2</v>
          </cell>
          <cell r="C646" t="str">
            <v>038</v>
          </cell>
          <cell r="D646" t="str">
            <v>1208</v>
          </cell>
          <cell r="E646" t="str">
            <v>C4</v>
          </cell>
          <cell r="F646" t="str">
            <v>353</v>
          </cell>
          <cell r="G646" t="str">
            <v>H5</v>
          </cell>
          <cell r="H646" t="str">
            <v>K2</v>
          </cell>
          <cell r="I646">
            <v>375</v>
          </cell>
          <cell r="J646">
            <v>0</v>
          </cell>
          <cell r="K646" t="str">
            <v>*</v>
          </cell>
          <cell r="L646" t="str">
            <v>○</v>
          </cell>
          <cell r="M646">
            <v>42711</v>
          </cell>
          <cell r="N646" t="str">
            <v>○</v>
          </cell>
          <cell r="O646">
            <v>42420</v>
          </cell>
          <cell r="P646" t="str">
            <v>○</v>
          </cell>
          <cell r="Q646">
            <v>42619</v>
          </cell>
        </row>
        <row r="647">
          <cell r="B647" t="str">
            <v>CLU038H1208C4-403H5K2</v>
          </cell>
          <cell r="C647" t="str">
            <v>038</v>
          </cell>
          <cell r="D647" t="str">
            <v>1208</v>
          </cell>
          <cell r="E647" t="str">
            <v>C4</v>
          </cell>
          <cell r="F647" t="str">
            <v>403</v>
          </cell>
          <cell r="G647" t="str">
            <v>H5</v>
          </cell>
          <cell r="H647" t="str">
            <v>K2</v>
          </cell>
          <cell r="I647">
            <v>375</v>
          </cell>
          <cell r="J647">
            <v>0</v>
          </cell>
          <cell r="K647" t="str">
            <v>*</v>
          </cell>
          <cell r="L647" t="str">
            <v>○</v>
          </cell>
          <cell r="M647">
            <v>42831</v>
          </cell>
          <cell r="N647" t="str">
            <v>○</v>
          </cell>
          <cell r="O647">
            <v>42436</v>
          </cell>
          <cell r="P647" t="str">
            <v>○</v>
          </cell>
          <cell r="Q647">
            <v>42684</v>
          </cell>
        </row>
        <row r="648">
          <cell r="B648" t="str">
            <v>CLU038H1208C4-573H5K2</v>
          </cell>
          <cell r="C648" t="str">
            <v>038</v>
          </cell>
          <cell r="D648" t="str">
            <v>1208</v>
          </cell>
          <cell r="E648" t="str">
            <v>C4</v>
          </cell>
          <cell r="F648" t="str">
            <v>573</v>
          </cell>
          <cell r="G648" t="str">
            <v>H5</v>
          </cell>
          <cell r="H648" t="str">
            <v>K2</v>
          </cell>
          <cell r="I648">
            <v>375</v>
          </cell>
          <cell r="J648">
            <v>0</v>
          </cell>
          <cell r="K648" t="str">
            <v>*</v>
          </cell>
          <cell r="L648">
            <v>0</v>
          </cell>
          <cell r="M648" t="str">
            <v>*</v>
          </cell>
          <cell r="N648">
            <v>0</v>
          </cell>
          <cell r="O648" t="str">
            <v>*</v>
          </cell>
          <cell r="P648" t="str">
            <v>○</v>
          </cell>
          <cell r="Q648">
            <v>42571</v>
          </cell>
        </row>
        <row r="649">
          <cell r="B649" t="str">
            <v>CLU038H1208C4-273H6K2</v>
          </cell>
          <cell r="C649" t="str">
            <v>038</v>
          </cell>
          <cell r="D649" t="str">
            <v>1208</v>
          </cell>
          <cell r="E649" t="str">
            <v>C4</v>
          </cell>
          <cell r="F649" t="str">
            <v>273</v>
          </cell>
          <cell r="G649" t="str">
            <v>H6</v>
          </cell>
          <cell r="H649" t="str">
            <v>K2</v>
          </cell>
          <cell r="I649">
            <v>375</v>
          </cell>
          <cell r="J649" t="str">
            <v>○</v>
          </cell>
          <cell r="K649">
            <v>42788</v>
          </cell>
          <cell r="L649" t="str">
            <v>○</v>
          </cell>
          <cell r="M649">
            <v>42436</v>
          </cell>
          <cell r="N649">
            <v>0</v>
          </cell>
          <cell r="O649" t="str">
            <v>*</v>
          </cell>
          <cell r="P649" t="str">
            <v>○</v>
          </cell>
          <cell r="Q649">
            <v>42601</v>
          </cell>
        </row>
        <row r="650">
          <cell r="B650" t="str">
            <v>CLU038H1208C4-303H6K2</v>
          </cell>
          <cell r="C650" t="str">
            <v>038</v>
          </cell>
          <cell r="D650" t="str">
            <v>1208</v>
          </cell>
          <cell r="E650" t="str">
            <v>C4</v>
          </cell>
          <cell r="F650" t="str">
            <v>303</v>
          </cell>
          <cell r="G650" t="str">
            <v>H6</v>
          </cell>
          <cell r="H650" t="str">
            <v>K2</v>
          </cell>
          <cell r="I650">
            <v>375</v>
          </cell>
          <cell r="J650" t="str">
            <v>○</v>
          </cell>
          <cell r="K650">
            <v>42831</v>
          </cell>
          <cell r="L650" t="str">
            <v>○</v>
          </cell>
          <cell r="M650">
            <v>42499</v>
          </cell>
          <cell r="N650" t="str">
            <v>○</v>
          </cell>
          <cell r="O650">
            <v>42718</v>
          </cell>
          <cell r="P650" t="str">
            <v>○</v>
          </cell>
          <cell r="Q650">
            <v>42828</v>
          </cell>
        </row>
        <row r="651">
          <cell r="B651" t="str">
            <v>CLU038H1208C4-353H6K2</v>
          </cell>
          <cell r="C651" t="str">
            <v>038</v>
          </cell>
          <cell r="D651" t="str">
            <v>1208</v>
          </cell>
          <cell r="E651" t="str">
            <v>C4</v>
          </cell>
          <cell r="F651" t="str">
            <v>353</v>
          </cell>
          <cell r="G651" t="str">
            <v>H6</v>
          </cell>
          <cell r="H651" t="str">
            <v>K2</v>
          </cell>
          <cell r="I651">
            <v>375</v>
          </cell>
          <cell r="J651">
            <v>0</v>
          </cell>
          <cell r="K651" t="str">
            <v>*</v>
          </cell>
          <cell r="L651" t="str">
            <v>○</v>
          </cell>
          <cell r="M651">
            <v>42781</v>
          </cell>
          <cell r="N651" t="str">
            <v>○</v>
          </cell>
          <cell r="O651">
            <v>42429</v>
          </cell>
          <cell r="P651" t="str">
            <v>○</v>
          </cell>
          <cell r="Q651">
            <v>42599</v>
          </cell>
        </row>
        <row r="652">
          <cell r="B652" t="str">
            <v>CLU038H1208C4-273H7K4</v>
          </cell>
          <cell r="C652" t="str">
            <v>038</v>
          </cell>
          <cell r="D652" t="str">
            <v>1208</v>
          </cell>
          <cell r="E652" t="str">
            <v>C4</v>
          </cell>
          <cell r="F652" t="str">
            <v>273</v>
          </cell>
          <cell r="G652" t="str">
            <v>H7</v>
          </cell>
          <cell r="H652" t="str">
            <v>K4</v>
          </cell>
          <cell r="I652">
            <v>375</v>
          </cell>
          <cell r="J652">
            <v>0</v>
          </cell>
          <cell r="K652" t="str">
            <v>*</v>
          </cell>
          <cell r="L652">
            <v>0</v>
          </cell>
          <cell r="M652" t="str">
            <v>*</v>
          </cell>
          <cell r="N652">
            <v>0</v>
          </cell>
          <cell r="O652" t="str">
            <v>*</v>
          </cell>
          <cell r="P652" t="str">
            <v>○</v>
          </cell>
          <cell r="Q652">
            <v>42573</v>
          </cell>
        </row>
        <row r="653">
          <cell r="B653" t="str">
            <v>CLU038H1208C4-303H7K4</v>
          </cell>
          <cell r="C653" t="str">
            <v>038</v>
          </cell>
          <cell r="D653" t="str">
            <v>1208</v>
          </cell>
          <cell r="E653" t="str">
            <v>C4</v>
          </cell>
          <cell r="F653" t="str">
            <v>303</v>
          </cell>
          <cell r="G653" t="str">
            <v>H7</v>
          </cell>
          <cell r="H653" t="str">
            <v>K4</v>
          </cell>
          <cell r="I653">
            <v>375</v>
          </cell>
          <cell r="J653">
            <v>0</v>
          </cell>
          <cell r="K653" t="str">
            <v>*</v>
          </cell>
          <cell r="L653">
            <v>0</v>
          </cell>
          <cell r="M653" t="str">
            <v>*</v>
          </cell>
          <cell r="N653" t="str">
            <v>○</v>
          </cell>
          <cell r="O653">
            <v>42578</v>
          </cell>
          <cell r="P653" t="str">
            <v>○</v>
          </cell>
          <cell r="Q653">
            <v>42723</v>
          </cell>
        </row>
        <row r="654">
          <cell r="B654" t="str">
            <v>CLU038H1208C4-403H7K4</v>
          </cell>
          <cell r="C654" t="str">
            <v>038</v>
          </cell>
          <cell r="D654" t="str">
            <v>1208</v>
          </cell>
          <cell r="E654" t="str">
            <v>C4</v>
          </cell>
          <cell r="F654" t="str">
            <v>403</v>
          </cell>
          <cell r="G654" t="str">
            <v>H7</v>
          </cell>
          <cell r="H654" t="str">
            <v>K4</v>
          </cell>
          <cell r="I654">
            <v>375</v>
          </cell>
          <cell r="J654">
            <v>0</v>
          </cell>
          <cell r="K654" t="str">
            <v>*</v>
          </cell>
          <cell r="L654">
            <v>0</v>
          </cell>
          <cell r="M654" t="str">
            <v>*</v>
          </cell>
          <cell r="N654">
            <v>0</v>
          </cell>
          <cell r="O654" t="str">
            <v>*</v>
          </cell>
          <cell r="P654" t="str">
            <v>○</v>
          </cell>
          <cell r="Q654">
            <v>42687</v>
          </cell>
        </row>
        <row r="655">
          <cell r="B655" t="str">
            <v>CLU038H1210C4-30AL7K3</v>
          </cell>
          <cell r="C655" t="str">
            <v>038</v>
          </cell>
          <cell r="D655" t="str">
            <v>1210</v>
          </cell>
          <cell r="E655" t="str">
            <v>C4</v>
          </cell>
          <cell r="F655" t="str">
            <v>30A</v>
          </cell>
          <cell r="G655" t="str">
            <v>L7</v>
          </cell>
          <cell r="H655" t="str">
            <v>K3</v>
          </cell>
          <cell r="I655">
            <v>375</v>
          </cell>
          <cell r="J655">
            <v>0</v>
          </cell>
          <cell r="K655" t="str">
            <v>*</v>
          </cell>
          <cell r="L655">
            <v>0</v>
          </cell>
          <cell r="M655" t="str">
            <v>*</v>
          </cell>
          <cell r="N655" t="str">
            <v>○</v>
          </cell>
          <cell r="O655">
            <v>42410</v>
          </cell>
          <cell r="P655">
            <v>0</v>
          </cell>
          <cell r="Q655" t="str">
            <v>*</v>
          </cell>
        </row>
        <row r="656">
          <cell r="B656" t="str">
            <v>CLU038H1210C4-40AL7K3</v>
          </cell>
          <cell r="C656" t="str">
            <v>038</v>
          </cell>
          <cell r="D656" t="str">
            <v>1210</v>
          </cell>
          <cell r="E656" t="str">
            <v>C4</v>
          </cell>
          <cell r="F656" t="str">
            <v>40A</v>
          </cell>
          <cell r="G656" t="str">
            <v>L7</v>
          </cell>
          <cell r="H656" t="str">
            <v>K3</v>
          </cell>
          <cell r="I656">
            <v>375</v>
          </cell>
          <cell r="J656">
            <v>0</v>
          </cell>
          <cell r="K656" t="str">
            <v>*</v>
          </cell>
          <cell r="L656">
            <v>0</v>
          </cell>
          <cell r="M656" t="str">
            <v>*</v>
          </cell>
          <cell r="N656" t="str">
            <v>○</v>
          </cell>
          <cell r="O656">
            <v>42410</v>
          </cell>
          <cell r="P656">
            <v>0</v>
          </cell>
          <cell r="Q656" t="str">
            <v>*</v>
          </cell>
        </row>
        <row r="657">
          <cell r="B657" t="str">
            <v>CLU038H1210C4-50AL7K3</v>
          </cell>
          <cell r="C657" t="str">
            <v>038</v>
          </cell>
          <cell r="D657" t="str">
            <v>1210</v>
          </cell>
          <cell r="E657" t="str">
            <v>C4</v>
          </cell>
          <cell r="F657" t="str">
            <v>50A</v>
          </cell>
          <cell r="G657" t="str">
            <v>L7</v>
          </cell>
          <cell r="H657" t="str">
            <v>K3</v>
          </cell>
          <cell r="I657">
            <v>375</v>
          </cell>
          <cell r="J657">
            <v>0</v>
          </cell>
          <cell r="K657" t="str">
            <v>*</v>
          </cell>
          <cell r="L657" t="str">
            <v>○</v>
          </cell>
          <cell r="M657">
            <v>42391</v>
          </cell>
          <cell r="N657" t="str">
            <v>○</v>
          </cell>
          <cell r="O657">
            <v>42450</v>
          </cell>
          <cell r="P657">
            <v>0</v>
          </cell>
          <cell r="Q657" t="str">
            <v>*</v>
          </cell>
        </row>
        <row r="658">
          <cell r="B658" t="str">
            <v>CLU038H1210C4-273M2K1</v>
          </cell>
          <cell r="C658" t="str">
            <v>038</v>
          </cell>
          <cell r="D658" t="str">
            <v>1210</v>
          </cell>
          <cell r="E658" t="str">
            <v>C4</v>
          </cell>
          <cell r="F658" t="str">
            <v>273</v>
          </cell>
          <cell r="G658" t="str">
            <v>M2</v>
          </cell>
          <cell r="H658" t="str">
            <v>K1</v>
          </cell>
          <cell r="I658">
            <v>375</v>
          </cell>
          <cell r="J658">
            <v>0</v>
          </cell>
          <cell r="K658" t="str">
            <v>*</v>
          </cell>
          <cell r="L658" t="str">
            <v>○</v>
          </cell>
          <cell r="M658">
            <v>42515</v>
          </cell>
          <cell r="N658">
            <v>0</v>
          </cell>
          <cell r="O658" t="str">
            <v>*</v>
          </cell>
          <cell r="P658" t="str">
            <v>○</v>
          </cell>
          <cell r="Q658">
            <v>42798</v>
          </cell>
        </row>
        <row r="659">
          <cell r="B659" t="str">
            <v>CLU038H1210C4-303M2K1</v>
          </cell>
          <cell r="C659" t="str">
            <v>038</v>
          </cell>
          <cell r="D659" t="str">
            <v>1210</v>
          </cell>
          <cell r="E659" t="str">
            <v>C4</v>
          </cell>
          <cell r="F659" t="str">
            <v>303</v>
          </cell>
          <cell r="G659" t="str">
            <v>M2</v>
          </cell>
          <cell r="H659" t="str">
            <v>K1</v>
          </cell>
          <cell r="I659">
            <v>375</v>
          </cell>
          <cell r="J659">
            <v>0</v>
          </cell>
          <cell r="K659" t="str">
            <v>*</v>
          </cell>
          <cell r="L659" t="str">
            <v>○</v>
          </cell>
          <cell r="M659">
            <v>42534</v>
          </cell>
          <cell r="N659" t="str">
            <v>○</v>
          </cell>
          <cell r="O659">
            <v>42670</v>
          </cell>
          <cell r="P659" t="str">
            <v>○</v>
          </cell>
          <cell r="Q659">
            <v>42502</v>
          </cell>
        </row>
        <row r="660">
          <cell r="B660" t="str">
            <v>CLU038H1210C4-323M2K1</v>
          </cell>
          <cell r="C660" t="str">
            <v>038</v>
          </cell>
          <cell r="D660" t="str">
            <v>1210</v>
          </cell>
          <cell r="E660" t="str">
            <v>C4</v>
          </cell>
          <cell r="F660" t="str">
            <v>323</v>
          </cell>
          <cell r="G660" t="str">
            <v>M2</v>
          </cell>
          <cell r="H660" t="str">
            <v>K1</v>
          </cell>
          <cell r="I660">
            <v>375</v>
          </cell>
          <cell r="J660">
            <v>0</v>
          </cell>
          <cell r="K660" t="str">
            <v>*</v>
          </cell>
          <cell r="L660">
            <v>0</v>
          </cell>
          <cell r="M660" t="str">
            <v>*</v>
          </cell>
          <cell r="N660" t="str">
            <v>○</v>
          </cell>
          <cell r="O660">
            <v>42651</v>
          </cell>
          <cell r="P660" t="str">
            <v>○</v>
          </cell>
          <cell r="Q660">
            <v>42606</v>
          </cell>
        </row>
        <row r="661">
          <cell r="B661" t="str">
            <v>CLU038H1210C4-353M2K1</v>
          </cell>
          <cell r="C661" t="str">
            <v>038</v>
          </cell>
          <cell r="D661" t="str">
            <v>1210</v>
          </cell>
          <cell r="E661" t="str">
            <v>C4</v>
          </cell>
          <cell r="F661" t="str">
            <v>353</v>
          </cell>
          <cell r="G661" t="str">
            <v>M2</v>
          </cell>
          <cell r="H661" t="str">
            <v>K1</v>
          </cell>
          <cell r="I661">
            <v>375</v>
          </cell>
          <cell r="J661" t="str">
            <v>○</v>
          </cell>
          <cell r="K661">
            <v>42868</v>
          </cell>
          <cell r="L661" t="str">
            <v>○</v>
          </cell>
          <cell r="M661">
            <v>42470</v>
          </cell>
          <cell r="N661" t="str">
            <v>○</v>
          </cell>
          <cell r="O661">
            <v>42677</v>
          </cell>
          <cell r="P661" t="str">
            <v>○</v>
          </cell>
          <cell r="Q661">
            <v>42872</v>
          </cell>
        </row>
        <row r="662">
          <cell r="B662" t="str">
            <v>CLU038H1210C4-403M2K1</v>
          </cell>
          <cell r="C662" t="str">
            <v>038</v>
          </cell>
          <cell r="D662" t="str">
            <v>1210</v>
          </cell>
          <cell r="E662" t="str">
            <v>C4</v>
          </cell>
          <cell r="F662" t="str">
            <v>403</v>
          </cell>
          <cell r="G662" t="str">
            <v>M2</v>
          </cell>
          <cell r="H662" t="str">
            <v>K1</v>
          </cell>
          <cell r="I662">
            <v>375</v>
          </cell>
          <cell r="J662" t="str">
            <v>○</v>
          </cell>
          <cell r="K662">
            <v>42863</v>
          </cell>
          <cell r="L662" t="str">
            <v>○</v>
          </cell>
          <cell r="M662">
            <v>42456</v>
          </cell>
          <cell r="N662" t="str">
            <v>○</v>
          </cell>
          <cell r="O662">
            <v>42711</v>
          </cell>
          <cell r="P662" t="str">
            <v>○</v>
          </cell>
          <cell r="Q662">
            <v>42581</v>
          </cell>
        </row>
        <row r="663">
          <cell r="B663" t="str">
            <v>CLU038H1210C4-503M2K1</v>
          </cell>
          <cell r="C663" t="str">
            <v>038</v>
          </cell>
          <cell r="D663" t="str">
            <v>1210</v>
          </cell>
          <cell r="E663" t="str">
            <v>C4</v>
          </cell>
          <cell r="F663" t="str">
            <v>503</v>
          </cell>
          <cell r="G663" t="str">
            <v>M2</v>
          </cell>
          <cell r="H663" t="str">
            <v>K1</v>
          </cell>
          <cell r="I663">
            <v>375</v>
          </cell>
          <cell r="J663" t="str">
            <v>○</v>
          </cell>
          <cell r="K663">
            <v>42777</v>
          </cell>
          <cell r="L663" t="str">
            <v>○</v>
          </cell>
          <cell r="M663">
            <v>42365</v>
          </cell>
          <cell r="N663" t="str">
            <v>○</v>
          </cell>
          <cell r="O663">
            <v>42774</v>
          </cell>
          <cell r="P663" t="str">
            <v>○</v>
          </cell>
          <cell r="Q663">
            <v>42711</v>
          </cell>
        </row>
        <row r="664">
          <cell r="B664" t="str">
            <v>CLU038H1210C4-573M2K1</v>
          </cell>
          <cell r="C664" t="str">
            <v>038</v>
          </cell>
          <cell r="D664" t="str">
            <v>1210</v>
          </cell>
          <cell r="E664" t="str">
            <v>C4</v>
          </cell>
          <cell r="F664" t="str">
            <v>573</v>
          </cell>
          <cell r="G664" t="str">
            <v>M2</v>
          </cell>
          <cell r="H664" t="str">
            <v>K1</v>
          </cell>
          <cell r="I664">
            <v>375</v>
          </cell>
          <cell r="J664" t="str">
            <v>○</v>
          </cell>
          <cell r="K664">
            <v>42796</v>
          </cell>
          <cell r="L664" t="str">
            <v>○</v>
          </cell>
          <cell r="M664">
            <v>42494</v>
          </cell>
          <cell r="N664" t="str">
            <v>○</v>
          </cell>
          <cell r="O664">
            <v>42666</v>
          </cell>
          <cell r="P664" t="str">
            <v>○</v>
          </cell>
          <cell r="Q664">
            <v>42642</v>
          </cell>
        </row>
        <row r="665">
          <cell r="B665" t="str">
            <v>CLU038H1210C4-653M2K1</v>
          </cell>
          <cell r="C665" t="str">
            <v>038</v>
          </cell>
          <cell r="D665" t="str">
            <v>1210</v>
          </cell>
          <cell r="E665" t="str">
            <v>C4</v>
          </cell>
          <cell r="F665" t="str">
            <v>653</v>
          </cell>
          <cell r="G665" t="str">
            <v>M2</v>
          </cell>
          <cell r="H665" t="str">
            <v>K1</v>
          </cell>
          <cell r="I665">
            <v>375</v>
          </cell>
          <cell r="J665" t="str">
            <v>○</v>
          </cell>
          <cell r="K665">
            <v>42775</v>
          </cell>
          <cell r="L665" t="str">
            <v>×</v>
          </cell>
          <cell r="M665">
            <v>42472</v>
          </cell>
          <cell r="N665" t="str">
            <v>○</v>
          </cell>
          <cell r="O665">
            <v>42769</v>
          </cell>
          <cell r="P665" t="str">
            <v>×</v>
          </cell>
          <cell r="Q665">
            <v>42536</v>
          </cell>
        </row>
        <row r="666">
          <cell r="B666" t="str">
            <v>CLU038H1210C4-273H5K2</v>
          </cell>
          <cell r="C666" t="str">
            <v>038</v>
          </cell>
          <cell r="D666" t="str">
            <v>1210</v>
          </cell>
          <cell r="E666" t="str">
            <v>C4</v>
          </cell>
          <cell r="F666" t="str">
            <v>273</v>
          </cell>
          <cell r="G666" t="str">
            <v>H5</v>
          </cell>
          <cell r="H666" t="str">
            <v>K2</v>
          </cell>
          <cell r="I666">
            <v>375</v>
          </cell>
          <cell r="J666">
            <v>0</v>
          </cell>
          <cell r="K666" t="str">
            <v>*</v>
          </cell>
          <cell r="L666" t="str">
            <v>○</v>
          </cell>
          <cell r="M666">
            <v>42699</v>
          </cell>
          <cell r="N666" t="str">
            <v>○</v>
          </cell>
          <cell r="O666">
            <v>42699</v>
          </cell>
          <cell r="P666" t="str">
            <v>○</v>
          </cell>
          <cell r="Q666">
            <v>42848</v>
          </cell>
        </row>
        <row r="667">
          <cell r="B667" t="str">
            <v>CLU038H1210C4-303H5K2</v>
          </cell>
          <cell r="C667" t="str">
            <v>038</v>
          </cell>
          <cell r="D667" t="str">
            <v>1210</v>
          </cell>
          <cell r="E667" t="str">
            <v>C4</v>
          </cell>
          <cell r="F667" t="str">
            <v>303</v>
          </cell>
          <cell r="G667" t="str">
            <v>H5</v>
          </cell>
          <cell r="H667" t="str">
            <v>K2</v>
          </cell>
          <cell r="I667">
            <v>375</v>
          </cell>
          <cell r="J667">
            <v>0</v>
          </cell>
          <cell r="K667" t="str">
            <v>*</v>
          </cell>
          <cell r="L667" t="str">
            <v>○</v>
          </cell>
          <cell r="M667">
            <v>42518</v>
          </cell>
          <cell r="N667" t="str">
            <v>○</v>
          </cell>
          <cell r="O667">
            <v>42714</v>
          </cell>
          <cell r="P667" t="str">
            <v>○</v>
          </cell>
          <cell r="Q667">
            <v>42615</v>
          </cell>
        </row>
        <row r="668">
          <cell r="B668" t="str">
            <v>CLU038H1210C4-353H5K2</v>
          </cell>
          <cell r="C668" t="str">
            <v>038</v>
          </cell>
          <cell r="D668" t="str">
            <v>1210</v>
          </cell>
          <cell r="E668" t="str">
            <v>C4</v>
          </cell>
          <cell r="F668" t="str">
            <v>353</v>
          </cell>
          <cell r="G668" t="str">
            <v>H5</v>
          </cell>
          <cell r="H668" t="str">
            <v>K2</v>
          </cell>
          <cell r="I668">
            <v>375</v>
          </cell>
          <cell r="J668">
            <v>0</v>
          </cell>
          <cell r="K668" t="str">
            <v>*</v>
          </cell>
          <cell r="L668" t="str">
            <v>○</v>
          </cell>
          <cell r="M668">
            <v>42797</v>
          </cell>
          <cell r="N668" t="str">
            <v>○</v>
          </cell>
          <cell r="O668">
            <v>42699</v>
          </cell>
          <cell r="P668" t="str">
            <v>○</v>
          </cell>
          <cell r="Q668">
            <v>42699</v>
          </cell>
        </row>
        <row r="669">
          <cell r="B669" t="str">
            <v>CLU038H1210C4-403H5K2</v>
          </cell>
          <cell r="C669" t="str">
            <v>038</v>
          </cell>
          <cell r="D669" t="str">
            <v>1210</v>
          </cell>
          <cell r="E669" t="str">
            <v>C4</v>
          </cell>
          <cell r="F669" t="str">
            <v>403</v>
          </cell>
          <cell r="G669" t="str">
            <v>H5</v>
          </cell>
          <cell r="H669" t="str">
            <v>K2</v>
          </cell>
          <cell r="I669">
            <v>375</v>
          </cell>
          <cell r="J669">
            <v>0</v>
          </cell>
          <cell r="K669" t="str">
            <v>*</v>
          </cell>
          <cell r="L669" t="str">
            <v>○</v>
          </cell>
          <cell r="M669">
            <v>42799</v>
          </cell>
          <cell r="N669">
            <v>0</v>
          </cell>
          <cell r="O669" t="str">
            <v>*</v>
          </cell>
          <cell r="P669" t="str">
            <v>○</v>
          </cell>
          <cell r="Q669">
            <v>42709</v>
          </cell>
        </row>
        <row r="670">
          <cell r="B670" t="str">
            <v>CLU038H1210C4-573H5K2</v>
          </cell>
          <cell r="C670" t="str">
            <v>038</v>
          </cell>
          <cell r="D670" t="str">
            <v>1210</v>
          </cell>
          <cell r="E670" t="str">
            <v>C4</v>
          </cell>
          <cell r="F670" t="str">
            <v>573</v>
          </cell>
          <cell r="G670" t="str">
            <v>H5</v>
          </cell>
          <cell r="H670" t="str">
            <v>K2</v>
          </cell>
          <cell r="I670">
            <v>375</v>
          </cell>
          <cell r="J670">
            <v>0</v>
          </cell>
          <cell r="K670" t="str">
            <v>*</v>
          </cell>
          <cell r="L670">
            <v>0</v>
          </cell>
          <cell r="M670" t="str">
            <v>*</v>
          </cell>
          <cell r="N670">
            <v>0</v>
          </cell>
          <cell r="O670" t="str">
            <v>*</v>
          </cell>
          <cell r="P670" t="str">
            <v>○</v>
          </cell>
          <cell r="Q670">
            <v>42509</v>
          </cell>
        </row>
        <row r="671">
          <cell r="B671" t="str">
            <v>CLU048H1211C4-40AL7K3</v>
          </cell>
          <cell r="C671" t="str">
            <v>048</v>
          </cell>
          <cell r="D671" t="str">
            <v>1211</v>
          </cell>
          <cell r="E671" t="str">
            <v>C4</v>
          </cell>
          <cell r="F671" t="str">
            <v>40A</v>
          </cell>
          <cell r="G671" t="str">
            <v>L7</v>
          </cell>
          <cell r="H671" t="str">
            <v>K3</v>
          </cell>
          <cell r="I671">
            <v>200</v>
          </cell>
          <cell r="J671">
            <v>0</v>
          </cell>
          <cell r="K671" t="str">
            <v>*</v>
          </cell>
          <cell r="L671">
            <v>0</v>
          </cell>
          <cell r="M671" t="str">
            <v>*</v>
          </cell>
          <cell r="N671" t="str">
            <v>○</v>
          </cell>
          <cell r="O671">
            <v>42576</v>
          </cell>
          <cell r="P671">
            <v>0</v>
          </cell>
          <cell r="Q671" t="str">
            <v>*</v>
          </cell>
        </row>
        <row r="672">
          <cell r="B672" t="str">
            <v>CLU048H1211C4-50AL7K3</v>
          </cell>
          <cell r="C672" t="str">
            <v>048</v>
          </cell>
          <cell r="D672" t="str">
            <v>1211</v>
          </cell>
          <cell r="E672" t="str">
            <v>C4</v>
          </cell>
          <cell r="F672" t="str">
            <v>50A</v>
          </cell>
          <cell r="G672" t="str">
            <v>L7</v>
          </cell>
          <cell r="H672" t="str">
            <v>K3</v>
          </cell>
          <cell r="I672">
            <v>200</v>
          </cell>
          <cell r="J672">
            <v>0</v>
          </cell>
          <cell r="K672" t="str">
            <v>*</v>
          </cell>
          <cell r="L672">
            <v>0</v>
          </cell>
          <cell r="M672" t="str">
            <v>*</v>
          </cell>
          <cell r="N672" t="str">
            <v>○</v>
          </cell>
          <cell r="O672">
            <v>42529</v>
          </cell>
          <cell r="P672">
            <v>0</v>
          </cell>
          <cell r="Q672" t="str">
            <v>*</v>
          </cell>
        </row>
        <row r="673">
          <cell r="B673" t="str">
            <v>CLU048H1211C4-273M2K1</v>
          </cell>
          <cell r="C673" t="str">
            <v>048</v>
          </cell>
          <cell r="D673" t="str">
            <v>1211</v>
          </cell>
          <cell r="E673" t="str">
            <v>C4</v>
          </cell>
          <cell r="F673" t="str">
            <v>273</v>
          </cell>
          <cell r="G673" t="str">
            <v>M2</v>
          </cell>
          <cell r="H673" t="str">
            <v>K1</v>
          </cell>
          <cell r="I673">
            <v>200</v>
          </cell>
          <cell r="J673">
            <v>0</v>
          </cell>
          <cell r="K673" t="str">
            <v>*</v>
          </cell>
          <cell r="L673">
            <v>0</v>
          </cell>
          <cell r="M673" t="str">
            <v>*</v>
          </cell>
          <cell r="N673">
            <v>0</v>
          </cell>
          <cell r="O673" t="str">
            <v>*</v>
          </cell>
          <cell r="P673" t="str">
            <v>○</v>
          </cell>
          <cell r="Q673">
            <v>42534</v>
          </cell>
        </row>
        <row r="674">
          <cell r="B674" t="str">
            <v>CLU048H1211C4-303M2K1</v>
          </cell>
          <cell r="C674" t="str">
            <v>048</v>
          </cell>
          <cell r="D674" t="str">
            <v>1211</v>
          </cell>
          <cell r="E674" t="str">
            <v>C4</v>
          </cell>
          <cell r="F674" t="str">
            <v>303</v>
          </cell>
          <cell r="G674" t="str">
            <v>M2</v>
          </cell>
          <cell r="H674" t="str">
            <v>K1</v>
          </cell>
          <cell r="I674">
            <v>200</v>
          </cell>
          <cell r="J674">
            <v>0</v>
          </cell>
          <cell r="K674" t="str">
            <v>*</v>
          </cell>
          <cell r="L674" t="str">
            <v>○</v>
          </cell>
          <cell r="M674">
            <v>42697</v>
          </cell>
          <cell r="N674">
            <v>0</v>
          </cell>
          <cell r="O674" t="str">
            <v>*</v>
          </cell>
          <cell r="P674" t="str">
            <v>○</v>
          </cell>
          <cell r="Q674">
            <v>42773</v>
          </cell>
        </row>
        <row r="675">
          <cell r="B675" t="str">
            <v>CLU048H1211C4-353M2K1</v>
          </cell>
          <cell r="C675" t="str">
            <v>048</v>
          </cell>
          <cell r="D675" t="str">
            <v>1211</v>
          </cell>
          <cell r="E675" t="str">
            <v>C4</v>
          </cell>
          <cell r="F675" t="str">
            <v>353</v>
          </cell>
          <cell r="G675" t="str">
            <v>M2</v>
          </cell>
          <cell r="H675" t="str">
            <v>K1</v>
          </cell>
          <cell r="I675">
            <v>200</v>
          </cell>
          <cell r="J675">
            <v>0</v>
          </cell>
          <cell r="K675" t="str">
            <v>*</v>
          </cell>
          <cell r="L675">
            <v>0</v>
          </cell>
          <cell r="M675" t="str">
            <v>*</v>
          </cell>
          <cell r="N675">
            <v>0</v>
          </cell>
          <cell r="O675" t="str">
            <v>*</v>
          </cell>
          <cell r="P675" t="str">
            <v>○</v>
          </cell>
          <cell r="Q675">
            <v>42535</v>
          </cell>
        </row>
        <row r="676">
          <cell r="B676" t="str">
            <v>CLU048H1211C4-403M2K1</v>
          </cell>
          <cell r="C676" t="str">
            <v>048</v>
          </cell>
          <cell r="D676" t="str">
            <v>1211</v>
          </cell>
          <cell r="E676" t="str">
            <v>C4</v>
          </cell>
          <cell r="F676" t="str">
            <v>403</v>
          </cell>
          <cell r="G676" t="str">
            <v>M2</v>
          </cell>
          <cell r="H676" t="str">
            <v>K1</v>
          </cell>
          <cell r="I676">
            <v>200</v>
          </cell>
          <cell r="J676">
            <v>0</v>
          </cell>
          <cell r="K676" t="str">
            <v>*</v>
          </cell>
          <cell r="L676" t="str">
            <v>○</v>
          </cell>
          <cell r="M676">
            <v>42781</v>
          </cell>
          <cell r="N676">
            <v>0</v>
          </cell>
          <cell r="O676" t="str">
            <v>*</v>
          </cell>
          <cell r="P676" t="str">
            <v>○</v>
          </cell>
          <cell r="Q676">
            <v>42861</v>
          </cell>
        </row>
        <row r="677">
          <cell r="B677" t="str">
            <v>CLU048H1211C4-503M2K1</v>
          </cell>
          <cell r="C677" t="str">
            <v>048</v>
          </cell>
          <cell r="D677" t="str">
            <v>1211</v>
          </cell>
          <cell r="E677" t="str">
            <v>C4</v>
          </cell>
          <cell r="F677" t="str">
            <v>503</v>
          </cell>
          <cell r="G677" t="str">
            <v>M2</v>
          </cell>
          <cell r="H677" t="str">
            <v>K1</v>
          </cell>
          <cell r="I677">
            <v>200</v>
          </cell>
          <cell r="J677">
            <v>0</v>
          </cell>
          <cell r="K677" t="str">
            <v>*</v>
          </cell>
          <cell r="L677">
            <v>0</v>
          </cell>
          <cell r="M677" t="str">
            <v>*</v>
          </cell>
          <cell r="N677">
            <v>0</v>
          </cell>
          <cell r="O677" t="str">
            <v>*</v>
          </cell>
          <cell r="P677" t="str">
            <v>○</v>
          </cell>
          <cell r="Q677">
            <v>42548</v>
          </cell>
        </row>
        <row r="678">
          <cell r="B678" t="str">
            <v>CLU048H1211C4-573M2K1</v>
          </cell>
          <cell r="C678" t="str">
            <v>048</v>
          </cell>
          <cell r="D678" t="str">
            <v>1211</v>
          </cell>
          <cell r="E678" t="str">
            <v>C4</v>
          </cell>
          <cell r="F678" t="str">
            <v>573</v>
          </cell>
          <cell r="G678" t="str">
            <v>M2</v>
          </cell>
          <cell r="H678" t="str">
            <v>K1</v>
          </cell>
          <cell r="I678">
            <v>200</v>
          </cell>
          <cell r="J678">
            <v>0</v>
          </cell>
          <cell r="K678" t="str">
            <v>*</v>
          </cell>
          <cell r="L678">
            <v>0</v>
          </cell>
          <cell r="M678" t="str">
            <v>*</v>
          </cell>
          <cell r="N678">
            <v>0</v>
          </cell>
          <cell r="O678" t="str">
            <v>*</v>
          </cell>
          <cell r="P678" t="str">
            <v>○</v>
          </cell>
          <cell r="Q678">
            <v>42638</v>
          </cell>
        </row>
        <row r="679">
          <cell r="B679" t="str">
            <v>CLU048H1211C4-653M2K1</v>
          </cell>
          <cell r="C679" t="str">
            <v>048</v>
          </cell>
          <cell r="D679" t="str">
            <v>1211</v>
          </cell>
          <cell r="E679" t="str">
            <v>C4</v>
          </cell>
          <cell r="F679" t="str">
            <v>653</v>
          </cell>
          <cell r="G679" t="str">
            <v>M2</v>
          </cell>
          <cell r="H679" t="str">
            <v>K1</v>
          </cell>
          <cell r="I679">
            <v>200</v>
          </cell>
          <cell r="J679">
            <v>0</v>
          </cell>
          <cell r="K679" t="str">
            <v>*</v>
          </cell>
          <cell r="L679" t="str">
            <v>○</v>
          </cell>
          <cell r="M679">
            <v>42670</v>
          </cell>
          <cell r="N679">
            <v>0</v>
          </cell>
          <cell r="O679" t="str">
            <v>*</v>
          </cell>
          <cell r="P679" t="str">
            <v>○</v>
          </cell>
          <cell r="Q679">
            <v>42545</v>
          </cell>
        </row>
        <row r="680">
          <cell r="B680" t="str">
            <v>CLU048H1211C4-273H5K2</v>
          </cell>
          <cell r="C680" t="str">
            <v>048</v>
          </cell>
          <cell r="D680" t="str">
            <v>1211</v>
          </cell>
          <cell r="E680" t="str">
            <v>C4</v>
          </cell>
          <cell r="F680" t="str">
            <v>273</v>
          </cell>
          <cell r="G680" t="str">
            <v>H5</v>
          </cell>
          <cell r="H680" t="str">
            <v>K2</v>
          </cell>
          <cell r="I680">
            <v>200</v>
          </cell>
          <cell r="J680">
            <v>0</v>
          </cell>
          <cell r="K680" t="str">
            <v>*</v>
          </cell>
          <cell r="L680">
            <v>0</v>
          </cell>
          <cell r="M680" t="str">
            <v>*</v>
          </cell>
          <cell r="N680">
            <v>0</v>
          </cell>
          <cell r="O680" t="str">
            <v>*</v>
          </cell>
          <cell r="P680" t="str">
            <v>○</v>
          </cell>
          <cell r="Q680">
            <v>42531</v>
          </cell>
        </row>
        <row r="681">
          <cell r="B681" t="str">
            <v>CLU048H1211C4-303H5K2</v>
          </cell>
          <cell r="C681" t="str">
            <v>048</v>
          </cell>
          <cell r="D681" t="str">
            <v>1211</v>
          </cell>
          <cell r="E681" t="str">
            <v>C4</v>
          </cell>
          <cell r="F681" t="str">
            <v>303</v>
          </cell>
          <cell r="G681" t="str">
            <v>H5</v>
          </cell>
          <cell r="H681" t="str">
            <v>K2</v>
          </cell>
          <cell r="I681">
            <v>200</v>
          </cell>
          <cell r="J681">
            <v>0</v>
          </cell>
          <cell r="K681" t="str">
            <v>*</v>
          </cell>
          <cell r="L681" t="str">
            <v>○</v>
          </cell>
          <cell r="M681">
            <v>42715</v>
          </cell>
          <cell r="N681">
            <v>0</v>
          </cell>
          <cell r="O681" t="str">
            <v>*</v>
          </cell>
          <cell r="P681" t="str">
            <v>○</v>
          </cell>
          <cell r="Q681">
            <v>42712</v>
          </cell>
        </row>
        <row r="682">
          <cell r="B682" t="str">
            <v>CLU048H1211C4-353H5K2</v>
          </cell>
          <cell r="C682" t="str">
            <v>048</v>
          </cell>
          <cell r="D682" t="str">
            <v>1211</v>
          </cell>
          <cell r="E682" t="str">
            <v>C4</v>
          </cell>
          <cell r="F682" t="str">
            <v>353</v>
          </cell>
          <cell r="G682" t="str">
            <v>H5</v>
          </cell>
          <cell r="H682" t="str">
            <v>K2</v>
          </cell>
          <cell r="I682">
            <v>200</v>
          </cell>
          <cell r="J682">
            <v>0</v>
          </cell>
          <cell r="K682" t="str">
            <v>*</v>
          </cell>
          <cell r="L682">
            <v>0</v>
          </cell>
          <cell r="M682" t="str">
            <v>*</v>
          </cell>
          <cell r="N682">
            <v>0</v>
          </cell>
          <cell r="O682" t="str">
            <v>*</v>
          </cell>
          <cell r="P682" t="str">
            <v>×</v>
          </cell>
          <cell r="Q682">
            <v>42718</v>
          </cell>
        </row>
        <row r="683">
          <cell r="B683" t="str">
            <v>CLU048H1211C4-403H5K2</v>
          </cell>
          <cell r="C683" t="str">
            <v>048</v>
          </cell>
          <cell r="D683" t="str">
            <v>1211</v>
          </cell>
          <cell r="E683" t="str">
            <v>C4</v>
          </cell>
          <cell r="F683" t="str">
            <v>403</v>
          </cell>
          <cell r="G683" t="str">
            <v>H5</v>
          </cell>
          <cell r="H683" t="str">
            <v>K2</v>
          </cell>
          <cell r="I683">
            <v>200</v>
          </cell>
          <cell r="J683">
            <v>0</v>
          </cell>
          <cell r="K683" t="str">
            <v>*</v>
          </cell>
          <cell r="L683">
            <v>0</v>
          </cell>
          <cell r="M683" t="str">
            <v>*</v>
          </cell>
          <cell r="N683">
            <v>0</v>
          </cell>
          <cell r="O683" t="str">
            <v>*</v>
          </cell>
          <cell r="P683" t="str">
            <v>○</v>
          </cell>
          <cell r="Q683">
            <v>42715</v>
          </cell>
        </row>
        <row r="684">
          <cell r="B684" t="str">
            <v>CLU048H1211C4-573H5K2</v>
          </cell>
          <cell r="C684" t="str">
            <v>048</v>
          </cell>
          <cell r="D684" t="str">
            <v>1211</v>
          </cell>
          <cell r="E684" t="str">
            <v>C4</v>
          </cell>
          <cell r="F684" t="str">
            <v>573</v>
          </cell>
          <cell r="G684" t="str">
            <v>H5</v>
          </cell>
          <cell r="H684" t="str">
            <v>K2</v>
          </cell>
          <cell r="I684">
            <v>200</v>
          </cell>
          <cell r="J684">
            <v>0</v>
          </cell>
          <cell r="K684" t="str">
            <v>*</v>
          </cell>
          <cell r="L684">
            <v>0</v>
          </cell>
          <cell r="M684" t="str">
            <v>*</v>
          </cell>
          <cell r="N684">
            <v>0</v>
          </cell>
          <cell r="O684" t="str">
            <v>*</v>
          </cell>
          <cell r="P684" t="str">
            <v>○</v>
          </cell>
          <cell r="Q684">
            <v>42554</v>
          </cell>
        </row>
        <row r="685">
          <cell r="B685" t="str">
            <v>CLU048H1211C4-273H6K2</v>
          </cell>
          <cell r="C685" t="str">
            <v>048</v>
          </cell>
          <cell r="D685" t="str">
            <v>1211</v>
          </cell>
          <cell r="E685" t="str">
            <v>C4</v>
          </cell>
          <cell r="F685" t="str">
            <v>273</v>
          </cell>
          <cell r="G685" t="str">
            <v>H6</v>
          </cell>
          <cell r="H685" t="str">
            <v>K2</v>
          </cell>
          <cell r="I685">
            <v>200</v>
          </cell>
          <cell r="J685">
            <v>0</v>
          </cell>
          <cell r="K685" t="str">
            <v>*</v>
          </cell>
          <cell r="L685" t="str">
            <v>○</v>
          </cell>
          <cell r="M685">
            <v>42723</v>
          </cell>
          <cell r="N685">
            <v>0</v>
          </cell>
          <cell r="O685" t="str">
            <v>*</v>
          </cell>
          <cell r="P685" t="str">
            <v>×</v>
          </cell>
          <cell r="Q685">
            <v>42803</v>
          </cell>
        </row>
        <row r="686">
          <cell r="B686" t="str">
            <v>CLU048H1211C4-303H6K2</v>
          </cell>
          <cell r="C686" t="str">
            <v>048</v>
          </cell>
          <cell r="D686" t="str">
            <v>1211</v>
          </cell>
          <cell r="E686" t="str">
            <v>C4</v>
          </cell>
          <cell r="F686" t="str">
            <v>303</v>
          </cell>
          <cell r="G686" t="str">
            <v>H6</v>
          </cell>
          <cell r="H686" t="str">
            <v>K2</v>
          </cell>
          <cell r="I686">
            <v>200</v>
          </cell>
          <cell r="J686">
            <v>0</v>
          </cell>
          <cell r="K686" t="str">
            <v>*</v>
          </cell>
          <cell r="L686">
            <v>0</v>
          </cell>
          <cell r="M686" t="str">
            <v>*</v>
          </cell>
          <cell r="N686">
            <v>0</v>
          </cell>
          <cell r="O686" t="str">
            <v>*</v>
          </cell>
          <cell r="P686" t="str">
            <v>○</v>
          </cell>
          <cell r="Q686">
            <v>42534</v>
          </cell>
        </row>
        <row r="687">
          <cell r="B687" t="str">
            <v>CLU048H1211C4-353H6K2</v>
          </cell>
          <cell r="C687" t="str">
            <v>048</v>
          </cell>
          <cell r="D687" t="str">
            <v>1211</v>
          </cell>
          <cell r="E687" t="str">
            <v>C4</v>
          </cell>
          <cell r="F687" t="str">
            <v>353</v>
          </cell>
          <cell r="G687" t="str">
            <v>H6</v>
          </cell>
          <cell r="H687" t="str">
            <v>K2</v>
          </cell>
          <cell r="I687">
            <v>200</v>
          </cell>
          <cell r="J687">
            <v>0</v>
          </cell>
          <cell r="K687" t="str">
            <v>*</v>
          </cell>
          <cell r="L687">
            <v>0</v>
          </cell>
          <cell r="M687" t="str">
            <v>*</v>
          </cell>
          <cell r="N687">
            <v>0</v>
          </cell>
          <cell r="O687" t="str">
            <v>*</v>
          </cell>
          <cell r="P687" t="str">
            <v>×</v>
          </cell>
          <cell r="Q687">
            <v>42545</v>
          </cell>
        </row>
        <row r="688">
          <cell r="B688" t="str">
            <v>CLU048H1211C4-273H7K4</v>
          </cell>
          <cell r="C688" t="str">
            <v>048</v>
          </cell>
          <cell r="D688" t="str">
            <v>1211</v>
          </cell>
          <cell r="E688" t="str">
            <v>C4</v>
          </cell>
          <cell r="F688" t="str">
            <v>273</v>
          </cell>
          <cell r="G688" t="str">
            <v>H7</v>
          </cell>
          <cell r="H688" t="str">
            <v>K4</v>
          </cell>
          <cell r="I688">
            <v>200</v>
          </cell>
          <cell r="J688">
            <v>0</v>
          </cell>
          <cell r="K688" t="str">
            <v>*</v>
          </cell>
          <cell r="L688">
            <v>0</v>
          </cell>
          <cell r="M688" t="str">
            <v>*</v>
          </cell>
          <cell r="N688">
            <v>0</v>
          </cell>
          <cell r="O688" t="str">
            <v>*</v>
          </cell>
          <cell r="P688" t="str">
            <v>×</v>
          </cell>
          <cell r="Q688">
            <v>42576</v>
          </cell>
        </row>
        <row r="689">
          <cell r="B689" t="str">
            <v>CLU048H1211C4-303H7K4</v>
          </cell>
          <cell r="C689" t="str">
            <v>048</v>
          </cell>
          <cell r="D689" t="str">
            <v>1211</v>
          </cell>
          <cell r="E689" t="str">
            <v>C4</v>
          </cell>
          <cell r="F689" t="str">
            <v>303</v>
          </cell>
          <cell r="G689" t="str">
            <v>H7</v>
          </cell>
          <cell r="H689" t="str">
            <v>K4</v>
          </cell>
          <cell r="I689">
            <v>200</v>
          </cell>
          <cell r="J689">
            <v>0</v>
          </cell>
          <cell r="K689" t="str">
            <v>*</v>
          </cell>
          <cell r="L689">
            <v>0</v>
          </cell>
          <cell r="M689" t="str">
            <v>*</v>
          </cell>
          <cell r="N689">
            <v>0</v>
          </cell>
          <cell r="O689" t="str">
            <v>*</v>
          </cell>
          <cell r="P689" t="str">
            <v>○</v>
          </cell>
          <cell r="Q689">
            <v>42754</v>
          </cell>
        </row>
        <row r="690">
          <cell r="B690" t="str">
            <v>CLU048H1211C4-403H7K4</v>
          </cell>
          <cell r="C690" t="str">
            <v>048</v>
          </cell>
          <cell r="D690" t="str">
            <v>1211</v>
          </cell>
          <cell r="E690" t="str">
            <v>C4</v>
          </cell>
          <cell r="F690" t="str">
            <v>403</v>
          </cell>
          <cell r="G690" t="str">
            <v>H7</v>
          </cell>
          <cell r="H690" t="str">
            <v>K4</v>
          </cell>
          <cell r="I690">
            <v>200</v>
          </cell>
          <cell r="J690">
            <v>0</v>
          </cell>
          <cell r="K690" t="str">
            <v>*</v>
          </cell>
          <cell r="L690">
            <v>0</v>
          </cell>
          <cell r="M690" t="str">
            <v>*</v>
          </cell>
          <cell r="N690">
            <v>0</v>
          </cell>
          <cell r="O690" t="str">
            <v>*</v>
          </cell>
          <cell r="P690" t="str">
            <v>×</v>
          </cell>
          <cell r="Q690">
            <v>42573</v>
          </cell>
        </row>
        <row r="691">
          <cell r="B691" t="str">
            <v>CLU048H1212C4-30AL7K3</v>
          </cell>
          <cell r="C691" t="str">
            <v>048</v>
          </cell>
          <cell r="D691" t="str">
            <v>1212</v>
          </cell>
          <cell r="E691" t="str">
            <v>C4</v>
          </cell>
          <cell r="F691" t="str">
            <v>30A</v>
          </cell>
          <cell r="G691" t="str">
            <v>L7</v>
          </cell>
          <cell r="H691" t="str">
            <v>K3</v>
          </cell>
          <cell r="I691">
            <v>200</v>
          </cell>
          <cell r="J691">
            <v>0</v>
          </cell>
          <cell r="K691" t="str">
            <v>*</v>
          </cell>
          <cell r="L691" t="str">
            <v>○</v>
          </cell>
          <cell r="M691">
            <v>42418</v>
          </cell>
          <cell r="N691" t="str">
            <v>○</v>
          </cell>
          <cell r="O691">
            <v>42514</v>
          </cell>
          <cell r="P691">
            <v>0</v>
          </cell>
          <cell r="Q691" t="str">
            <v>*</v>
          </cell>
        </row>
        <row r="692">
          <cell r="B692" t="str">
            <v>CLU048H1212C4-40AL7K3</v>
          </cell>
          <cell r="C692" t="str">
            <v>048</v>
          </cell>
          <cell r="D692" t="str">
            <v>1212</v>
          </cell>
          <cell r="E692" t="str">
            <v>C4</v>
          </cell>
          <cell r="F692" t="str">
            <v>40A</v>
          </cell>
          <cell r="G692" t="str">
            <v>L7</v>
          </cell>
          <cell r="H692" t="str">
            <v>K3</v>
          </cell>
          <cell r="I692">
            <v>200</v>
          </cell>
          <cell r="J692">
            <v>0</v>
          </cell>
          <cell r="K692" t="str">
            <v>*</v>
          </cell>
          <cell r="L692" t="str">
            <v>○</v>
          </cell>
          <cell r="M692">
            <v>42418</v>
          </cell>
          <cell r="N692" t="str">
            <v>○</v>
          </cell>
          <cell r="O692">
            <v>42514</v>
          </cell>
          <cell r="P692">
            <v>0</v>
          </cell>
          <cell r="Q692" t="str">
            <v>*</v>
          </cell>
        </row>
        <row r="693">
          <cell r="B693" t="str">
            <v>CLU048H1212C4-50AL7K3</v>
          </cell>
          <cell r="C693" t="str">
            <v>048</v>
          </cell>
          <cell r="D693" t="str">
            <v>1212</v>
          </cell>
          <cell r="E693" t="str">
            <v>C4</v>
          </cell>
          <cell r="F693" t="str">
            <v>50A</v>
          </cell>
          <cell r="G693" t="str">
            <v>L7</v>
          </cell>
          <cell r="H693" t="str">
            <v>K3</v>
          </cell>
          <cell r="I693">
            <v>200</v>
          </cell>
          <cell r="J693">
            <v>0</v>
          </cell>
          <cell r="K693" t="str">
            <v>*</v>
          </cell>
          <cell r="L693" t="str">
            <v>○</v>
          </cell>
          <cell r="M693">
            <v>42416</v>
          </cell>
          <cell r="N693" t="str">
            <v>○</v>
          </cell>
          <cell r="O693">
            <v>42377</v>
          </cell>
          <cell r="P693">
            <v>0</v>
          </cell>
          <cell r="Q693" t="str">
            <v>*</v>
          </cell>
        </row>
        <row r="694">
          <cell r="B694" t="str">
            <v>CLU048H1212C4-50KL1K3</v>
          </cell>
          <cell r="C694" t="str">
            <v>048</v>
          </cell>
          <cell r="D694" t="str">
            <v>1212</v>
          </cell>
          <cell r="E694" t="str">
            <v>C4</v>
          </cell>
          <cell r="F694" t="str">
            <v>50K</v>
          </cell>
          <cell r="G694" t="str">
            <v>L1</v>
          </cell>
          <cell r="H694" t="str">
            <v>K3</v>
          </cell>
          <cell r="I694">
            <v>200</v>
          </cell>
          <cell r="J694">
            <v>0</v>
          </cell>
          <cell r="K694" t="str">
            <v>*</v>
          </cell>
          <cell r="L694" t="str">
            <v>○</v>
          </cell>
          <cell r="M694">
            <v>42696</v>
          </cell>
          <cell r="N694" t="str">
            <v>○</v>
          </cell>
          <cell r="O694">
            <v>42663</v>
          </cell>
          <cell r="P694">
            <v>0</v>
          </cell>
          <cell r="Q694" t="str">
            <v>*</v>
          </cell>
        </row>
        <row r="695">
          <cell r="B695" t="str">
            <v>CLU048H1212C4-273M2K1</v>
          </cell>
          <cell r="C695" t="str">
            <v>048</v>
          </cell>
          <cell r="D695" t="str">
            <v>1212</v>
          </cell>
          <cell r="E695" t="str">
            <v>C4</v>
          </cell>
          <cell r="F695" t="str">
            <v>273</v>
          </cell>
          <cell r="G695" t="str">
            <v>M2</v>
          </cell>
          <cell r="H695" t="str">
            <v>K1</v>
          </cell>
          <cell r="I695">
            <v>200</v>
          </cell>
          <cell r="J695" t="str">
            <v>○</v>
          </cell>
          <cell r="K695">
            <v>42684</v>
          </cell>
          <cell r="L695" t="str">
            <v>○</v>
          </cell>
          <cell r="M695">
            <v>42810</v>
          </cell>
          <cell r="N695" t="str">
            <v>○</v>
          </cell>
          <cell r="O695">
            <v>42500</v>
          </cell>
          <cell r="P695" t="str">
            <v>○</v>
          </cell>
          <cell r="Q695">
            <v>42823</v>
          </cell>
        </row>
        <row r="696">
          <cell r="B696" t="str">
            <v>CLU048H1212C4-303M2K1</v>
          </cell>
          <cell r="C696" t="str">
            <v>048</v>
          </cell>
          <cell r="D696" t="str">
            <v>1212</v>
          </cell>
          <cell r="E696" t="str">
            <v>C4</v>
          </cell>
          <cell r="F696" t="str">
            <v>303</v>
          </cell>
          <cell r="G696" t="str">
            <v>M2</v>
          </cell>
          <cell r="H696" t="str">
            <v>K1</v>
          </cell>
          <cell r="I696">
            <v>200</v>
          </cell>
          <cell r="J696" t="str">
            <v>○</v>
          </cell>
          <cell r="K696">
            <v>42444</v>
          </cell>
          <cell r="L696" t="str">
            <v>○</v>
          </cell>
          <cell r="M696">
            <v>42870</v>
          </cell>
          <cell r="N696" t="str">
            <v>○</v>
          </cell>
          <cell r="O696">
            <v>42485</v>
          </cell>
          <cell r="P696" t="str">
            <v>○</v>
          </cell>
          <cell r="Q696">
            <v>42497</v>
          </cell>
        </row>
        <row r="697">
          <cell r="B697" t="str">
            <v>CLU048H1212C4-353M2K1</v>
          </cell>
          <cell r="C697" t="str">
            <v>048</v>
          </cell>
          <cell r="D697" t="str">
            <v>1212</v>
          </cell>
          <cell r="E697" t="str">
            <v>C4</v>
          </cell>
          <cell r="F697" t="str">
            <v>353</v>
          </cell>
          <cell r="G697" t="str">
            <v>M2</v>
          </cell>
          <cell r="H697" t="str">
            <v>K1</v>
          </cell>
          <cell r="I697">
            <v>200</v>
          </cell>
          <cell r="J697" t="str">
            <v>○</v>
          </cell>
          <cell r="K697">
            <v>42668</v>
          </cell>
          <cell r="L697" t="str">
            <v>○</v>
          </cell>
          <cell r="M697">
            <v>42824</v>
          </cell>
          <cell r="N697" t="str">
            <v>○</v>
          </cell>
          <cell r="O697">
            <v>42477</v>
          </cell>
          <cell r="P697" t="str">
            <v>○</v>
          </cell>
          <cell r="Q697">
            <v>42831</v>
          </cell>
        </row>
        <row r="698">
          <cell r="B698" t="str">
            <v>CLU048H1212C4-403M2K1</v>
          </cell>
          <cell r="C698" t="str">
            <v>048</v>
          </cell>
          <cell r="D698" t="str">
            <v>1212</v>
          </cell>
          <cell r="E698" t="str">
            <v>C4</v>
          </cell>
          <cell r="F698" t="str">
            <v>403</v>
          </cell>
          <cell r="G698" t="str">
            <v>M2</v>
          </cell>
          <cell r="H698" t="str">
            <v>K1</v>
          </cell>
          <cell r="I698">
            <v>200</v>
          </cell>
          <cell r="J698" t="str">
            <v>○</v>
          </cell>
          <cell r="K698">
            <v>42450</v>
          </cell>
          <cell r="L698" t="str">
            <v>○</v>
          </cell>
          <cell r="M698">
            <v>42792</v>
          </cell>
          <cell r="N698" t="str">
            <v>○</v>
          </cell>
          <cell r="O698">
            <v>42480</v>
          </cell>
          <cell r="P698" t="str">
            <v>○</v>
          </cell>
          <cell r="Q698">
            <v>42568</v>
          </cell>
        </row>
        <row r="699">
          <cell r="B699" t="str">
            <v>CLU048H1212C4-503M2K1</v>
          </cell>
          <cell r="C699" t="str">
            <v>048</v>
          </cell>
          <cell r="D699" t="str">
            <v>1212</v>
          </cell>
          <cell r="E699" t="str">
            <v>C4</v>
          </cell>
          <cell r="F699" t="str">
            <v>503</v>
          </cell>
          <cell r="G699" t="str">
            <v>M2</v>
          </cell>
          <cell r="H699" t="str">
            <v>K1</v>
          </cell>
          <cell r="I699">
            <v>200</v>
          </cell>
          <cell r="J699" t="str">
            <v>○</v>
          </cell>
          <cell r="K699">
            <v>42456</v>
          </cell>
          <cell r="L699" t="str">
            <v>○</v>
          </cell>
          <cell r="M699">
            <v>42809</v>
          </cell>
          <cell r="N699" t="str">
            <v>○</v>
          </cell>
          <cell r="O699">
            <v>42474</v>
          </cell>
          <cell r="P699" t="str">
            <v>○</v>
          </cell>
          <cell r="Q699">
            <v>42780</v>
          </cell>
        </row>
        <row r="700">
          <cell r="B700" t="str">
            <v>CLU048H1212C4-573M2K1</v>
          </cell>
          <cell r="C700" t="str">
            <v>048</v>
          </cell>
          <cell r="D700" t="str">
            <v>1212</v>
          </cell>
          <cell r="E700" t="str">
            <v>C4</v>
          </cell>
          <cell r="F700" t="str">
            <v>573</v>
          </cell>
          <cell r="G700" t="str">
            <v>M2</v>
          </cell>
          <cell r="H700" t="str">
            <v>K1</v>
          </cell>
          <cell r="I700">
            <v>200</v>
          </cell>
          <cell r="J700" t="str">
            <v>○</v>
          </cell>
          <cell r="K700">
            <v>42665</v>
          </cell>
          <cell r="L700" t="str">
            <v>○</v>
          </cell>
          <cell r="M700">
            <v>42778</v>
          </cell>
          <cell r="N700">
            <v>0</v>
          </cell>
          <cell r="O700" t="str">
            <v>*</v>
          </cell>
          <cell r="P700" t="str">
            <v>○</v>
          </cell>
          <cell r="Q700">
            <v>42849</v>
          </cell>
        </row>
        <row r="701">
          <cell r="B701" t="str">
            <v>CLU048H1212C4-653M2K1</v>
          </cell>
          <cell r="C701" t="str">
            <v>048</v>
          </cell>
          <cell r="D701" t="str">
            <v>1212</v>
          </cell>
          <cell r="E701" t="str">
            <v>C4</v>
          </cell>
          <cell r="F701" t="str">
            <v>653</v>
          </cell>
          <cell r="G701" t="str">
            <v>M2</v>
          </cell>
          <cell r="H701" t="str">
            <v>K1</v>
          </cell>
          <cell r="I701">
            <v>200</v>
          </cell>
          <cell r="J701" t="str">
            <v>○</v>
          </cell>
          <cell r="K701">
            <v>42678</v>
          </cell>
          <cell r="L701" t="str">
            <v>○</v>
          </cell>
          <cell r="M701">
            <v>42537</v>
          </cell>
          <cell r="N701" t="str">
            <v>○</v>
          </cell>
          <cell r="O701">
            <v>42481</v>
          </cell>
          <cell r="P701" t="str">
            <v>○</v>
          </cell>
          <cell r="Q701">
            <v>42515</v>
          </cell>
        </row>
        <row r="702">
          <cell r="B702" t="str">
            <v>CLU048H1212C4-273H5K2</v>
          </cell>
          <cell r="C702" t="str">
            <v>048</v>
          </cell>
          <cell r="D702" t="str">
            <v>1212</v>
          </cell>
          <cell r="E702" t="str">
            <v>C4</v>
          </cell>
          <cell r="F702" t="str">
            <v>273</v>
          </cell>
          <cell r="G702" t="str">
            <v>H5</v>
          </cell>
          <cell r="H702" t="str">
            <v>K2</v>
          </cell>
          <cell r="I702">
            <v>200</v>
          </cell>
          <cell r="J702" t="str">
            <v>○</v>
          </cell>
          <cell r="K702">
            <v>42683</v>
          </cell>
          <cell r="L702" t="str">
            <v>○</v>
          </cell>
          <cell r="M702">
            <v>42678</v>
          </cell>
          <cell r="N702" t="str">
            <v>○</v>
          </cell>
          <cell r="O702">
            <v>42482</v>
          </cell>
          <cell r="P702" t="str">
            <v>○</v>
          </cell>
          <cell r="Q702">
            <v>42866</v>
          </cell>
        </row>
        <row r="703">
          <cell r="B703" t="str">
            <v>CLU048H1212C4-303H5K2</v>
          </cell>
          <cell r="C703" t="str">
            <v>048</v>
          </cell>
          <cell r="D703" t="str">
            <v>1212</v>
          </cell>
          <cell r="E703" t="str">
            <v>C4</v>
          </cell>
          <cell r="F703" t="str">
            <v>303</v>
          </cell>
          <cell r="G703" t="str">
            <v>H5</v>
          </cell>
          <cell r="H703" t="str">
            <v>K2</v>
          </cell>
          <cell r="I703">
            <v>200</v>
          </cell>
          <cell r="J703" t="str">
            <v>○</v>
          </cell>
          <cell r="K703">
            <v>42696</v>
          </cell>
          <cell r="L703" t="str">
            <v>○</v>
          </cell>
          <cell r="M703">
            <v>42843</v>
          </cell>
          <cell r="N703" t="str">
            <v>○</v>
          </cell>
          <cell r="O703">
            <v>42515</v>
          </cell>
          <cell r="P703" t="str">
            <v>○</v>
          </cell>
          <cell r="Q703">
            <v>42523</v>
          </cell>
        </row>
        <row r="704">
          <cell r="B704" t="str">
            <v>CLU048H1212C4-353H5K2</v>
          </cell>
          <cell r="C704" t="str">
            <v>048</v>
          </cell>
          <cell r="D704" t="str">
            <v>1212</v>
          </cell>
          <cell r="E704" t="str">
            <v>C4</v>
          </cell>
          <cell r="F704" t="str">
            <v>353</v>
          </cell>
          <cell r="G704" t="str">
            <v>H5</v>
          </cell>
          <cell r="H704" t="str">
            <v>K2</v>
          </cell>
          <cell r="I704">
            <v>200</v>
          </cell>
          <cell r="J704">
            <v>0</v>
          </cell>
          <cell r="K704" t="str">
            <v>*</v>
          </cell>
          <cell r="L704" t="str">
            <v>○</v>
          </cell>
          <cell r="M704">
            <v>42724</v>
          </cell>
          <cell r="N704">
            <v>0</v>
          </cell>
          <cell r="O704" t="str">
            <v>*</v>
          </cell>
          <cell r="P704" t="str">
            <v>○</v>
          </cell>
          <cell r="Q704">
            <v>42540</v>
          </cell>
        </row>
        <row r="705">
          <cell r="B705" t="str">
            <v>CLU048H1212C4-403H5K2</v>
          </cell>
          <cell r="C705" t="str">
            <v>048</v>
          </cell>
          <cell r="D705" t="str">
            <v>1212</v>
          </cell>
          <cell r="E705" t="str">
            <v>C4</v>
          </cell>
          <cell r="F705" t="str">
            <v>403</v>
          </cell>
          <cell r="G705" t="str">
            <v>H5</v>
          </cell>
          <cell r="H705" t="str">
            <v>K2</v>
          </cell>
          <cell r="I705">
            <v>200</v>
          </cell>
          <cell r="J705">
            <v>0</v>
          </cell>
          <cell r="K705" t="str">
            <v>*</v>
          </cell>
          <cell r="L705" t="str">
            <v>○</v>
          </cell>
          <cell r="M705">
            <v>42818</v>
          </cell>
          <cell r="N705">
            <v>0</v>
          </cell>
          <cell r="O705" t="str">
            <v>*</v>
          </cell>
          <cell r="P705" t="str">
            <v>○</v>
          </cell>
          <cell r="Q705">
            <v>42624</v>
          </cell>
        </row>
        <row r="706">
          <cell r="B706" t="str">
            <v>CLU048H1212C4-573H5K2</v>
          </cell>
          <cell r="C706" t="str">
            <v>048</v>
          </cell>
          <cell r="D706" t="str">
            <v>1212</v>
          </cell>
          <cell r="E706" t="str">
            <v>C4</v>
          </cell>
          <cell r="F706" t="str">
            <v>573</v>
          </cell>
          <cell r="G706" t="str">
            <v>H5</v>
          </cell>
          <cell r="H706" t="str">
            <v>K2</v>
          </cell>
          <cell r="I706">
            <v>200</v>
          </cell>
          <cell r="J706">
            <v>0</v>
          </cell>
          <cell r="K706" t="str">
            <v>*</v>
          </cell>
          <cell r="L706">
            <v>0</v>
          </cell>
          <cell r="M706" t="str">
            <v>*</v>
          </cell>
          <cell r="N706">
            <v>0</v>
          </cell>
          <cell r="O706" t="str">
            <v>*</v>
          </cell>
          <cell r="P706" t="str">
            <v>○</v>
          </cell>
          <cell r="Q706">
            <v>42827</v>
          </cell>
        </row>
        <row r="707">
          <cell r="B707" t="str">
            <v>CLU048H1212C4-273H6K2</v>
          </cell>
          <cell r="C707" t="str">
            <v>048</v>
          </cell>
          <cell r="D707" t="str">
            <v>1212</v>
          </cell>
          <cell r="E707" t="str">
            <v>C4</v>
          </cell>
          <cell r="F707" t="str">
            <v>273</v>
          </cell>
          <cell r="G707" t="str">
            <v>H6</v>
          </cell>
          <cell r="H707" t="str">
            <v>K2</v>
          </cell>
          <cell r="I707">
            <v>200</v>
          </cell>
          <cell r="J707" t="str">
            <v>○</v>
          </cell>
          <cell r="K707">
            <v>42652</v>
          </cell>
          <cell r="L707" t="str">
            <v>○</v>
          </cell>
          <cell r="M707">
            <v>42451</v>
          </cell>
          <cell r="N707" t="str">
            <v>○</v>
          </cell>
          <cell r="O707">
            <v>42480</v>
          </cell>
          <cell r="P707" t="str">
            <v>○</v>
          </cell>
          <cell r="Q707">
            <v>42497</v>
          </cell>
        </row>
        <row r="708">
          <cell r="B708" t="str">
            <v>CLU048H1212C4-303H6K2</v>
          </cell>
          <cell r="C708" t="str">
            <v>048</v>
          </cell>
          <cell r="D708" t="str">
            <v>1212</v>
          </cell>
          <cell r="E708" t="str">
            <v>C4</v>
          </cell>
          <cell r="F708" t="str">
            <v>303</v>
          </cell>
          <cell r="G708" t="str">
            <v>H6</v>
          </cell>
          <cell r="H708" t="str">
            <v>K2</v>
          </cell>
          <cell r="I708">
            <v>200</v>
          </cell>
          <cell r="J708" t="str">
            <v>○</v>
          </cell>
          <cell r="K708">
            <v>42450</v>
          </cell>
          <cell r="L708" t="str">
            <v>○</v>
          </cell>
          <cell r="M708">
            <v>42566</v>
          </cell>
          <cell r="N708" t="str">
            <v>○</v>
          </cell>
          <cell r="O708">
            <v>42481</v>
          </cell>
          <cell r="P708" t="str">
            <v>○</v>
          </cell>
          <cell r="Q708">
            <v>42518</v>
          </cell>
        </row>
        <row r="709">
          <cell r="B709" t="str">
            <v>CLU048H1212C4-353H6K2</v>
          </cell>
          <cell r="C709" t="str">
            <v>048</v>
          </cell>
          <cell r="D709" t="str">
            <v>1212</v>
          </cell>
          <cell r="E709" t="str">
            <v>C4</v>
          </cell>
          <cell r="F709" t="str">
            <v>353</v>
          </cell>
          <cell r="G709" t="str">
            <v>H6</v>
          </cell>
          <cell r="H709" t="str">
            <v>K2</v>
          </cell>
          <cell r="I709">
            <v>200</v>
          </cell>
          <cell r="J709">
            <v>0</v>
          </cell>
          <cell r="K709" t="str">
            <v>*</v>
          </cell>
          <cell r="L709" t="str">
            <v>○</v>
          </cell>
          <cell r="M709">
            <v>42482</v>
          </cell>
          <cell r="N709">
            <v>0</v>
          </cell>
          <cell r="O709" t="str">
            <v>*</v>
          </cell>
          <cell r="P709" t="str">
            <v>○</v>
          </cell>
          <cell r="Q709">
            <v>42624</v>
          </cell>
        </row>
        <row r="710">
          <cell r="B710" t="str">
            <v>CLU048H1212C4-273H7K4</v>
          </cell>
          <cell r="C710" t="str">
            <v>048</v>
          </cell>
          <cell r="D710" t="str">
            <v>1212</v>
          </cell>
          <cell r="E710" t="str">
            <v>C4</v>
          </cell>
          <cell r="F710" t="str">
            <v>273</v>
          </cell>
          <cell r="G710" t="str">
            <v>H7</v>
          </cell>
          <cell r="H710" t="str">
            <v>K4</v>
          </cell>
          <cell r="I710">
            <v>200</v>
          </cell>
          <cell r="J710">
            <v>0</v>
          </cell>
          <cell r="K710" t="str">
            <v>*</v>
          </cell>
          <cell r="L710">
            <v>0</v>
          </cell>
          <cell r="M710" t="str">
            <v>*</v>
          </cell>
          <cell r="N710">
            <v>0</v>
          </cell>
          <cell r="O710" t="str">
            <v>*</v>
          </cell>
          <cell r="P710" t="str">
            <v>○</v>
          </cell>
          <cell r="Q710">
            <v>42699</v>
          </cell>
        </row>
        <row r="711">
          <cell r="B711" t="str">
            <v>CLU048H1212C4-303H7K4</v>
          </cell>
          <cell r="C711" t="str">
            <v>048</v>
          </cell>
          <cell r="D711" t="str">
            <v>1212</v>
          </cell>
          <cell r="E711" t="str">
            <v>C4</v>
          </cell>
          <cell r="F711" t="str">
            <v>303</v>
          </cell>
          <cell r="G711" t="str">
            <v>H7</v>
          </cell>
          <cell r="H711" t="str">
            <v>K4</v>
          </cell>
          <cell r="I711">
            <v>200</v>
          </cell>
          <cell r="J711">
            <v>0</v>
          </cell>
          <cell r="K711" t="str">
            <v>*</v>
          </cell>
          <cell r="L711">
            <v>0</v>
          </cell>
          <cell r="M711" t="str">
            <v>*</v>
          </cell>
          <cell r="N711">
            <v>0</v>
          </cell>
          <cell r="O711" t="str">
            <v>*</v>
          </cell>
          <cell r="P711" t="str">
            <v>○</v>
          </cell>
          <cell r="Q711">
            <v>42630</v>
          </cell>
        </row>
        <row r="712">
          <cell r="B712" t="str">
            <v>CLU048H1212C4-403H7K4</v>
          </cell>
          <cell r="C712" t="str">
            <v>048</v>
          </cell>
          <cell r="D712" t="str">
            <v>1212</v>
          </cell>
          <cell r="E712" t="str">
            <v>C4</v>
          </cell>
          <cell r="F712" t="str">
            <v>403</v>
          </cell>
          <cell r="G712" t="str">
            <v>H7</v>
          </cell>
          <cell r="H712" t="str">
            <v>K4</v>
          </cell>
          <cell r="I712">
            <v>200</v>
          </cell>
          <cell r="J712">
            <v>0</v>
          </cell>
          <cell r="K712" t="str">
            <v>*</v>
          </cell>
          <cell r="L712">
            <v>0</v>
          </cell>
          <cell r="M712" t="str">
            <v>*</v>
          </cell>
          <cell r="N712">
            <v>0</v>
          </cell>
          <cell r="O712" t="str">
            <v>*</v>
          </cell>
          <cell r="P712" t="str">
            <v>○</v>
          </cell>
          <cell r="Q712">
            <v>42580</v>
          </cell>
        </row>
        <row r="713">
          <cell r="B713" t="str">
            <v>CLU048H1312C4-30AL7K3</v>
          </cell>
          <cell r="C713" t="str">
            <v>048</v>
          </cell>
          <cell r="D713" t="str">
            <v>1312</v>
          </cell>
          <cell r="E713" t="str">
            <v>C4</v>
          </cell>
          <cell r="F713" t="str">
            <v>30A</v>
          </cell>
          <cell r="G713" t="str">
            <v>L7</v>
          </cell>
          <cell r="H713" t="str">
            <v>K3</v>
          </cell>
          <cell r="I713">
            <v>200</v>
          </cell>
          <cell r="J713">
            <v>0</v>
          </cell>
          <cell r="K713" t="str">
            <v>*</v>
          </cell>
          <cell r="L713">
            <v>0</v>
          </cell>
          <cell r="M713" t="str">
            <v>*</v>
          </cell>
          <cell r="N713" t="str">
            <v>○</v>
          </cell>
          <cell r="O713">
            <v>42634</v>
          </cell>
          <cell r="P713">
            <v>0</v>
          </cell>
          <cell r="Q713" t="str">
            <v>*</v>
          </cell>
        </row>
        <row r="714">
          <cell r="B714" t="str">
            <v>CLU048H1312C4-40AL7K3</v>
          </cell>
          <cell r="C714" t="str">
            <v>048</v>
          </cell>
          <cell r="D714" t="str">
            <v>1312</v>
          </cell>
          <cell r="E714" t="str">
            <v>C4</v>
          </cell>
          <cell r="F714" t="str">
            <v>40A</v>
          </cell>
          <cell r="G714" t="str">
            <v>L7</v>
          </cell>
          <cell r="H714" t="str">
            <v>K3</v>
          </cell>
          <cell r="I714">
            <v>200</v>
          </cell>
          <cell r="J714">
            <v>0</v>
          </cell>
          <cell r="K714" t="str">
            <v>*</v>
          </cell>
          <cell r="L714" t="str">
            <v>○</v>
          </cell>
          <cell r="M714">
            <v>42698</v>
          </cell>
          <cell r="N714" t="str">
            <v>○</v>
          </cell>
          <cell r="O714">
            <v>42463</v>
          </cell>
          <cell r="P714">
            <v>0</v>
          </cell>
          <cell r="Q714" t="str">
            <v>*</v>
          </cell>
        </row>
        <row r="715">
          <cell r="B715" t="str">
            <v>CLU048H1312C4-50AL7K3</v>
          </cell>
          <cell r="C715" t="str">
            <v>048</v>
          </cell>
          <cell r="D715" t="str">
            <v>1312</v>
          </cell>
          <cell r="E715" t="str">
            <v>C4</v>
          </cell>
          <cell r="F715" t="str">
            <v>50A</v>
          </cell>
          <cell r="G715" t="str">
            <v>L7</v>
          </cell>
          <cell r="H715" t="str">
            <v>K3</v>
          </cell>
          <cell r="I715">
            <v>200</v>
          </cell>
          <cell r="J715">
            <v>0</v>
          </cell>
          <cell r="K715" t="str">
            <v>*</v>
          </cell>
          <cell r="L715" t="str">
            <v>○</v>
          </cell>
          <cell r="M715">
            <v>42708</v>
          </cell>
          <cell r="N715" t="str">
            <v>○</v>
          </cell>
          <cell r="O715">
            <v>42708</v>
          </cell>
          <cell r="P715">
            <v>0</v>
          </cell>
          <cell r="Q715" t="str">
            <v>*</v>
          </cell>
        </row>
        <row r="716">
          <cell r="B716" t="str">
            <v>CLU048H1312C4-57AL7K3</v>
          </cell>
          <cell r="C716" t="str">
            <v>048</v>
          </cell>
          <cell r="D716" t="str">
            <v>1312</v>
          </cell>
          <cell r="E716" t="str">
            <v>C4</v>
          </cell>
          <cell r="F716" t="str">
            <v>57A</v>
          </cell>
          <cell r="G716" t="str">
            <v>L7</v>
          </cell>
          <cell r="H716" t="str">
            <v>K3</v>
          </cell>
          <cell r="I716">
            <v>200</v>
          </cell>
          <cell r="J716">
            <v>0</v>
          </cell>
          <cell r="K716" t="str">
            <v>*</v>
          </cell>
          <cell r="L716" t="str">
            <v>○</v>
          </cell>
          <cell r="M716">
            <v>42701</v>
          </cell>
          <cell r="N716" t="str">
            <v>○</v>
          </cell>
          <cell r="O716">
            <v>42687</v>
          </cell>
          <cell r="P716">
            <v>0</v>
          </cell>
          <cell r="Q716" t="str">
            <v>*</v>
          </cell>
        </row>
        <row r="717">
          <cell r="B717" t="str">
            <v>CLU048H1512C4-30AL7K3</v>
          </cell>
          <cell r="C717" t="str">
            <v>048</v>
          </cell>
          <cell r="D717" t="str">
            <v>1512</v>
          </cell>
          <cell r="E717" t="str">
            <v>C4</v>
          </cell>
          <cell r="F717" t="str">
            <v>30A</v>
          </cell>
          <cell r="G717" t="str">
            <v>L7</v>
          </cell>
          <cell r="H717" t="str">
            <v>K3</v>
          </cell>
          <cell r="I717">
            <v>200</v>
          </cell>
          <cell r="J717">
            <v>0</v>
          </cell>
          <cell r="K717" t="str">
            <v>*</v>
          </cell>
          <cell r="L717" t="str">
            <v>○</v>
          </cell>
          <cell r="M717">
            <v>42630</v>
          </cell>
          <cell r="N717" t="str">
            <v>○</v>
          </cell>
          <cell r="O717">
            <v>42518</v>
          </cell>
          <cell r="P717">
            <v>0</v>
          </cell>
          <cell r="Q717" t="str">
            <v>*</v>
          </cell>
        </row>
        <row r="718">
          <cell r="B718" t="str">
            <v>CLU048H1512C4-40AL7K3</v>
          </cell>
          <cell r="C718" t="str">
            <v>048</v>
          </cell>
          <cell r="D718" t="str">
            <v>1512</v>
          </cell>
          <cell r="E718" t="str">
            <v>C4</v>
          </cell>
          <cell r="F718" t="str">
            <v>40A</v>
          </cell>
          <cell r="G718" t="str">
            <v>L7</v>
          </cell>
          <cell r="H718" t="str">
            <v>K3</v>
          </cell>
          <cell r="I718">
            <v>200</v>
          </cell>
          <cell r="J718">
            <v>0</v>
          </cell>
          <cell r="K718" t="str">
            <v>*</v>
          </cell>
          <cell r="L718" t="str">
            <v>○</v>
          </cell>
          <cell r="M718">
            <v>42462</v>
          </cell>
          <cell r="N718" t="str">
            <v>○</v>
          </cell>
          <cell r="O718">
            <v>42492</v>
          </cell>
          <cell r="P718">
            <v>0</v>
          </cell>
          <cell r="Q718" t="str">
            <v>*</v>
          </cell>
        </row>
        <row r="719">
          <cell r="B719" t="str">
            <v>CLU048H1512C4-50AL7K3</v>
          </cell>
          <cell r="C719" t="str">
            <v>048</v>
          </cell>
          <cell r="D719" t="str">
            <v>1512</v>
          </cell>
          <cell r="E719" t="str">
            <v>C4</v>
          </cell>
          <cell r="F719" t="str">
            <v>50A</v>
          </cell>
          <cell r="G719" t="str">
            <v>L7</v>
          </cell>
          <cell r="H719" t="str">
            <v>K3</v>
          </cell>
          <cell r="I719">
            <v>200</v>
          </cell>
          <cell r="J719">
            <v>0</v>
          </cell>
          <cell r="K719" t="str">
            <v>*</v>
          </cell>
          <cell r="L719" t="str">
            <v>○</v>
          </cell>
          <cell r="M719">
            <v>42462</v>
          </cell>
          <cell r="N719" t="str">
            <v>○</v>
          </cell>
          <cell r="O719">
            <v>42550</v>
          </cell>
          <cell r="P719">
            <v>0</v>
          </cell>
          <cell r="Q719" t="str">
            <v>*</v>
          </cell>
        </row>
        <row r="720">
          <cell r="B720" t="str">
            <v>CLU048H1512C4-57AL7K3</v>
          </cell>
          <cell r="C720" t="str">
            <v>048</v>
          </cell>
          <cell r="D720" t="str">
            <v>1512</v>
          </cell>
          <cell r="E720" t="str">
            <v>C4</v>
          </cell>
          <cell r="F720" t="str">
            <v>57A</v>
          </cell>
          <cell r="G720" t="str">
            <v>L7</v>
          </cell>
          <cell r="H720" t="str">
            <v>K3</v>
          </cell>
          <cell r="I720">
            <v>200</v>
          </cell>
          <cell r="J720">
            <v>0</v>
          </cell>
          <cell r="K720" t="str">
            <v>*</v>
          </cell>
          <cell r="L720" t="str">
            <v>○</v>
          </cell>
          <cell r="M720">
            <v>42463</v>
          </cell>
          <cell r="N720" t="str">
            <v>○</v>
          </cell>
          <cell r="O720">
            <v>42538</v>
          </cell>
          <cell r="P720">
            <v>0</v>
          </cell>
          <cell r="Q720" t="str">
            <v>*</v>
          </cell>
        </row>
        <row r="721">
          <cell r="B721" t="str">
            <v>CLU048H1512C4-503H5K2</v>
          </cell>
          <cell r="C721" t="str">
            <v>048</v>
          </cell>
          <cell r="D721" t="str">
            <v>1512</v>
          </cell>
          <cell r="E721" t="str">
            <v>C4</v>
          </cell>
          <cell r="F721" t="str">
            <v>503</v>
          </cell>
          <cell r="G721" t="str">
            <v>H5</v>
          </cell>
          <cell r="H721" t="str">
            <v>K2</v>
          </cell>
          <cell r="I721">
            <v>200</v>
          </cell>
          <cell r="J721">
            <v>0</v>
          </cell>
          <cell r="K721" t="str">
            <v>*</v>
          </cell>
          <cell r="L721">
            <v>0</v>
          </cell>
          <cell r="M721" t="str">
            <v>*</v>
          </cell>
          <cell r="N721" t="str">
            <v>○</v>
          </cell>
          <cell r="O721">
            <v>42462</v>
          </cell>
          <cell r="P721">
            <v>0</v>
          </cell>
          <cell r="Q721" t="str">
            <v>*</v>
          </cell>
        </row>
        <row r="722">
          <cell r="B722" t="str">
            <v>CLU048H1812C4-30AL7K3</v>
          </cell>
          <cell r="C722" t="str">
            <v>048</v>
          </cell>
          <cell r="D722" t="str">
            <v>1812</v>
          </cell>
          <cell r="E722" t="str">
            <v>C4</v>
          </cell>
          <cell r="F722" t="str">
            <v>30A</v>
          </cell>
          <cell r="G722" t="str">
            <v>L7</v>
          </cell>
          <cell r="H722" t="str">
            <v>K3</v>
          </cell>
          <cell r="I722">
            <v>200</v>
          </cell>
          <cell r="J722">
            <v>0</v>
          </cell>
          <cell r="K722" t="str">
            <v>*</v>
          </cell>
          <cell r="L722" t="str">
            <v>○</v>
          </cell>
          <cell r="M722">
            <v>42671</v>
          </cell>
          <cell r="N722" t="str">
            <v>○</v>
          </cell>
          <cell r="O722">
            <v>42413</v>
          </cell>
          <cell r="P722">
            <v>0</v>
          </cell>
          <cell r="Q722" t="str">
            <v>*</v>
          </cell>
        </row>
        <row r="723">
          <cell r="B723" t="str">
            <v>CLU048H1812C4-40AL7K3</v>
          </cell>
          <cell r="C723" t="str">
            <v>048</v>
          </cell>
          <cell r="D723" t="str">
            <v>1812</v>
          </cell>
          <cell r="E723" t="str">
            <v>C4</v>
          </cell>
          <cell r="F723" t="str">
            <v>40A</v>
          </cell>
          <cell r="G723" t="str">
            <v>L7</v>
          </cell>
          <cell r="H723" t="str">
            <v>K3</v>
          </cell>
          <cell r="I723">
            <v>200</v>
          </cell>
          <cell r="J723">
            <v>0</v>
          </cell>
          <cell r="K723" t="str">
            <v>*</v>
          </cell>
          <cell r="L723" t="str">
            <v>○</v>
          </cell>
          <cell r="M723">
            <v>42424</v>
          </cell>
          <cell r="N723" t="str">
            <v>○</v>
          </cell>
          <cell r="O723">
            <v>42426</v>
          </cell>
          <cell r="P723">
            <v>0</v>
          </cell>
          <cell r="Q723" t="str">
            <v>*</v>
          </cell>
        </row>
        <row r="724">
          <cell r="B724" t="str">
            <v>CLU048H1812C4-50AL7K3</v>
          </cell>
          <cell r="C724" t="str">
            <v>048</v>
          </cell>
          <cell r="D724" t="str">
            <v>1812</v>
          </cell>
          <cell r="E724" t="str">
            <v>C4</v>
          </cell>
          <cell r="F724" t="str">
            <v>50A</v>
          </cell>
          <cell r="G724" t="str">
            <v>L7</v>
          </cell>
          <cell r="H724" t="str">
            <v>K3</v>
          </cell>
          <cell r="I724">
            <v>200</v>
          </cell>
          <cell r="J724">
            <v>0</v>
          </cell>
          <cell r="K724" t="str">
            <v>*</v>
          </cell>
          <cell r="L724" t="str">
            <v>○</v>
          </cell>
          <cell r="M724">
            <v>42382</v>
          </cell>
          <cell r="N724" t="str">
            <v>○</v>
          </cell>
          <cell r="O724">
            <v>42408</v>
          </cell>
          <cell r="P724">
            <v>0</v>
          </cell>
          <cell r="Q724" t="str">
            <v>*</v>
          </cell>
        </row>
        <row r="725">
          <cell r="B725" t="str">
            <v>CLU048H1812C4-50KL1K3</v>
          </cell>
          <cell r="C725" t="str">
            <v>048</v>
          </cell>
          <cell r="D725" t="str">
            <v>1812</v>
          </cell>
          <cell r="E725" t="str">
            <v>C4</v>
          </cell>
          <cell r="F725" t="str">
            <v>50K</v>
          </cell>
          <cell r="G725" t="str">
            <v>L1</v>
          </cell>
          <cell r="H725" t="str">
            <v>K3</v>
          </cell>
          <cell r="I725">
            <v>200</v>
          </cell>
          <cell r="J725">
            <v>0</v>
          </cell>
          <cell r="K725" t="str">
            <v>*</v>
          </cell>
          <cell r="L725" t="str">
            <v>○</v>
          </cell>
          <cell r="M725">
            <v>42675</v>
          </cell>
          <cell r="N725">
            <v>0</v>
          </cell>
          <cell r="O725" t="str">
            <v>*</v>
          </cell>
          <cell r="P725">
            <v>0</v>
          </cell>
          <cell r="Q725" t="str">
            <v>*</v>
          </cell>
        </row>
        <row r="726">
          <cell r="B726" t="str">
            <v>CLU048H1812C4-273M2K1</v>
          </cell>
          <cell r="C726" t="str">
            <v>048</v>
          </cell>
          <cell r="D726" t="str">
            <v>1812</v>
          </cell>
          <cell r="E726" t="str">
            <v>C4</v>
          </cell>
          <cell r="F726" t="str">
            <v>273</v>
          </cell>
          <cell r="G726" t="str">
            <v>M2</v>
          </cell>
          <cell r="H726" t="str">
            <v>K1</v>
          </cell>
          <cell r="I726">
            <v>200</v>
          </cell>
          <cell r="J726">
            <v>0</v>
          </cell>
          <cell r="K726" t="str">
            <v>*</v>
          </cell>
          <cell r="L726" t="str">
            <v>○</v>
          </cell>
          <cell r="M726">
            <v>42670</v>
          </cell>
          <cell r="N726" t="str">
            <v>○</v>
          </cell>
          <cell r="O726">
            <v>42796</v>
          </cell>
          <cell r="P726" t="str">
            <v>○</v>
          </cell>
          <cell r="Q726">
            <v>42791</v>
          </cell>
        </row>
        <row r="727">
          <cell r="B727" t="str">
            <v>CLU048H1812C4-303M2K1</v>
          </cell>
          <cell r="C727" t="str">
            <v>048</v>
          </cell>
          <cell r="D727" t="str">
            <v>1812</v>
          </cell>
          <cell r="E727" t="str">
            <v>C4</v>
          </cell>
          <cell r="F727" t="str">
            <v>303</v>
          </cell>
          <cell r="G727" t="str">
            <v>M2</v>
          </cell>
          <cell r="H727" t="str">
            <v>K1</v>
          </cell>
          <cell r="I727">
            <v>200</v>
          </cell>
          <cell r="J727" t="str">
            <v>○</v>
          </cell>
          <cell r="K727">
            <v>42699</v>
          </cell>
          <cell r="L727" t="str">
            <v>○</v>
          </cell>
          <cell r="M727">
            <v>42666</v>
          </cell>
          <cell r="N727" t="str">
            <v>○</v>
          </cell>
          <cell r="O727">
            <v>42796</v>
          </cell>
          <cell r="P727" t="str">
            <v>○</v>
          </cell>
          <cell r="Q727">
            <v>42523</v>
          </cell>
        </row>
        <row r="728">
          <cell r="B728" t="str">
            <v>CLU048H1812C4-323M2K1</v>
          </cell>
          <cell r="C728" t="str">
            <v>048</v>
          </cell>
          <cell r="D728" t="str">
            <v>1812</v>
          </cell>
          <cell r="E728" t="str">
            <v>C4</v>
          </cell>
          <cell r="F728" t="str">
            <v>323</v>
          </cell>
          <cell r="G728" t="str">
            <v>M2</v>
          </cell>
          <cell r="H728" t="str">
            <v>K1</v>
          </cell>
          <cell r="I728">
            <v>200</v>
          </cell>
          <cell r="J728">
            <v>0</v>
          </cell>
          <cell r="K728" t="str">
            <v>*</v>
          </cell>
          <cell r="L728" t="str">
            <v>○</v>
          </cell>
          <cell r="M728">
            <v>42430</v>
          </cell>
          <cell r="N728" t="str">
            <v>×</v>
          </cell>
          <cell r="O728">
            <v>42597</v>
          </cell>
          <cell r="P728" t="str">
            <v>○</v>
          </cell>
          <cell r="Q728">
            <v>42521</v>
          </cell>
        </row>
        <row r="729">
          <cell r="B729" t="str">
            <v>CLU048H1812C4-353M2K1</v>
          </cell>
          <cell r="C729" t="str">
            <v>048</v>
          </cell>
          <cell r="D729" t="str">
            <v>1812</v>
          </cell>
          <cell r="E729" t="str">
            <v>C4</v>
          </cell>
          <cell r="F729" t="str">
            <v>353</v>
          </cell>
          <cell r="G729" t="str">
            <v>M2</v>
          </cell>
          <cell r="H729" t="str">
            <v>K1</v>
          </cell>
          <cell r="I729">
            <v>200</v>
          </cell>
          <cell r="J729" t="str">
            <v>○</v>
          </cell>
          <cell r="K729">
            <v>42775</v>
          </cell>
          <cell r="L729" t="str">
            <v>○</v>
          </cell>
          <cell r="M729">
            <v>42745</v>
          </cell>
          <cell r="N729" t="str">
            <v>○</v>
          </cell>
          <cell r="O729">
            <v>42796</v>
          </cell>
          <cell r="P729" t="str">
            <v>○</v>
          </cell>
          <cell r="Q729">
            <v>42623</v>
          </cell>
        </row>
        <row r="730">
          <cell r="B730" t="str">
            <v>CLU048H1812C4-403M2K1</v>
          </cell>
          <cell r="C730" t="str">
            <v>048</v>
          </cell>
          <cell r="D730" t="str">
            <v>1812</v>
          </cell>
          <cell r="E730" t="str">
            <v>C4</v>
          </cell>
          <cell r="F730" t="str">
            <v>403</v>
          </cell>
          <cell r="G730" t="str">
            <v>M2</v>
          </cell>
          <cell r="H730" t="str">
            <v>K1</v>
          </cell>
          <cell r="I730">
            <v>200</v>
          </cell>
          <cell r="J730" t="str">
            <v>○</v>
          </cell>
          <cell r="K730">
            <v>42783</v>
          </cell>
          <cell r="L730" t="str">
            <v>○</v>
          </cell>
          <cell r="M730">
            <v>42745</v>
          </cell>
          <cell r="N730" t="str">
            <v>○</v>
          </cell>
          <cell r="O730">
            <v>42796</v>
          </cell>
          <cell r="P730" t="str">
            <v>○</v>
          </cell>
          <cell r="Q730">
            <v>42497</v>
          </cell>
        </row>
        <row r="731">
          <cell r="B731" t="str">
            <v>CLU048H1812C4-503M2K1</v>
          </cell>
          <cell r="C731" t="str">
            <v>048</v>
          </cell>
          <cell r="D731" t="str">
            <v>1812</v>
          </cell>
          <cell r="E731" t="str">
            <v>C4</v>
          </cell>
          <cell r="F731" t="str">
            <v>503</v>
          </cell>
          <cell r="G731" t="str">
            <v>M2</v>
          </cell>
          <cell r="H731" t="str">
            <v>K1</v>
          </cell>
          <cell r="I731">
            <v>200</v>
          </cell>
          <cell r="J731" t="str">
            <v>○</v>
          </cell>
          <cell r="K731">
            <v>42699</v>
          </cell>
          <cell r="L731" t="str">
            <v>○</v>
          </cell>
          <cell r="M731">
            <v>42681</v>
          </cell>
          <cell r="N731" t="str">
            <v>○</v>
          </cell>
          <cell r="O731">
            <v>42824</v>
          </cell>
          <cell r="P731" t="str">
            <v>○</v>
          </cell>
          <cell r="Q731">
            <v>42802</v>
          </cell>
        </row>
        <row r="732">
          <cell r="B732" t="str">
            <v>CLU048H1812C4-573M2K1</v>
          </cell>
          <cell r="C732" t="str">
            <v>048</v>
          </cell>
          <cell r="D732" t="str">
            <v>1812</v>
          </cell>
          <cell r="E732" t="str">
            <v>C4</v>
          </cell>
          <cell r="F732" t="str">
            <v>573</v>
          </cell>
          <cell r="G732" t="str">
            <v>M2</v>
          </cell>
          <cell r="H732" t="str">
            <v>K1</v>
          </cell>
          <cell r="I732">
            <v>200</v>
          </cell>
          <cell r="J732">
            <v>0</v>
          </cell>
          <cell r="K732" t="str">
            <v>*</v>
          </cell>
          <cell r="L732" t="str">
            <v>○</v>
          </cell>
          <cell r="M732">
            <v>42632</v>
          </cell>
          <cell r="N732" t="str">
            <v>○</v>
          </cell>
          <cell r="O732">
            <v>42819</v>
          </cell>
          <cell r="P732" t="str">
            <v>○</v>
          </cell>
          <cell r="Q732">
            <v>42724</v>
          </cell>
        </row>
        <row r="733">
          <cell r="B733" t="str">
            <v>CLU048H1812C4-653M2K1</v>
          </cell>
          <cell r="C733" t="str">
            <v>048</v>
          </cell>
          <cell r="D733" t="str">
            <v>1812</v>
          </cell>
          <cell r="E733" t="str">
            <v>C4</v>
          </cell>
          <cell r="F733" t="str">
            <v>653</v>
          </cell>
          <cell r="G733" t="str">
            <v>M2</v>
          </cell>
          <cell r="H733" t="str">
            <v>K1</v>
          </cell>
          <cell r="I733">
            <v>200</v>
          </cell>
          <cell r="J733" t="str">
            <v>○</v>
          </cell>
          <cell r="K733">
            <v>42706</v>
          </cell>
          <cell r="L733" t="str">
            <v>○</v>
          </cell>
          <cell r="M733">
            <v>42642</v>
          </cell>
          <cell r="N733" t="str">
            <v>○</v>
          </cell>
          <cell r="O733">
            <v>42819</v>
          </cell>
          <cell r="P733" t="str">
            <v>○</v>
          </cell>
          <cell r="Q733">
            <v>42627</v>
          </cell>
        </row>
        <row r="734">
          <cell r="B734" t="str">
            <v>CLU048H1812C4-273H5K2</v>
          </cell>
          <cell r="C734" t="str">
            <v>048</v>
          </cell>
          <cell r="D734" t="str">
            <v>1812</v>
          </cell>
          <cell r="E734" t="str">
            <v>C4</v>
          </cell>
          <cell r="F734" t="str">
            <v>273</v>
          </cell>
          <cell r="G734" t="str">
            <v>H5</v>
          </cell>
          <cell r="H734" t="str">
            <v>K2</v>
          </cell>
          <cell r="I734">
            <v>200</v>
          </cell>
          <cell r="J734">
            <v>0</v>
          </cell>
          <cell r="K734" t="str">
            <v>*</v>
          </cell>
          <cell r="L734" t="str">
            <v>○</v>
          </cell>
          <cell r="M734">
            <v>42739</v>
          </cell>
          <cell r="N734" t="str">
            <v>○</v>
          </cell>
          <cell r="O734">
            <v>42597</v>
          </cell>
          <cell r="P734" t="str">
            <v>○</v>
          </cell>
          <cell r="Q734">
            <v>42828</v>
          </cell>
        </row>
        <row r="735">
          <cell r="B735" t="str">
            <v>CLU048H1812C4-303H5K2</v>
          </cell>
          <cell r="C735" t="str">
            <v>048</v>
          </cell>
          <cell r="D735" t="str">
            <v>1812</v>
          </cell>
          <cell r="E735" t="str">
            <v>C4</v>
          </cell>
          <cell r="F735" t="str">
            <v>303</v>
          </cell>
          <cell r="G735" t="str">
            <v>H5</v>
          </cell>
          <cell r="H735" t="str">
            <v>K2</v>
          </cell>
          <cell r="I735">
            <v>200</v>
          </cell>
          <cell r="J735" t="str">
            <v>○</v>
          </cell>
          <cell r="K735">
            <v>42715</v>
          </cell>
          <cell r="L735" t="str">
            <v>○</v>
          </cell>
          <cell r="M735">
            <v>42731</v>
          </cell>
          <cell r="N735" t="str">
            <v>○</v>
          </cell>
          <cell r="O735">
            <v>42572</v>
          </cell>
          <cell r="P735" t="str">
            <v>○</v>
          </cell>
          <cell r="Q735">
            <v>42612</v>
          </cell>
        </row>
        <row r="736">
          <cell r="B736" t="str">
            <v>CLU048H1812C4-353H5K2</v>
          </cell>
          <cell r="C736" t="str">
            <v>048</v>
          </cell>
          <cell r="D736" t="str">
            <v>1812</v>
          </cell>
          <cell r="E736" t="str">
            <v>C4</v>
          </cell>
          <cell r="F736" t="str">
            <v>353</v>
          </cell>
          <cell r="G736" t="str">
            <v>H5</v>
          </cell>
          <cell r="H736" t="str">
            <v>K2</v>
          </cell>
          <cell r="I736">
            <v>200</v>
          </cell>
          <cell r="J736">
            <v>0</v>
          </cell>
          <cell r="K736" t="str">
            <v>*</v>
          </cell>
          <cell r="L736" t="str">
            <v>○</v>
          </cell>
          <cell r="M736">
            <v>42849</v>
          </cell>
          <cell r="N736">
            <v>0</v>
          </cell>
          <cell r="O736" t="str">
            <v>*</v>
          </cell>
          <cell r="P736">
            <v>0</v>
          </cell>
          <cell r="Q736" t="str">
            <v>*</v>
          </cell>
        </row>
        <row r="737">
          <cell r="B737" t="str">
            <v>CLU048H1812C4-403H5K2</v>
          </cell>
          <cell r="C737" t="str">
            <v>048</v>
          </cell>
          <cell r="D737" t="str">
            <v>1812</v>
          </cell>
          <cell r="E737" t="str">
            <v>C4</v>
          </cell>
          <cell r="F737" t="str">
            <v>403</v>
          </cell>
          <cell r="G737" t="str">
            <v>H5</v>
          </cell>
          <cell r="H737" t="str">
            <v>K2</v>
          </cell>
          <cell r="I737">
            <v>200</v>
          </cell>
          <cell r="J737">
            <v>0</v>
          </cell>
          <cell r="K737" t="str">
            <v>*</v>
          </cell>
          <cell r="L737" t="str">
            <v>○</v>
          </cell>
          <cell r="M737">
            <v>42844</v>
          </cell>
          <cell r="N737" t="str">
            <v>○</v>
          </cell>
          <cell r="O737">
            <v>42554</v>
          </cell>
          <cell r="P737" t="str">
            <v>○</v>
          </cell>
          <cell r="Q737">
            <v>42533</v>
          </cell>
        </row>
        <row r="738">
          <cell r="B738" t="str">
            <v>CLU048H1812C4-573H5K2</v>
          </cell>
          <cell r="C738" t="str">
            <v>048</v>
          </cell>
          <cell r="D738" t="str">
            <v>1812</v>
          </cell>
          <cell r="E738" t="str">
            <v>C4</v>
          </cell>
          <cell r="F738" t="str">
            <v>573</v>
          </cell>
          <cell r="G738" t="str">
            <v>H5</v>
          </cell>
          <cell r="H738" t="str">
            <v>K2</v>
          </cell>
          <cell r="I738">
            <v>200</v>
          </cell>
          <cell r="J738">
            <v>0</v>
          </cell>
          <cell r="K738" t="str">
            <v>*</v>
          </cell>
          <cell r="L738">
            <v>0</v>
          </cell>
          <cell r="M738" t="str">
            <v>*</v>
          </cell>
          <cell r="N738" t="str">
            <v>○</v>
          </cell>
          <cell r="O738">
            <v>42694</v>
          </cell>
          <cell r="P738" t="str">
            <v>○</v>
          </cell>
          <cell r="Q738">
            <v>42827</v>
          </cell>
        </row>
        <row r="739">
          <cell r="B739" t="str">
            <v>CLU048H1812C4-273H7K4</v>
          </cell>
          <cell r="C739" t="str">
            <v>048</v>
          </cell>
          <cell r="D739" t="str">
            <v>1812</v>
          </cell>
          <cell r="E739" t="str">
            <v>C4</v>
          </cell>
          <cell r="F739" t="str">
            <v>273</v>
          </cell>
          <cell r="G739" t="str">
            <v>H7</v>
          </cell>
          <cell r="H739" t="str">
            <v>K4</v>
          </cell>
          <cell r="I739">
            <v>200</v>
          </cell>
          <cell r="J739">
            <v>0</v>
          </cell>
          <cell r="K739" t="str">
            <v>*</v>
          </cell>
          <cell r="L739">
            <v>0</v>
          </cell>
          <cell r="M739" t="str">
            <v>*</v>
          </cell>
          <cell r="N739" t="str">
            <v>○</v>
          </cell>
          <cell r="O739">
            <v>42720</v>
          </cell>
          <cell r="P739" t="str">
            <v>○</v>
          </cell>
          <cell r="Q739">
            <v>42429</v>
          </cell>
        </row>
        <row r="740">
          <cell r="B740" t="str">
            <v>CLU048H1812C4-303H7K4</v>
          </cell>
          <cell r="C740" t="str">
            <v>048</v>
          </cell>
          <cell r="D740" t="str">
            <v>1812</v>
          </cell>
          <cell r="E740" t="str">
            <v>C4</v>
          </cell>
          <cell r="F740" t="str">
            <v>303</v>
          </cell>
          <cell r="G740" t="str">
            <v>H7</v>
          </cell>
          <cell r="H740" t="str">
            <v>K4</v>
          </cell>
          <cell r="I740">
            <v>200</v>
          </cell>
          <cell r="J740">
            <v>0</v>
          </cell>
          <cell r="K740" t="str">
            <v>*</v>
          </cell>
          <cell r="L740">
            <v>0</v>
          </cell>
          <cell r="M740" t="str">
            <v>*</v>
          </cell>
          <cell r="N740" t="str">
            <v>○</v>
          </cell>
          <cell r="O740">
            <v>42700</v>
          </cell>
          <cell r="P740" t="str">
            <v>○</v>
          </cell>
          <cell r="Q740">
            <v>42816</v>
          </cell>
        </row>
        <row r="741">
          <cell r="B741" t="str">
            <v>CLU048H1812C4-403H7K4</v>
          </cell>
          <cell r="C741" t="str">
            <v>048</v>
          </cell>
          <cell r="D741" t="str">
            <v>1812</v>
          </cell>
          <cell r="E741" t="str">
            <v>C4</v>
          </cell>
          <cell r="F741" t="str">
            <v>403</v>
          </cell>
          <cell r="G741" t="str">
            <v>H7</v>
          </cell>
          <cell r="H741" t="str">
            <v>K4</v>
          </cell>
          <cell r="I741">
            <v>200</v>
          </cell>
          <cell r="J741">
            <v>0</v>
          </cell>
          <cell r="K741" t="str">
            <v>*</v>
          </cell>
          <cell r="L741">
            <v>0</v>
          </cell>
          <cell r="M741" t="str">
            <v>*</v>
          </cell>
          <cell r="N741">
            <v>0</v>
          </cell>
          <cell r="O741" t="str">
            <v>*</v>
          </cell>
          <cell r="P741" t="str">
            <v>○</v>
          </cell>
          <cell r="Q741">
            <v>42586</v>
          </cell>
        </row>
        <row r="742">
          <cell r="B742" t="str">
            <v>CLU048H1818C4-30AL7K3</v>
          </cell>
          <cell r="C742" t="str">
            <v>048</v>
          </cell>
          <cell r="D742" t="str">
            <v>1818</v>
          </cell>
          <cell r="E742" t="str">
            <v>C4</v>
          </cell>
          <cell r="F742" t="str">
            <v>30A</v>
          </cell>
          <cell r="G742" t="str">
            <v>L7</v>
          </cell>
          <cell r="H742" t="str">
            <v>K3</v>
          </cell>
          <cell r="I742">
            <v>200</v>
          </cell>
          <cell r="J742">
            <v>0</v>
          </cell>
          <cell r="K742" t="str">
            <v>*</v>
          </cell>
          <cell r="L742" t="str">
            <v>○</v>
          </cell>
          <cell r="M742">
            <v>42436</v>
          </cell>
          <cell r="N742" t="str">
            <v>○</v>
          </cell>
          <cell r="O742">
            <v>42675</v>
          </cell>
          <cell r="P742">
            <v>0</v>
          </cell>
          <cell r="Q742" t="str">
            <v>*</v>
          </cell>
        </row>
        <row r="743">
          <cell r="B743" t="str">
            <v>CLU048H1818C4-40AL7K3</v>
          </cell>
          <cell r="C743" t="str">
            <v>048</v>
          </cell>
          <cell r="D743" t="str">
            <v>1818</v>
          </cell>
          <cell r="E743" t="str">
            <v>C4</v>
          </cell>
          <cell r="F743" t="str">
            <v>40A</v>
          </cell>
          <cell r="G743" t="str">
            <v>L7</v>
          </cell>
          <cell r="H743" t="str">
            <v>K3</v>
          </cell>
          <cell r="I743">
            <v>200</v>
          </cell>
          <cell r="J743">
            <v>0</v>
          </cell>
          <cell r="K743" t="str">
            <v>*</v>
          </cell>
          <cell r="L743" t="str">
            <v>○</v>
          </cell>
          <cell r="M743">
            <v>42418</v>
          </cell>
          <cell r="N743" t="str">
            <v>○</v>
          </cell>
          <cell r="O743">
            <v>42507</v>
          </cell>
          <cell r="P743">
            <v>0</v>
          </cell>
          <cell r="Q743" t="str">
            <v>*</v>
          </cell>
        </row>
        <row r="744">
          <cell r="B744" t="str">
            <v>CLU048H1818C4-50AL7K3</v>
          </cell>
          <cell r="C744" t="str">
            <v>048</v>
          </cell>
          <cell r="D744" t="str">
            <v>1818</v>
          </cell>
          <cell r="E744" t="str">
            <v>C4</v>
          </cell>
          <cell r="F744" t="str">
            <v>50A</v>
          </cell>
          <cell r="G744" t="str">
            <v>L7</v>
          </cell>
          <cell r="H744" t="str">
            <v>K3</v>
          </cell>
          <cell r="I744">
            <v>200</v>
          </cell>
          <cell r="J744">
            <v>0</v>
          </cell>
          <cell r="K744" t="str">
            <v>*</v>
          </cell>
          <cell r="L744" t="str">
            <v>×</v>
          </cell>
          <cell r="M744">
            <v>42434</v>
          </cell>
          <cell r="N744" t="str">
            <v>○</v>
          </cell>
          <cell r="O744">
            <v>42722</v>
          </cell>
          <cell r="P744">
            <v>0</v>
          </cell>
          <cell r="Q744" t="str">
            <v>*</v>
          </cell>
        </row>
        <row r="745">
          <cell r="B745" t="str">
            <v>CLU048H1818C4-273M2K1</v>
          </cell>
          <cell r="C745" t="str">
            <v>048</v>
          </cell>
          <cell r="D745" t="str">
            <v>1818</v>
          </cell>
          <cell r="E745" t="str">
            <v>C4</v>
          </cell>
          <cell r="F745" t="str">
            <v>273</v>
          </cell>
          <cell r="G745" t="str">
            <v>M2</v>
          </cell>
          <cell r="H745" t="str">
            <v>K1</v>
          </cell>
          <cell r="I745">
            <v>200</v>
          </cell>
          <cell r="J745">
            <v>0</v>
          </cell>
          <cell r="K745" t="str">
            <v>*</v>
          </cell>
          <cell r="L745" t="str">
            <v>○</v>
          </cell>
          <cell r="M745">
            <v>42771</v>
          </cell>
          <cell r="N745">
            <v>0</v>
          </cell>
          <cell r="O745" t="str">
            <v>*</v>
          </cell>
          <cell r="P745" t="str">
            <v>○</v>
          </cell>
          <cell r="Q745">
            <v>42813</v>
          </cell>
        </row>
        <row r="746">
          <cell r="B746" t="str">
            <v>CLU048H1818C4-303M2K1</v>
          </cell>
          <cell r="C746" t="str">
            <v>048</v>
          </cell>
          <cell r="D746" t="str">
            <v>1818</v>
          </cell>
          <cell r="E746" t="str">
            <v>C4</v>
          </cell>
          <cell r="F746" t="str">
            <v>303</v>
          </cell>
          <cell r="G746" t="str">
            <v>M2</v>
          </cell>
          <cell r="H746" t="str">
            <v>K1</v>
          </cell>
          <cell r="I746">
            <v>200</v>
          </cell>
          <cell r="J746" t="str">
            <v>○</v>
          </cell>
          <cell r="K746">
            <v>42718</v>
          </cell>
          <cell r="L746" t="str">
            <v>○</v>
          </cell>
          <cell r="M746">
            <v>42775</v>
          </cell>
          <cell r="N746" t="str">
            <v>○</v>
          </cell>
          <cell r="O746">
            <v>42810</v>
          </cell>
          <cell r="P746" t="str">
            <v>○</v>
          </cell>
          <cell r="Q746">
            <v>42869</v>
          </cell>
        </row>
        <row r="747">
          <cell r="B747" t="str">
            <v>CLU048H1818C4-353M2K1</v>
          </cell>
          <cell r="C747" t="str">
            <v>048</v>
          </cell>
          <cell r="D747" t="str">
            <v>1818</v>
          </cell>
          <cell r="E747" t="str">
            <v>C4</v>
          </cell>
          <cell r="F747" t="str">
            <v>353</v>
          </cell>
          <cell r="G747" t="str">
            <v>M2</v>
          </cell>
          <cell r="H747" t="str">
            <v>K1</v>
          </cell>
          <cell r="I747">
            <v>200</v>
          </cell>
          <cell r="J747" t="str">
            <v>○</v>
          </cell>
          <cell r="K747">
            <v>42726</v>
          </cell>
          <cell r="L747" t="str">
            <v>○</v>
          </cell>
          <cell r="M747">
            <v>42429</v>
          </cell>
          <cell r="N747">
            <v>0</v>
          </cell>
          <cell r="O747" t="str">
            <v>*</v>
          </cell>
          <cell r="P747">
            <v>0</v>
          </cell>
          <cell r="Q747" t="str">
            <v>*</v>
          </cell>
        </row>
        <row r="748">
          <cell r="B748" t="str">
            <v>CLU048H1818C4-403M2K1</v>
          </cell>
          <cell r="C748" t="str">
            <v>048</v>
          </cell>
          <cell r="D748" t="str">
            <v>1818</v>
          </cell>
          <cell r="E748" t="str">
            <v>C4</v>
          </cell>
          <cell r="F748" t="str">
            <v>403</v>
          </cell>
          <cell r="G748" t="str">
            <v>M2</v>
          </cell>
          <cell r="H748" t="str">
            <v>K1</v>
          </cell>
          <cell r="I748">
            <v>200</v>
          </cell>
          <cell r="J748" t="str">
            <v>○</v>
          </cell>
          <cell r="K748">
            <v>42757</v>
          </cell>
          <cell r="L748" t="str">
            <v>○</v>
          </cell>
          <cell r="M748">
            <v>42752</v>
          </cell>
          <cell r="N748" t="str">
            <v>○</v>
          </cell>
          <cell r="O748">
            <v>42810</v>
          </cell>
          <cell r="P748" t="str">
            <v>○</v>
          </cell>
          <cell r="Q748">
            <v>42791</v>
          </cell>
        </row>
        <row r="749">
          <cell r="B749" t="str">
            <v>CLU048H1818C4-503M2K1</v>
          </cell>
          <cell r="C749" t="str">
            <v>048</v>
          </cell>
          <cell r="D749" t="str">
            <v>1818</v>
          </cell>
          <cell r="E749" t="str">
            <v>C4</v>
          </cell>
          <cell r="F749" t="str">
            <v>503</v>
          </cell>
          <cell r="G749" t="str">
            <v>M2</v>
          </cell>
          <cell r="H749" t="str">
            <v>K1</v>
          </cell>
          <cell r="I749">
            <v>200</v>
          </cell>
          <cell r="J749" t="str">
            <v>○</v>
          </cell>
          <cell r="K749">
            <v>42718</v>
          </cell>
          <cell r="L749" t="str">
            <v>○</v>
          </cell>
          <cell r="M749">
            <v>42389</v>
          </cell>
          <cell r="N749">
            <v>0</v>
          </cell>
          <cell r="O749" t="str">
            <v>*</v>
          </cell>
          <cell r="P749" t="str">
            <v>○</v>
          </cell>
          <cell r="Q749">
            <v>42833</v>
          </cell>
        </row>
        <row r="750">
          <cell r="B750" t="str">
            <v>CLU048H1818C4-573M2K1</v>
          </cell>
          <cell r="C750" t="str">
            <v>048</v>
          </cell>
          <cell r="D750" t="str">
            <v>1818</v>
          </cell>
          <cell r="E750" t="str">
            <v>C4</v>
          </cell>
          <cell r="F750" t="str">
            <v>573</v>
          </cell>
          <cell r="G750" t="str">
            <v>M2</v>
          </cell>
          <cell r="H750" t="str">
            <v>K1</v>
          </cell>
          <cell r="I750">
            <v>200</v>
          </cell>
          <cell r="J750" t="str">
            <v>○</v>
          </cell>
          <cell r="K750">
            <v>42715</v>
          </cell>
          <cell r="L750" t="str">
            <v>○</v>
          </cell>
          <cell r="M750">
            <v>42637</v>
          </cell>
          <cell r="N750">
            <v>0</v>
          </cell>
          <cell r="O750" t="str">
            <v>*</v>
          </cell>
          <cell r="P750" t="str">
            <v>○</v>
          </cell>
          <cell r="Q750">
            <v>42502</v>
          </cell>
        </row>
        <row r="751">
          <cell r="B751" t="str">
            <v>CLU048H1818C4-653M2K1</v>
          </cell>
          <cell r="C751" t="str">
            <v>048</v>
          </cell>
          <cell r="D751" t="str">
            <v>1818</v>
          </cell>
          <cell r="E751" t="str">
            <v>C4</v>
          </cell>
          <cell r="F751" t="str">
            <v>653</v>
          </cell>
          <cell r="G751" t="str">
            <v>M2</v>
          </cell>
          <cell r="H751" t="str">
            <v>K1</v>
          </cell>
          <cell r="I751">
            <v>200</v>
          </cell>
          <cell r="J751" t="str">
            <v>○</v>
          </cell>
          <cell r="K751">
            <v>42699</v>
          </cell>
          <cell r="L751" t="str">
            <v>○</v>
          </cell>
          <cell r="M751">
            <v>42759</v>
          </cell>
          <cell r="N751">
            <v>0</v>
          </cell>
          <cell r="O751" t="str">
            <v>*</v>
          </cell>
          <cell r="P751" t="str">
            <v>○</v>
          </cell>
          <cell r="Q751">
            <v>42536</v>
          </cell>
        </row>
        <row r="752">
          <cell r="B752" t="str">
            <v>CLU048H1818C4-273H5K2</v>
          </cell>
          <cell r="C752" t="str">
            <v>048</v>
          </cell>
          <cell r="D752" t="str">
            <v>1818</v>
          </cell>
          <cell r="E752" t="str">
            <v>C4</v>
          </cell>
          <cell r="F752" t="str">
            <v>273</v>
          </cell>
          <cell r="G752" t="str">
            <v>H5</v>
          </cell>
          <cell r="H752" t="str">
            <v>K2</v>
          </cell>
          <cell r="I752">
            <v>200</v>
          </cell>
          <cell r="J752">
            <v>0</v>
          </cell>
          <cell r="K752" t="str">
            <v>*</v>
          </cell>
          <cell r="L752" t="str">
            <v>○</v>
          </cell>
          <cell r="M752">
            <v>42591</v>
          </cell>
          <cell r="N752">
            <v>0</v>
          </cell>
          <cell r="O752" t="str">
            <v>*</v>
          </cell>
          <cell r="P752" t="str">
            <v>○</v>
          </cell>
          <cell r="Q752">
            <v>42792</v>
          </cell>
        </row>
        <row r="753">
          <cell r="B753" t="str">
            <v>CLU048H1818C4-303H5K2</v>
          </cell>
          <cell r="C753" t="str">
            <v>048</v>
          </cell>
          <cell r="D753" t="str">
            <v>1818</v>
          </cell>
          <cell r="E753" t="str">
            <v>C4</v>
          </cell>
          <cell r="F753" t="str">
            <v>303</v>
          </cell>
          <cell r="G753" t="str">
            <v>H5</v>
          </cell>
          <cell r="H753" t="str">
            <v>K2</v>
          </cell>
          <cell r="I753">
            <v>200</v>
          </cell>
          <cell r="J753" t="str">
            <v>○</v>
          </cell>
          <cell r="K753">
            <v>42843</v>
          </cell>
          <cell r="L753" t="str">
            <v>○</v>
          </cell>
          <cell r="M753">
            <v>42702</v>
          </cell>
          <cell r="N753">
            <v>0</v>
          </cell>
          <cell r="O753" t="str">
            <v>*</v>
          </cell>
          <cell r="P753" t="str">
            <v>○</v>
          </cell>
          <cell r="Q753">
            <v>42510</v>
          </cell>
        </row>
        <row r="754">
          <cell r="B754" t="str">
            <v>CLU048H1818C4-353H5K2</v>
          </cell>
          <cell r="C754" t="str">
            <v>048</v>
          </cell>
          <cell r="D754" t="str">
            <v>1818</v>
          </cell>
          <cell r="E754" t="str">
            <v>C4</v>
          </cell>
          <cell r="F754" t="str">
            <v>353</v>
          </cell>
          <cell r="G754" t="str">
            <v>H5</v>
          </cell>
          <cell r="H754" t="str">
            <v>K2</v>
          </cell>
          <cell r="I754">
            <v>200</v>
          </cell>
          <cell r="J754">
            <v>0</v>
          </cell>
          <cell r="K754" t="str">
            <v>*</v>
          </cell>
          <cell r="L754" t="str">
            <v>○</v>
          </cell>
          <cell r="M754">
            <v>42784</v>
          </cell>
          <cell r="N754" t="str">
            <v>○</v>
          </cell>
          <cell r="O754">
            <v>42538</v>
          </cell>
          <cell r="P754" t="str">
            <v>○</v>
          </cell>
          <cell r="Q754">
            <v>42666</v>
          </cell>
        </row>
        <row r="755">
          <cell r="B755" t="str">
            <v>CLU048H1818C4-403H5K2</v>
          </cell>
          <cell r="C755" t="str">
            <v>048</v>
          </cell>
          <cell r="D755" t="str">
            <v>1818</v>
          </cell>
          <cell r="E755" t="str">
            <v>C4</v>
          </cell>
          <cell r="F755" t="str">
            <v>403</v>
          </cell>
          <cell r="G755" t="str">
            <v>H5</v>
          </cell>
          <cell r="H755" t="str">
            <v>K2</v>
          </cell>
          <cell r="I755">
            <v>200</v>
          </cell>
          <cell r="J755">
            <v>0</v>
          </cell>
          <cell r="K755" t="str">
            <v>*</v>
          </cell>
          <cell r="L755" t="str">
            <v>○</v>
          </cell>
          <cell r="M755">
            <v>42870</v>
          </cell>
          <cell r="N755">
            <v>0</v>
          </cell>
          <cell r="O755" t="str">
            <v>*</v>
          </cell>
          <cell r="P755" t="str">
            <v>×</v>
          </cell>
          <cell r="Q755">
            <v>42651</v>
          </cell>
        </row>
        <row r="756">
          <cell r="B756" t="str">
            <v>CLU048H1818C4-573H5K2</v>
          </cell>
          <cell r="C756" t="str">
            <v>048</v>
          </cell>
          <cell r="D756" t="str">
            <v>1818</v>
          </cell>
          <cell r="E756" t="str">
            <v>C4</v>
          </cell>
          <cell r="F756" t="str">
            <v>573</v>
          </cell>
          <cell r="G756" t="str">
            <v>H5</v>
          </cell>
          <cell r="H756" t="str">
            <v>K2</v>
          </cell>
          <cell r="I756">
            <v>200</v>
          </cell>
          <cell r="J756">
            <v>0</v>
          </cell>
          <cell r="K756" t="str">
            <v>*</v>
          </cell>
          <cell r="L756">
            <v>0</v>
          </cell>
          <cell r="M756" t="str">
            <v>*</v>
          </cell>
          <cell r="N756" t="str">
            <v>○</v>
          </cell>
          <cell r="O756">
            <v>42705</v>
          </cell>
          <cell r="P756" t="str">
            <v>○</v>
          </cell>
          <cell r="Q756">
            <v>42871</v>
          </cell>
        </row>
        <row r="757">
          <cell r="B757" t="str">
            <v>CLU058H1825C4-30AL7K3</v>
          </cell>
          <cell r="C757" t="str">
            <v>058</v>
          </cell>
          <cell r="D757" t="str">
            <v>1825</v>
          </cell>
          <cell r="E757" t="str">
            <v>C4</v>
          </cell>
          <cell r="F757" t="str">
            <v>30A</v>
          </cell>
          <cell r="G757" t="str">
            <v>L7</v>
          </cell>
          <cell r="H757" t="str">
            <v>K3</v>
          </cell>
          <cell r="I757">
            <v>120</v>
          </cell>
          <cell r="J757">
            <v>0</v>
          </cell>
          <cell r="K757" t="str">
            <v>*</v>
          </cell>
          <cell r="L757" t="str">
            <v>○</v>
          </cell>
          <cell r="M757">
            <v>42430</v>
          </cell>
          <cell r="N757" t="str">
            <v>○</v>
          </cell>
          <cell r="O757">
            <v>42839</v>
          </cell>
          <cell r="P757">
            <v>0</v>
          </cell>
          <cell r="Q757" t="str">
            <v>*</v>
          </cell>
        </row>
        <row r="758">
          <cell r="B758" t="str">
            <v>CLU058H1825C4-40AL7K3</v>
          </cell>
          <cell r="C758" t="str">
            <v>058</v>
          </cell>
          <cell r="D758" t="str">
            <v>1825</v>
          </cell>
          <cell r="E758" t="str">
            <v>C4</v>
          </cell>
          <cell r="F758" t="str">
            <v>40A</v>
          </cell>
          <cell r="G758" t="str">
            <v>L7</v>
          </cell>
          <cell r="H758" t="str">
            <v>K3</v>
          </cell>
          <cell r="I758">
            <v>120</v>
          </cell>
          <cell r="J758">
            <v>0</v>
          </cell>
          <cell r="K758" t="str">
            <v>*</v>
          </cell>
          <cell r="L758" t="str">
            <v>○</v>
          </cell>
          <cell r="M758">
            <v>42475</v>
          </cell>
          <cell r="N758" t="str">
            <v>○</v>
          </cell>
          <cell r="O758">
            <v>42833</v>
          </cell>
          <cell r="P758">
            <v>0</v>
          </cell>
          <cell r="Q758" t="str">
            <v>*</v>
          </cell>
        </row>
        <row r="759">
          <cell r="B759" t="str">
            <v>CLU058H1825C4-50AL7K3</v>
          </cell>
          <cell r="C759" t="str">
            <v>058</v>
          </cell>
          <cell r="D759" t="str">
            <v>1825</v>
          </cell>
          <cell r="E759" t="str">
            <v>C4</v>
          </cell>
          <cell r="F759" t="str">
            <v>50A</v>
          </cell>
          <cell r="G759" t="str">
            <v>L7</v>
          </cell>
          <cell r="H759" t="str">
            <v>K3</v>
          </cell>
          <cell r="I759">
            <v>120</v>
          </cell>
          <cell r="J759">
            <v>0</v>
          </cell>
          <cell r="K759" t="str">
            <v>*</v>
          </cell>
          <cell r="L759" t="str">
            <v>○</v>
          </cell>
          <cell r="M759">
            <v>42433</v>
          </cell>
          <cell r="N759" t="str">
            <v>○</v>
          </cell>
          <cell r="O759">
            <v>42833</v>
          </cell>
          <cell r="P759">
            <v>0</v>
          </cell>
          <cell r="Q759" t="str">
            <v>*</v>
          </cell>
        </row>
        <row r="760">
          <cell r="B760" t="str">
            <v>CLU058H1825C4-273M2K1</v>
          </cell>
          <cell r="C760" t="str">
            <v>058</v>
          </cell>
          <cell r="D760" t="str">
            <v>1825</v>
          </cell>
          <cell r="E760" t="str">
            <v>C4</v>
          </cell>
          <cell r="F760" t="str">
            <v>273</v>
          </cell>
          <cell r="G760" t="str">
            <v>M2</v>
          </cell>
          <cell r="H760" t="str">
            <v>K1</v>
          </cell>
          <cell r="I760">
            <v>120</v>
          </cell>
          <cell r="J760">
            <v>0</v>
          </cell>
          <cell r="K760" t="str">
            <v>*</v>
          </cell>
          <cell r="L760">
            <v>0</v>
          </cell>
          <cell r="M760" t="str">
            <v>*</v>
          </cell>
          <cell r="N760" t="str">
            <v>○</v>
          </cell>
          <cell r="O760">
            <v>42809</v>
          </cell>
          <cell r="P760" t="str">
            <v>○</v>
          </cell>
          <cell r="Q760">
            <v>42577</v>
          </cell>
        </row>
        <row r="761">
          <cell r="B761" t="str">
            <v>CLU058H1825C4-303M2K1</v>
          </cell>
          <cell r="C761" t="str">
            <v>058</v>
          </cell>
          <cell r="D761" t="str">
            <v>1825</v>
          </cell>
          <cell r="E761" t="str">
            <v>C4</v>
          </cell>
          <cell r="F761" t="str">
            <v>303</v>
          </cell>
          <cell r="G761" t="str">
            <v>M2</v>
          </cell>
          <cell r="H761" t="str">
            <v>K1</v>
          </cell>
          <cell r="I761">
            <v>120</v>
          </cell>
          <cell r="J761">
            <v>0</v>
          </cell>
          <cell r="K761" t="str">
            <v>*</v>
          </cell>
          <cell r="L761">
            <v>0</v>
          </cell>
          <cell r="M761" t="str">
            <v>*</v>
          </cell>
          <cell r="N761" t="str">
            <v>○</v>
          </cell>
          <cell r="O761">
            <v>42474</v>
          </cell>
          <cell r="P761" t="str">
            <v>○</v>
          </cell>
          <cell r="Q761">
            <v>42688</v>
          </cell>
        </row>
        <row r="762">
          <cell r="B762" t="str">
            <v>CLU058H1825C4-353M2K1</v>
          </cell>
          <cell r="C762" t="str">
            <v>058</v>
          </cell>
          <cell r="D762" t="str">
            <v>1825</v>
          </cell>
          <cell r="E762" t="str">
            <v>C4</v>
          </cell>
          <cell r="F762" t="str">
            <v>353</v>
          </cell>
          <cell r="G762" t="str">
            <v>M2</v>
          </cell>
          <cell r="H762" t="str">
            <v>K1</v>
          </cell>
          <cell r="I762">
            <v>120</v>
          </cell>
          <cell r="J762">
            <v>0</v>
          </cell>
          <cell r="K762" t="str">
            <v>*</v>
          </cell>
          <cell r="L762">
            <v>0</v>
          </cell>
          <cell r="M762" t="str">
            <v>*</v>
          </cell>
          <cell r="N762">
            <v>0</v>
          </cell>
          <cell r="O762" t="str">
            <v>*</v>
          </cell>
          <cell r="P762" t="str">
            <v>○</v>
          </cell>
          <cell r="Q762">
            <v>42565</v>
          </cell>
        </row>
        <row r="763">
          <cell r="B763" t="str">
            <v>CLU058H1825C4-403M2K1</v>
          </cell>
          <cell r="C763" t="str">
            <v>058</v>
          </cell>
          <cell r="D763" t="str">
            <v>1825</v>
          </cell>
          <cell r="E763" t="str">
            <v>C4</v>
          </cell>
          <cell r="F763" t="str">
            <v>403</v>
          </cell>
          <cell r="G763" t="str">
            <v>M2</v>
          </cell>
          <cell r="H763" t="str">
            <v>K1</v>
          </cell>
          <cell r="I763">
            <v>120</v>
          </cell>
          <cell r="J763">
            <v>0</v>
          </cell>
          <cell r="K763" t="str">
            <v>*</v>
          </cell>
          <cell r="L763">
            <v>0</v>
          </cell>
          <cell r="M763" t="str">
            <v>*</v>
          </cell>
          <cell r="N763" t="str">
            <v>○</v>
          </cell>
          <cell r="O763">
            <v>42485</v>
          </cell>
          <cell r="P763" t="str">
            <v>○</v>
          </cell>
          <cell r="Q763">
            <v>42780</v>
          </cell>
        </row>
        <row r="764">
          <cell r="B764" t="str">
            <v>CLU058H1825C4-503M2K1</v>
          </cell>
          <cell r="C764" t="str">
            <v>058</v>
          </cell>
          <cell r="D764" t="str">
            <v>1825</v>
          </cell>
          <cell r="E764" t="str">
            <v>C4</v>
          </cell>
          <cell r="F764" t="str">
            <v>503</v>
          </cell>
          <cell r="G764" t="str">
            <v>M2</v>
          </cell>
          <cell r="H764" t="str">
            <v>K1</v>
          </cell>
          <cell r="I764">
            <v>120</v>
          </cell>
          <cell r="J764">
            <v>0</v>
          </cell>
          <cell r="K764" t="str">
            <v>*</v>
          </cell>
          <cell r="L764">
            <v>0</v>
          </cell>
          <cell r="M764" t="str">
            <v>*</v>
          </cell>
          <cell r="N764" t="str">
            <v>○</v>
          </cell>
          <cell r="O764">
            <v>42809</v>
          </cell>
          <cell r="P764" t="str">
            <v>×</v>
          </cell>
          <cell r="Q764">
            <v>42812</v>
          </cell>
        </row>
        <row r="765">
          <cell r="B765" t="str">
            <v>CLU058H1825C4-573M2K1</v>
          </cell>
          <cell r="C765" t="str">
            <v>058</v>
          </cell>
          <cell r="D765" t="str">
            <v>1825</v>
          </cell>
          <cell r="E765" t="str">
            <v>C4</v>
          </cell>
          <cell r="F765" t="str">
            <v>573</v>
          </cell>
          <cell r="G765" t="str">
            <v>M2</v>
          </cell>
          <cell r="H765" t="str">
            <v>K1</v>
          </cell>
          <cell r="I765">
            <v>120</v>
          </cell>
          <cell r="J765">
            <v>0</v>
          </cell>
          <cell r="K765" t="str">
            <v>*</v>
          </cell>
          <cell r="L765">
            <v>0</v>
          </cell>
          <cell r="M765" t="str">
            <v>*</v>
          </cell>
          <cell r="N765">
            <v>0</v>
          </cell>
          <cell r="O765" t="str">
            <v>*</v>
          </cell>
          <cell r="P765" t="str">
            <v>○</v>
          </cell>
          <cell r="Q765">
            <v>42677</v>
          </cell>
        </row>
        <row r="766">
          <cell r="B766" t="str">
            <v>CLU058H1825C4-653M2K1</v>
          </cell>
          <cell r="C766" t="str">
            <v>058</v>
          </cell>
          <cell r="D766" t="str">
            <v>1825</v>
          </cell>
          <cell r="E766" t="str">
            <v>C4</v>
          </cell>
          <cell r="F766" t="str">
            <v>653</v>
          </cell>
          <cell r="G766" t="str">
            <v>M2</v>
          </cell>
          <cell r="H766" t="str">
            <v>K1</v>
          </cell>
          <cell r="I766">
            <v>120</v>
          </cell>
          <cell r="J766">
            <v>0</v>
          </cell>
          <cell r="K766" t="str">
            <v>*</v>
          </cell>
          <cell r="L766">
            <v>0</v>
          </cell>
          <cell r="M766" t="str">
            <v>*</v>
          </cell>
          <cell r="N766" t="str">
            <v>○</v>
          </cell>
          <cell r="O766">
            <v>42809</v>
          </cell>
          <cell r="P766" t="str">
            <v>○</v>
          </cell>
          <cell r="Q766">
            <v>42661</v>
          </cell>
        </row>
        <row r="767">
          <cell r="B767" t="str">
            <v>CLU058H1825C4-273H5K2</v>
          </cell>
          <cell r="C767" t="str">
            <v>058</v>
          </cell>
          <cell r="D767" t="str">
            <v>1825</v>
          </cell>
          <cell r="E767" t="str">
            <v>C4</v>
          </cell>
          <cell r="F767" t="str">
            <v>273</v>
          </cell>
          <cell r="G767" t="str">
            <v>H5</v>
          </cell>
          <cell r="H767" t="str">
            <v>K2</v>
          </cell>
          <cell r="I767">
            <v>120</v>
          </cell>
          <cell r="J767">
            <v>0</v>
          </cell>
          <cell r="K767" t="str">
            <v>*</v>
          </cell>
          <cell r="L767">
            <v>0</v>
          </cell>
          <cell r="M767" t="str">
            <v>*</v>
          </cell>
          <cell r="N767" t="str">
            <v>○</v>
          </cell>
          <cell r="O767">
            <v>42809</v>
          </cell>
          <cell r="P767">
            <v>0</v>
          </cell>
          <cell r="Q767" t="str">
            <v>*</v>
          </cell>
        </row>
        <row r="768">
          <cell r="B768" t="str">
            <v>CLU058H1825C4-303H5K2</v>
          </cell>
          <cell r="C768" t="str">
            <v>058</v>
          </cell>
          <cell r="D768" t="str">
            <v>1825</v>
          </cell>
          <cell r="E768" t="str">
            <v>C4</v>
          </cell>
          <cell r="F768" t="str">
            <v>303</v>
          </cell>
          <cell r="G768" t="str">
            <v>H5</v>
          </cell>
          <cell r="H768" t="str">
            <v>K2</v>
          </cell>
          <cell r="I768">
            <v>120</v>
          </cell>
          <cell r="J768">
            <v>0</v>
          </cell>
          <cell r="K768" t="str">
            <v>*</v>
          </cell>
          <cell r="L768">
            <v>0</v>
          </cell>
          <cell r="M768" t="str">
            <v>*</v>
          </cell>
          <cell r="N768" t="str">
            <v>○</v>
          </cell>
          <cell r="O768">
            <v>42809</v>
          </cell>
          <cell r="P768" t="str">
            <v>○</v>
          </cell>
          <cell r="Q768">
            <v>42790</v>
          </cell>
        </row>
        <row r="769">
          <cell r="B769" t="str">
            <v>CLU058H1825C4-353H5K2</v>
          </cell>
          <cell r="C769" t="str">
            <v>058</v>
          </cell>
          <cell r="D769" t="str">
            <v>1825</v>
          </cell>
          <cell r="E769" t="str">
            <v>C4</v>
          </cell>
          <cell r="F769" t="str">
            <v>353</v>
          </cell>
          <cell r="G769" t="str">
            <v>H5</v>
          </cell>
          <cell r="H769" t="str">
            <v>K2</v>
          </cell>
          <cell r="I769">
            <v>120</v>
          </cell>
          <cell r="J769">
            <v>0</v>
          </cell>
          <cell r="K769" t="str">
            <v>*</v>
          </cell>
          <cell r="L769">
            <v>0</v>
          </cell>
          <cell r="M769" t="str">
            <v>*</v>
          </cell>
          <cell r="N769" t="str">
            <v>○</v>
          </cell>
          <cell r="O769">
            <v>42809</v>
          </cell>
          <cell r="P769" t="str">
            <v>○</v>
          </cell>
          <cell r="Q769">
            <v>42565</v>
          </cell>
        </row>
        <row r="770">
          <cell r="B770" t="str">
            <v>CLU058H1825C4-403H5K2</v>
          </cell>
          <cell r="C770" t="str">
            <v>058</v>
          </cell>
          <cell r="D770" t="str">
            <v>1825</v>
          </cell>
          <cell r="E770" t="str">
            <v>C4</v>
          </cell>
          <cell r="F770" t="str">
            <v>403</v>
          </cell>
          <cell r="G770" t="str">
            <v>H5</v>
          </cell>
          <cell r="H770" t="str">
            <v>K2</v>
          </cell>
          <cell r="I770">
            <v>120</v>
          </cell>
          <cell r="J770">
            <v>0</v>
          </cell>
          <cell r="K770" t="str">
            <v>*</v>
          </cell>
          <cell r="L770">
            <v>0</v>
          </cell>
          <cell r="M770" t="str">
            <v>*</v>
          </cell>
          <cell r="N770">
            <v>0</v>
          </cell>
          <cell r="O770" t="str">
            <v>*</v>
          </cell>
          <cell r="P770" t="str">
            <v>○</v>
          </cell>
          <cell r="Q770">
            <v>42746</v>
          </cell>
        </row>
        <row r="771">
          <cell r="B771" t="str">
            <v>CLU058H1825C4-573H5K2</v>
          </cell>
          <cell r="C771" t="str">
            <v>058</v>
          </cell>
          <cell r="D771" t="str">
            <v>1825</v>
          </cell>
          <cell r="E771" t="str">
            <v>C4</v>
          </cell>
          <cell r="F771" t="str">
            <v>573</v>
          </cell>
          <cell r="G771" t="str">
            <v>H5</v>
          </cell>
          <cell r="H771" t="str">
            <v>K2</v>
          </cell>
          <cell r="I771">
            <v>120</v>
          </cell>
          <cell r="J771">
            <v>0</v>
          </cell>
          <cell r="K771" t="str">
            <v>*</v>
          </cell>
          <cell r="L771">
            <v>0</v>
          </cell>
          <cell r="M771" t="str">
            <v>*</v>
          </cell>
          <cell r="N771">
            <v>0</v>
          </cell>
          <cell r="O771" t="str">
            <v>*</v>
          </cell>
          <cell r="P771" t="str">
            <v>○</v>
          </cell>
          <cell r="Q771">
            <v>42850</v>
          </cell>
        </row>
        <row r="772">
          <cell r="B772" t="str">
            <v>CLU058H3618C4-30AL7K3</v>
          </cell>
          <cell r="C772" t="str">
            <v>058</v>
          </cell>
          <cell r="D772" t="str">
            <v>3618</v>
          </cell>
          <cell r="E772" t="str">
            <v>C4</v>
          </cell>
          <cell r="F772" t="str">
            <v>30A</v>
          </cell>
          <cell r="G772" t="str">
            <v>L7</v>
          </cell>
          <cell r="H772" t="str">
            <v>K3</v>
          </cell>
          <cell r="I772">
            <v>120</v>
          </cell>
          <cell r="J772">
            <v>0</v>
          </cell>
          <cell r="K772" t="str">
            <v>*</v>
          </cell>
          <cell r="L772" t="str">
            <v>○</v>
          </cell>
          <cell r="M772">
            <v>42451</v>
          </cell>
          <cell r="N772" t="str">
            <v>○</v>
          </cell>
          <cell r="O772">
            <v>42671</v>
          </cell>
          <cell r="P772">
            <v>0</v>
          </cell>
          <cell r="Q772" t="str">
            <v>*</v>
          </cell>
        </row>
        <row r="773">
          <cell r="B773" t="str">
            <v>CLU058H3618C4-40AL7K3</v>
          </cell>
          <cell r="C773" t="str">
            <v>058</v>
          </cell>
          <cell r="D773" t="str">
            <v>3618</v>
          </cell>
          <cell r="E773" t="str">
            <v>C4</v>
          </cell>
          <cell r="F773" t="str">
            <v>40A</v>
          </cell>
          <cell r="G773" t="str">
            <v>L7</v>
          </cell>
          <cell r="H773" t="str">
            <v>K3</v>
          </cell>
          <cell r="I773">
            <v>120</v>
          </cell>
          <cell r="J773">
            <v>0</v>
          </cell>
          <cell r="K773" t="str">
            <v>*</v>
          </cell>
          <cell r="L773" t="str">
            <v>○</v>
          </cell>
          <cell r="M773">
            <v>42445</v>
          </cell>
          <cell r="N773" t="str">
            <v>○</v>
          </cell>
          <cell r="O773">
            <v>42587</v>
          </cell>
          <cell r="P773">
            <v>0</v>
          </cell>
          <cell r="Q773" t="str">
            <v>*</v>
          </cell>
        </row>
        <row r="774">
          <cell r="B774" t="str">
            <v>CLU058H3618C4-50AL7K3</v>
          </cell>
          <cell r="C774" t="str">
            <v>058</v>
          </cell>
          <cell r="D774" t="str">
            <v>3618</v>
          </cell>
          <cell r="E774" t="str">
            <v>C4</v>
          </cell>
          <cell r="F774" t="str">
            <v>50A</v>
          </cell>
          <cell r="G774" t="str">
            <v>L7</v>
          </cell>
          <cell r="H774" t="str">
            <v>K3</v>
          </cell>
          <cell r="I774">
            <v>120</v>
          </cell>
          <cell r="J774">
            <v>0</v>
          </cell>
          <cell r="K774" t="str">
            <v>*</v>
          </cell>
          <cell r="L774" t="str">
            <v>○</v>
          </cell>
          <cell r="M774">
            <v>42424</v>
          </cell>
          <cell r="N774" t="str">
            <v>○</v>
          </cell>
          <cell r="O774">
            <v>42621</v>
          </cell>
          <cell r="P774">
            <v>0</v>
          </cell>
          <cell r="Q774" t="str">
            <v>*</v>
          </cell>
        </row>
        <row r="775">
          <cell r="B775" t="str">
            <v>CLU058H3618C4-273M2K1</v>
          </cell>
          <cell r="C775" t="str">
            <v>058</v>
          </cell>
          <cell r="D775" t="str">
            <v>3618</v>
          </cell>
          <cell r="E775" t="str">
            <v>C4</v>
          </cell>
          <cell r="F775" t="str">
            <v>273</v>
          </cell>
          <cell r="G775" t="str">
            <v>M2</v>
          </cell>
          <cell r="H775" t="str">
            <v>K1</v>
          </cell>
          <cell r="I775">
            <v>120</v>
          </cell>
          <cell r="J775">
            <v>0</v>
          </cell>
          <cell r="K775" t="str">
            <v>*</v>
          </cell>
          <cell r="L775" t="str">
            <v>○</v>
          </cell>
          <cell r="M775">
            <v>42828</v>
          </cell>
          <cell r="N775">
            <v>0</v>
          </cell>
          <cell r="O775" t="str">
            <v>*</v>
          </cell>
          <cell r="P775" t="str">
            <v>○</v>
          </cell>
          <cell r="Q775">
            <v>42777</v>
          </cell>
        </row>
        <row r="776">
          <cell r="B776" t="str">
            <v>CLU058H3618C4-303M2K1</v>
          </cell>
          <cell r="C776" t="str">
            <v>058</v>
          </cell>
          <cell r="D776" t="str">
            <v>3618</v>
          </cell>
          <cell r="E776" t="str">
            <v>C4</v>
          </cell>
          <cell r="F776" t="str">
            <v>303</v>
          </cell>
          <cell r="G776" t="str">
            <v>M2</v>
          </cell>
          <cell r="H776" t="str">
            <v>K1</v>
          </cell>
          <cell r="I776">
            <v>120</v>
          </cell>
          <cell r="J776">
            <v>0</v>
          </cell>
          <cell r="K776" t="str">
            <v>*</v>
          </cell>
          <cell r="L776" t="str">
            <v>○</v>
          </cell>
          <cell r="M776">
            <v>42690</v>
          </cell>
          <cell r="N776" t="str">
            <v>○</v>
          </cell>
          <cell r="O776">
            <v>42688</v>
          </cell>
          <cell r="P776" t="str">
            <v>○</v>
          </cell>
          <cell r="Q776">
            <v>42538</v>
          </cell>
        </row>
        <row r="777">
          <cell r="B777" t="str">
            <v>CLU058H3618C4-353M2K1</v>
          </cell>
          <cell r="C777" t="str">
            <v>058</v>
          </cell>
          <cell r="D777" t="str">
            <v>3618</v>
          </cell>
          <cell r="E777" t="str">
            <v>C4</v>
          </cell>
          <cell r="F777" t="str">
            <v>353</v>
          </cell>
          <cell r="G777" t="str">
            <v>M2</v>
          </cell>
          <cell r="H777" t="str">
            <v>K1</v>
          </cell>
          <cell r="I777">
            <v>120</v>
          </cell>
          <cell r="J777">
            <v>0</v>
          </cell>
          <cell r="K777" t="str">
            <v>*</v>
          </cell>
          <cell r="L777" t="str">
            <v>○</v>
          </cell>
          <cell r="M777">
            <v>42826</v>
          </cell>
          <cell r="N777">
            <v>0</v>
          </cell>
          <cell r="O777" t="str">
            <v>*</v>
          </cell>
          <cell r="P777">
            <v>0</v>
          </cell>
          <cell r="Q777" t="str">
            <v>*</v>
          </cell>
        </row>
        <row r="778">
          <cell r="B778" t="str">
            <v>CLU058H3618C4-403M2K1</v>
          </cell>
          <cell r="C778" t="str">
            <v>058</v>
          </cell>
          <cell r="D778" t="str">
            <v>3618</v>
          </cell>
          <cell r="E778" t="str">
            <v>C4</v>
          </cell>
          <cell r="F778" t="str">
            <v>403</v>
          </cell>
          <cell r="G778" t="str">
            <v>M2</v>
          </cell>
          <cell r="H778" t="str">
            <v>K1</v>
          </cell>
          <cell r="I778">
            <v>120</v>
          </cell>
          <cell r="J778">
            <v>0</v>
          </cell>
          <cell r="K778" t="str">
            <v>*</v>
          </cell>
          <cell r="L778" t="str">
            <v>○</v>
          </cell>
          <cell r="M778">
            <v>42773</v>
          </cell>
          <cell r="N778" t="str">
            <v>○</v>
          </cell>
          <cell r="O778">
            <v>42671</v>
          </cell>
          <cell r="P778" t="str">
            <v>○</v>
          </cell>
          <cell r="Q778">
            <v>42776</v>
          </cell>
        </row>
        <row r="779">
          <cell r="B779" t="str">
            <v>CLU058H3618C4-503M2K1</v>
          </cell>
          <cell r="C779" t="str">
            <v>058</v>
          </cell>
          <cell r="D779" t="str">
            <v>3618</v>
          </cell>
          <cell r="E779" t="str">
            <v>C4</v>
          </cell>
          <cell r="F779" t="str">
            <v>503</v>
          </cell>
          <cell r="G779" t="str">
            <v>M2</v>
          </cell>
          <cell r="H779" t="str">
            <v>K1</v>
          </cell>
          <cell r="I779">
            <v>120</v>
          </cell>
          <cell r="J779">
            <v>0</v>
          </cell>
          <cell r="K779" t="str">
            <v>*</v>
          </cell>
          <cell r="L779" t="str">
            <v>○</v>
          </cell>
          <cell r="M779">
            <v>42830</v>
          </cell>
          <cell r="N779" t="str">
            <v>○</v>
          </cell>
          <cell r="O779">
            <v>42684</v>
          </cell>
          <cell r="P779" t="str">
            <v>○</v>
          </cell>
          <cell r="Q779">
            <v>42511</v>
          </cell>
        </row>
        <row r="780">
          <cell r="B780" t="str">
            <v>CLU058H3618C4-573M2K1</v>
          </cell>
          <cell r="C780" t="str">
            <v>058</v>
          </cell>
          <cell r="D780" t="str">
            <v>3618</v>
          </cell>
          <cell r="E780" t="str">
            <v>C4</v>
          </cell>
          <cell r="F780" t="str">
            <v>573</v>
          </cell>
          <cell r="G780" t="str">
            <v>M2</v>
          </cell>
          <cell r="H780" t="str">
            <v>K1</v>
          </cell>
          <cell r="I780">
            <v>120</v>
          </cell>
          <cell r="J780">
            <v>0</v>
          </cell>
          <cell r="K780" t="str">
            <v>*</v>
          </cell>
          <cell r="L780">
            <v>0</v>
          </cell>
          <cell r="M780" t="str">
            <v>*</v>
          </cell>
          <cell r="N780">
            <v>0</v>
          </cell>
          <cell r="O780" t="str">
            <v>*</v>
          </cell>
          <cell r="P780" t="str">
            <v>○</v>
          </cell>
          <cell r="Q780">
            <v>42503</v>
          </cell>
        </row>
        <row r="781">
          <cell r="B781" t="str">
            <v>CLU058H3618C4-653M2K1</v>
          </cell>
          <cell r="C781" t="str">
            <v>058</v>
          </cell>
          <cell r="D781" t="str">
            <v>3618</v>
          </cell>
          <cell r="E781" t="str">
            <v>C4</v>
          </cell>
          <cell r="F781" t="str">
            <v>653</v>
          </cell>
          <cell r="G781" t="str">
            <v>M2</v>
          </cell>
          <cell r="H781" t="str">
            <v>K1</v>
          </cell>
          <cell r="I781">
            <v>120</v>
          </cell>
          <cell r="J781">
            <v>0</v>
          </cell>
          <cell r="K781" t="str">
            <v>*</v>
          </cell>
          <cell r="L781" t="str">
            <v>○</v>
          </cell>
          <cell r="M781">
            <v>42471</v>
          </cell>
          <cell r="N781" t="str">
            <v>○</v>
          </cell>
          <cell r="O781">
            <v>42662</v>
          </cell>
          <cell r="P781">
            <v>0</v>
          </cell>
          <cell r="Q781" t="str">
            <v>*</v>
          </cell>
        </row>
        <row r="782">
          <cell r="B782" t="str">
            <v>CLU058H3618C4-273H5K2</v>
          </cell>
          <cell r="C782" t="str">
            <v>058</v>
          </cell>
          <cell r="D782" t="str">
            <v>3618</v>
          </cell>
          <cell r="E782" t="str">
            <v>C4</v>
          </cell>
          <cell r="F782" t="str">
            <v>273</v>
          </cell>
          <cell r="G782" t="str">
            <v>H5</v>
          </cell>
          <cell r="H782" t="str">
            <v>K2</v>
          </cell>
          <cell r="I782">
            <v>120</v>
          </cell>
          <cell r="J782">
            <v>0</v>
          </cell>
          <cell r="K782" t="str">
            <v>*</v>
          </cell>
          <cell r="L782" t="str">
            <v>○</v>
          </cell>
          <cell r="M782">
            <v>42471</v>
          </cell>
          <cell r="N782">
            <v>0</v>
          </cell>
          <cell r="O782" t="str">
            <v>*</v>
          </cell>
          <cell r="P782">
            <v>0</v>
          </cell>
          <cell r="Q782" t="str">
            <v>*</v>
          </cell>
        </row>
        <row r="783">
          <cell r="B783" t="str">
            <v>CLU058H3618C4-303H5K2</v>
          </cell>
          <cell r="C783" t="str">
            <v>058</v>
          </cell>
          <cell r="D783" t="str">
            <v>3618</v>
          </cell>
          <cell r="E783" t="str">
            <v>C4</v>
          </cell>
          <cell r="F783" t="str">
            <v>303</v>
          </cell>
          <cell r="G783" t="str">
            <v>H5</v>
          </cell>
          <cell r="H783" t="str">
            <v>K2</v>
          </cell>
          <cell r="I783">
            <v>120</v>
          </cell>
          <cell r="J783">
            <v>0</v>
          </cell>
          <cell r="K783" t="str">
            <v>*</v>
          </cell>
          <cell r="L783" t="str">
            <v>○</v>
          </cell>
          <cell r="M783">
            <v>42695</v>
          </cell>
          <cell r="N783" t="str">
            <v>○</v>
          </cell>
          <cell r="O783">
            <v>42695</v>
          </cell>
          <cell r="P783" t="str">
            <v>○</v>
          </cell>
          <cell r="Q783">
            <v>42695</v>
          </cell>
        </row>
        <row r="784">
          <cell r="B784" t="str">
            <v>CLU058H3618C4-353H5K2</v>
          </cell>
          <cell r="C784" t="str">
            <v>058</v>
          </cell>
          <cell r="D784" t="str">
            <v>3618</v>
          </cell>
          <cell r="E784" t="str">
            <v>C4</v>
          </cell>
          <cell r="F784" t="str">
            <v>353</v>
          </cell>
          <cell r="G784" t="str">
            <v>H5</v>
          </cell>
          <cell r="H784" t="str">
            <v>K2</v>
          </cell>
          <cell r="I784">
            <v>120</v>
          </cell>
          <cell r="J784">
            <v>0</v>
          </cell>
          <cell r="K784" t="str">
            <v>*</v>
          </cell>
          <cell r="L784">
            <v>0</v>
          </cell>
          <cell r="M784" t="str">
            <v>*</v>
          </cell>
          <cell r="N784">
            <v>0</v>
          </cell>
          <cell r="O784" t="str">
            <v>*</v>
          </cell>
          <cell r="P784" t="str">
            <v>○</v>
          </cell>
          <cell r="Q784">
            <v>42561</v>
          </cell>
        </row>
        <row r="785">
          <cell r="B785" t="str">
            <v>CLU058H3618C4-403H5K2</v>
          </cell>
          <cell r="C785" t="str">
            <v>058</v>
          </cell>
          <cell r="D785" t="str">
            <v>3618</v>
          </cell>
          <cell r="E785" t="str">
            <v>C4</v>
          </cell>
          <cell r="F785" t="str">
            <v>403</v>
          </cell>
          <cell r="G785" t="str">
            <v>H5</v>
          </cell>
          <cell r="H785" t="str">
            <v>K2</v>
          </cell>
          <cell r="I785">
            <v>120</v>
          </cell>
          <cell r="J785">
            <v>0</v>
          </cell>
          <cell r="K785" t="str">
            <v>*</v>
          </cell>
          <cell r="L785">
            <v>0</v>
          </cell>
          <cell r="M785" t="str">
            <v>*</v>
          </cell>
          <cell r="N785">
            <v>0</v>
          </cell>
          <cell r="O785" t="str">
            <v>*</v>
          </cell>
          <cell r="P785" t="str">
            <v>○</v>
          </cell>
          <cell r="Q785">
            <v>42561</v>
          </cell>
        </row>
        <row r="786">
          <cell r="B786" t="str">
            <v>CLU058H3618C4-573H5K2</v>
          </cell>
          <cell r="C786" t="str">
            <v>058</v>
          </cell>
          <cell r="D786" t="str">
            <v>3618</v>
          </cell>
          <cell r="E786" t="str">
            <v>C4</v>
          </cell>
          <cell r="F786" t="str">
            <v>573</v>
          </cell>
          <cell r="G786" t="str">
            <v>H5</v>
          </cell>
          <cell r="H786" t="str">
            <v>K2</v>
          </cell>
          <cell r="I786">
            <v>120</v>
          </cell>
          <cell r="J786">
            <v>0</v>
          </cell>
          <cell r="K786" t="str">
            <v>*</v>
          </cell>
          <cell r="L786">
            <v>0</v>
          </cell>
          <cell r="M786" t="str">
            <v>*</v>
          </cell>
          <cell r="N786">
            <v>0</v>
          </cell>
          <cell r="O786" t="str">
            <v>*</v>
          </cell>
          <cell r="P786" t="str">
            <v>○</v>
          </cell>
          <cell r="Q786">
            <v>42654</v>
          </cell>
        </row>
        <row r="787">
          <cell r="B787" t="str">
            <v>-</v>
          </cell>
          <cell r="C787" t="str">
            <v>-</v>
          </cell>
          <cell r="D787" t="str">
            <v>-</v>
          </cell>
          <cell r="E787" t="str">
            <v>-</v>
          </cell>
          <cell r="F787" t="str">
            <v>-</v>
          </cell>
          <cell r="G787" t="str">
            <v>-</v>
          </cell>
          <cell r="H787" t="str">
            <v>-</v>
          </cell>
          <cell r="I787" t="str">
            <v>-</v>
          </cell>
          <cell r="J787" t="str">
            <v>-</v>
          </cell>
          <cell r="K787" t="str">
            <v>-</v>
          </cell>
          <cell r="L787" t="str">
            <v>-</v>
          </cell>
          <cell r="M787" t="str">
            <v>-</v>
          </cell>
          <cell r="N787" t="str">
            <v>-</v>
          </cell>
          <cell r="O787" t="str">
            <v>-</v>
          </cell>
          <cell r="P787" t="str">
            <v>-</v>
          </cell>
          <cell r="Q787" t="str">
            <v>-</v>
          </cell>
        </row>
        <row r="788">
          <cell r="B788" t="str">
            <v>-</v>
          </cell>
          <cell r="C788" t="str">
            <v>-</v>
          </cell>
          <cell r="D788" t="str">
            <v>-</v>
          </cell>
          <cell r="E788" t="str">
            <v>-</v>
          </cell>
          <cell r="F788" t="str">
            <v>-</v>
          </cell>
          <cell r="G788" t="str">
            <v>-</v>
          </cell>
          <cell r="H788" t="str">
            <v>-</v>
          </cell>
          <cell r="I788" t="str">
            <v>-</v>
          </cell>
          <cell r="J788" t="str">
            <v>-</v>
          </cell>
          <cell r="K788" t="str">
            <v>-</v>
          </cell>
          <cell r="L788" t="str">
            <v>-</v>
          </cell>
          <cell r="M788" t="str">
            <v>-</v>
          </cell>
          <cell r="N788" t="str">
            <v>-</v>
          </cell>
          <cell r="O788" t="str">
            <v>-</v>
          </cell>
          <cell r="P788" t="str">
            <v>-</v>
          </cell>
          <cell r="Q788" t="str">
            <v>-</v>
          </cell>
        </row>
        <row r="789">
          <cell r="B789" t="str">
            <v>-</v>
          </cell>
          <cell r="C789" t="str">
            <v>-</v>
          </cell>
          <cell r="D789" t="str">
            <v>-</v>
          </cell>
          <cell r="E789" t="str">
            <v>-</v>
          </cell>
          <cell r="F789" t="str">
            <v>-</v>
          </cell>
          <cell r="G789" t="str">
            <v>-</v>
          </cell>
          <cell r="H789" t="str">
            <v>-</v>
          </cell>
          <cell r="I789" t="str">
            <v>-</v>
          </cell>
          <cell r="J789" t="str">
            <v>-</v>
          </cell>
          <cell r="K789" t="str">
            <v>-</v>
          </cell>
          <cell r="L789" t="str">
            <v>-</v>
          </cell>
          <cell r="M789" t="str">
            <v>-</v>
          </cell>
          <cell r="N789" t="str">
            <v>-</v>
          </cell>
          <cell r="O789" t="str">
            <v>-</v>
          </cell>
          <cell r="P789" t="str">
            <v>-</v>
          </cell>
          <cell r="Q789" t="str">
            <v>-</v>
          </cell>
        </row>
        <row r="790">
          <cell r="B790" t="str">
            <v>↓↓　Ver.5+NanoF　↓↓</v>
          </cell>
          <cell r="C790" t="str">
            <v>-</v>
          </cell>
          <cell r="D790" t="str">
            <v>-</v>
          </cell>
          <cell r="E790" t="str">
            <v>-</v>
          </cell>
          <cell r="F790" t="str">
            <v>-</v>
          </cell>
          <cell r="G790" t="str">
            <v>-</v>
          </cell>
          <cell r="H790" t="str">
            <v>-</v>
          </cell>
          <cell r="I790" t="str">
            <v>-</v>
          </cell>
          <cell r="J790" t="str">
            <v>-</v>
          </cell>
          <cell r="K790" t="str">
            <v>-</v>
          </cell>
          <cell r="L790" t="str">
            <v>-</v>
          </cell>
          <cell r="M790" t="str">
            <v>-</v>
          </cell>
          <cell r="N790" t="str">
            <v>-</v>
          </cell>
          <cell r="O790" t="str">
            <v>-</v>
          </cell>
          <cell r="P790" t="str">
            <v>-</v>
          </cell>
          <cell r="Q790" t="str">
            <v>-</v>
          </cell>
        </row>
        <row r="791">
          <cell r="B791" t="str">
            <v>CHU028H0701C4-273M2K1</v>
          </cell>
          <cell r="C791" t="str">
            <v>028</v>
          </cell>
          <cell r="D791" t="str">
            <v>0701</v>
          </cell>
          <cell r="E791" t="str">
            <v>C4</v>
          </cell>
          <cell r="F791" t="str">
            <v>273</v>
          </cell>
          <cell r="G791" t="str">
            <v>M2</v>
          </cell>
          <cell r="H791" t="str">
            <v>K1</v>
          </cell>
          <cell r="I791">
            <v>700</v>
          </cell>
          <cell r="J791">
            <v>0</v>
          </cell>
          <cell r="K791" t="str">
            <v>*</v>
          </cell>
          <cell r="L791">
            <v>0</v>
          </cell>
          <cell r="M791" t="str">
            <v>*</v>
          </cell>
          <cell r="N791">
            <v>0</v>
          </cell>
          <cell r="O791" t="str">
            <v>*</v>
          </cell>
          <cell r="P791">
            <v>0</v>
          </cell>
          <cell r="Q791" t="str">
            <v>*</v>
          </cell>
        </row>
        <row r="792">
          <cell r="B792" t="str">
            <v>CHU028H0701C4-303M2K1</v>
          </cell>
          <cell r="C792" t="str">
            <v>028</v>
          </cell>
          <cell r="D792" t="str">
            <v>0701</v>
          </cell>
          <cell r="E792" t="str">
            <v>C4</v>
          </cell>
          <cell r="F792" t="str">
            <v>303</v>
          </cell>
          <cell r="G792" t="str">
            <v>M2</v>
          </cell>
          <cell r="H792" t="str">
            <v>K1</v>
          </cell>
          <cell r="I792">
            <v>700</v>
          </cell>
          <cell r="J792">
            <v>0</v>
          </cell>
          <cell r="K792" t="str">
            <v>*</v>
          </cell>
          <cell r="L792">
            <v>0</v>
          </cell>
          <cell r="M792" t="str">
            <v>*</v>
          </cell>
          <cell r="N792">
            <v>0</v>
          </cell>
          <cell r="O792" t="str">
            <v>*</v>
          </cell>
          <cell r="P792">
            <v>0</v>
          </cell>
          <cell r="Q792" t="str">
            <v>*</v>
          </cell>
        </row>
        <row r="793">
          <cell r="B793" t="str">
            <v>CHU028H0701C4-403M2K1</v>
          </cell>
          <cell r="C793" t="str">
            <v>028</v>
          </cell>
          <cell r="D793" t="str">
            <v>0701</v>
          </cell>
          <cell r="E793" t="str">
            <v>C4</v>
          </cell>
          <cell r="F793" t="str">
            <v>403</v>
          </cell>
          <cell r="G793" t="str">
            <v>M2</v>
          </cell>
          <cell r="H793" t="str">
            <v>K1</v>
          </cell>
          <cell r="I793">
            <v>700</v>
          </cell>
          <cell r="J793">
            <v>0</v>
          </cell>
          <cell r="K793" t="str">
            <v>*</v>
          </cell>
          <cell r="L793">
            <v>0</v>
          </cell>
          <cell r="M793" t="str">
            <v>*</v>
          </cell>
          <cell r="N793">
            <v>0</v>
          </cell>
          <cell r="O793" t="str">
            <v>*</v>
          </cell>
          <cell r="P793">
            <v>0</v>
          </cell>
          <cell r="Q793" t="str">
            <v>*</v>
          </cell>
        </row>
        <row r="794">
          <cell r="B794" t="str">
            <v>CHU028H0701C4-503M2K1</v>
          </cell>
          <cell r="C794" t="str">
            <v>028</v>
          </cell>
          <cell r="D794" t="str">
            <v>0701</v>
          </cell>
          <cell r="E794" t="str">
            <v>C4</v>
          </cell>
          <cell r="F794" t="str">
            <v>503</v>
          </cell>
          <cell r="G794" t="str">
            <v>M2</v>
          </cell>
          <cell r="H794" t="str">
            <v>K1</v>
          </cell>
          <cell r="I794">
            <v>700</v>
          </cell>
          <cell r="J794">
            <v>0</v>
          </cell>
          <cell r="K794" t="str">
            <v>*</v>
          </cell>
          <cell r="L794">
            <v>0</v>
          </cell>
          <cell r="M794" t="str">
            <v>*</v>
          </cell>
          <cell r="N794">
            <v>0</v>
          </cell>
          <cell r="O794" t="str">
            <v>*</v>
          </cell>
          <cell r="P794">
            <v>0</v>
          </cell>
          <cell r="Q794" t="str">
            <v>*</v>
          </cell>
        </row>
        <row r="795">
          <cell r="B795" t="str">
            <v>CHU028H0901C4-273M2K1</v>
          </cell>
          <cell r="C795" t="str">
            <v>028</v>
          </cell>
          <cell r="D795" t="str">
            <v>0901</v>
          </cell>
          <cell r="E795" t="str">
            <v>C4</v>
          </cell>
          <cell r="F795" t="str">
            <v>273</v>
          </cell>
          <cell r="G795" t="str">
            <v>M2</v>
          </cell>
          <cell r="H795" t="str">
            <v>K1</v>
          </cell>
          <cell r="I795">
            <v>700</v>
          </cell>
          <cell r="J795" t="str">
            <v>○</v>
          </cell>
          <cell r="K795">
            <v>42808</v>
          </cell>
          <cell r="L795" t="str">
            <v>○</v>
          </cell>
          <cell r="M795">
            <v>42744</v>
          </cell>
          <cell r="N795">
            <v>0</v>
          </cell>
          <cell r="O795" t="str">
            <v>*</v>
          </cell>
          <cell r="P795">
            <v>0</v>
          </cell>
          <cell r="Q795" t="str">
            <v>*</v>
          </cell>
        </row>
        <row r="796">
          <cell r="B796" t="str">
            <v>CHU028H0901C4-303M2K1</v>
          </cell>
          <cell r="C796" t="str">
            <v>028</v>
          </cell>
          <cell r="D796" t="str">
            <v>0901</v>
          </cell>
          <cell r="E796" t="str">
            <v>C4</v>
          </cell>
          <cell r="F796" t="str">
            <v>303</v>
          </cell>
          <cell r="G796" t="str">
            <v>M2</v>
          </cell>
          <cell r="H796" t="str">
            <v>K1</v>
          </cell>
          <cell r="I796">
            <v>700</v>
          </cell>
          <cell r="J796" t="str">
            <v>○</v>
          </cell>
          <cell r="K796">
            <v>42874</v>
          </cell>
          <cell r="L796" t="str">
            <v>○</v>
          </cell>
          <cell r="M796">
            <v>42692</v>
          </cell>
          <cell r="N796">
            <v>0</v>
          </cell>
          <cell r="O796" t="str">
            <v>*</v>
          </cell>
          <cell r="P796" t="str">
            <v>○</v>
          </cell>
          <cell r="Q796">
            <v>42661</v>
          </cell>
        </row>
        <row r="797">
          <cell r="B797" t="str">
            <v>CHU028H0901C4-403M2K1</v>
          </cell>
          <cell r="C797" t="str">
            <v>028</v>
          </cell>
          <cell r="D797" t="str">
            <v>0901</v>
          </cell>
          <cell r="E797" t="str">
            <v>C4</v>
          </cell>
          <cell r="F797" t="str">
            <v>403</v>
          </cell>
          <cell r="G797" t="str">
            <v>M2</v>
          </cell>
          <cell r="H797" t="str">
            <v>K1</v>
          </cell>
          <cell r="I797">
            <v>700</v>
          </cell>
          <cell r="J797">
            <v>0</v>
          </cell>
          <cell r="K797" t="str">
            <v>*</v>
          </cell>
          <cell r="L797">
            <v>0</v>
          </cell>
          <cell r="M797" t="str">
            <v>*</v>
          </cell>
          <cell r="N797">
            <v>0</v>
          </cell>
          <cell r="O797" t="str">
            <v>*</v>
          </cell>
          <cell r="P797">
            <v>0</v>
          </cell>
          <cell r="Q797" t="str">
            <v>*</v>
          </cell>
        </row>
        <row r="798">
          <cell r="B798" t="str">
            <v>CHU028H0901C4-503M2K1</v>
          </cell>
          <cell r="C798" t="str">
            <v>028</v>
          </cell>
          <cell r="D798" t="str">
            <v>0901</v>
          </cell>
          <cell r="E798" t="str">
            <v>C4</v>
          </cell>
          <cell r="F798" t="str">
            <v>503</v>
          </cell>
          <cell r="G798" t="str">
            <v>M2</v>
          </cell>
          <cell r="H798" t="str">
            <v>K1</v>
          </cell>
          <cell r="I798">
            <v>700</v>
          </cell>
          <cell r="J798">
            <v>0</v>
          </cell>
          <cell r="K798" t="str">
            <v>*</v>
          </cell>
          <cell r="L798" t="str">
            <v>○</v>
          </cell>
          <cell r="M798">
            <v>42702</v>
          </cell>
          <cell r="N798">
            <v>0</v>
          </cell>
          <cell r="O798" t="str">
            <v>*</v>
          </cell>
          <cell r="P798" t="str">
            <v>○</v>
          </cell>
          <cell r="Q798">
            <v>42649</v>
          </cell>
        </row>
        <row r="799">
          <cell r="B799" t="str">
            <v>CHU028H1201C4-273M2K1</v>
          </cell>
          <cell r="C799" t="str">
            <v>028</v>
          </cell>
          <cell r="D799" t="str">
            <v>1201</v>
          </cell>
          <cell r="E799" t="str">
            <v>C4</v>
          </cell>
          <cell r="F799" t="str">
            <v>273</v>
          </cell>
          <cell r="G799" t="str">
            <v>M2</v>
          </cell>
          <cell r="H799" t="str">
            <v>K1</v>
          </cell>
          <cell r="I799">
            <v>700</v>
          </cell>
          <cell r="J799" t="str">
            <v>○</v>
          </cell>
          <cell r="K799">
            <v>42642</v>
          </cell>
          <cell r="L799">
            <v>0</v>
          </cell>
          <cell r="M799" t="str">
            <v>*</v>
          </cell>
          <cell r="N799">
            <v>0</v>
          </cell>
          <cell r="O799" t="str">
            <v>*</v>
          </cell>
          <cell r="P799" t="str">
            <v>○</v>
          </cell>
          <cell r="Q799">
            <v>42544</v>
          </cell>
        </row>
        <row r="800">
          <cell r="B800" t="str">
            <v>CHU028H1201C4-303M2K1</v>
          </cell>
          <cell r="C800" t="str">
            <v>028</v>
          </cell>
          <cell r="D800" t="str">
            <v>1201</v>
          </cell>
          <cell r="E800" t="str">
            <v>C4</v>
          </cell>
          <cell r="F800" t="str">
            <v>303</v>
          </cell>
          <cell r="G800" t="str">
            <v>M2</v>
          </cell>
          <cell r="H800" t="str">
            <v>K1</v>
          </cell>
          <cell r="I800">
            <v>700</v>
          </cell>
          <cell r="J800" t="str">
            <v>○</v>
          </cell>
          <cell r="K800">
            <v>42597</v>
          </cell>
          <cell r="L800">
            <v>0</v>
          </cell>
          <cell r="M800" t="str">
            <v>*</v>
          </cell>
          <cell r="N800">
            <v>0</v>
          </cell>
          <cell r="O800" t="str">
            <v>*</v>
          </cell>
          <cell r="P800" t="str">
            <v>○</v>
          </cell>
          <cell r="Q800">
            <v>42547</v>
          </cell>
        </row>
        <row r="801">
          <cell r="B801" t="str">
            <v>CHU028H1201C4-353M2K1</v>
          </cell>
          <cell r="C801" t="str">
            <v>028</v>
          </cell>
          <cell r="D801" t="str">
            <v>1201</v>
          </cell>
          <cell r="E801" t="str">
            <v>C4</v>
          </cell>
          <cell r="F801" t="str">
            <v>353</v>
          </cell>
          <cell r="G801" t="str">
            <v>M2</v>
          </cell>
          <cell r="H801" t="str">
            <v>K1</v>
          </cell>
          <cell r="I801">
            <v>700</v>
          </cell>
          <cell r="J801">
            <v>0</v>
          </cell>
          <cell r="K801" t="str">
            <v>*</v>
          </cell>
          <cell r="L801">
            <v>0</v>
          </cell>
          <cell r="M801" t="str">
            <v>*</v>
          </cell>
          <cell r="N801">
            <v>0</v>
          </cell>
          <cell r="O801" t="str">
            <v>*</v>
          </cell>
          <cell r="P801">
            <v>0</v>
          </cell>
          <cell r="Q801" t="str">
            <v>*</v>
          </cell>
        </row>
        <row r="802">
          <cell r="B802" t="str">
            <v>CHU028H1201C4-403M2K1</v>
          </cell>
          <cell r="C802" t="str">
            <v>028</v>
          </cell>
          <cell r="D802" t="str">
            <v>1201</v>
          </cell>
          <cell r="E802" t="str">
            <v>C4</v>
          </cell>
          <cell r="F802" t="str">
            <v>403</v>
          </cell>
          <cell r="G802" t="str">
            <v>M2</v>
          </cell>
          <cell r="H802" t="str">
            <v>K1</v>
          </cell>
          <cell r="I802">
            <v>700</v>
          </cell>
          <cell r="J802" t="str">
            <v>○</v>
          </cell>
          <cell r="K802">
            <v>42719</v>
          </cell>
          <cell r="L802">
            <v>0</v>
          </cell>
          <cell r="M802" t="str">
            <v>*</v>
          </cell>
          <cell r="N802">
            <v>0</v>
          </cell>
          <cell r="O802" t="str">
            <v>*</v>
          </cell>
          <cell r="P802" t="str">
            <v>○</v>
          </cell>
          <cell r="Q802">
            <v>42548</v>
          </cell>
        </row>
        <row r="803">
          <cell r="B803" t="str">
            <v>CHU028H1201C4-503M2K1</v>
          </cell>
          <cell r="C803" t="str">
            <v>028</v>
          </cell>
          <cell r="D803" t="str">
            <v>1201</v>
          </cell>
          <cell r="E803" t="str">
            <v>C4</v>
          </cell>
          <cell r="F803" t="str">
            <v>503</v>
          </cell>
          <cell r="G803" t="str">
            <v>M2</v>
          </cell>
          <cell r="H803" t="str">
            <v>K1</v>
          </cell>
          <cell r="I803">
            <v>700</v>
          </cell>
          <cell r="J803">
            <v>0</v>
          </cell>
          <cell r="K803" t="str">
            <v>*</v>
          </cell>
          <cell r="L803">
            <v>0</v>
          </cell>
          <cell r="M803" t="str">
            <v>*</v>
          </cell>
          <cell r="N803">
            <v>0</v>
          </cell>
          <cell r="O803" t="str">
            <v>*</v>
          </cell>
          <cell r="P803">
            <v>0</v>
          </cell>
          <cell r="Q803" t="str">
            <v>*</v>
          </cell>
        </row>
        <row r="804">
          <cell r="B804" t="str">
            <v>CHU028H1201C4-653M2K1</v>
          </cell>
          <cell r="C804" t="str">
            <v>028</v>
          </cell>
          <cell r="D804" t="str">
            <v>1201</v>
          </cell>
          <cell r="E804" t="str">
            <v>C4</v>
          </cell>
          <cell r="F804" t="str">
            <v>653</v>
          </cell>
          <cell r="G804" t="str">
            <v>M2</v>
          </cell>
          <cell r="H804" t="str">
            <v>K1</v>
          </cell>
          <cell r="I804">
            <v>700</v>
          </cell>
          <cell r="J804">
            <v>0</v>
          </cell>
          <cell r="K804" t="str">
            <v>*</v>
          </cell>
          <cell r="L804">
            <v>0</v>
          </cell>
          <cell r="M804" t="str">
            <v>*</v>
          </cell>
          <cell r="N804">
            <v>0</v>
          </cell>
          <cell r="O804" t="str">
            <v>*</v>
          </cell>
          <cell r="P804">
            <v>0</v>
          </cell>
          <cell r="Q804" t="str">
            <v>*</v>
          </cell>
        </row>
        <row r="805">
          <cell r="B805" t="str">
            <v>CHU028H1201C4-273H5K2</v>
          </cell>
          <cell r="C805" t="str">
            <v>028</v>
          </cell>
          <cell r="D805" t="str">
            <v>1201</v>
          </cell>
          <cell r="E805" t="str">
            <v>C4</v>
          </cell>
          <cell r="F805" t="str">
            <v>273</v>
          </cell>
          <cell r="G805" t="str">
            <v>H5</v>
          </cell>
          <cell r="H805" t="str">
            <v>K2</v>
          </cell>
          <cell r="I805">
            <v>700</v>
          </cell>
          <cell r="J805" t="str">
            <v>○</v>
          </cell>
          <cell r="K805">
            <v>42867</v>
          </cell>
          <cell r="L805">
            <v>0</v>
          </cell>
          <cell r="M805" t="str">
            <v>*</v>
          </cell>
          <cell r="N805">
            <v>0</v>
          </cell>
          <cell r="O805" t="str">
            <v>*</v>
          </cell>
          <cell r="P805">
            <v>0</v>
          </cell>
          <cell r="Q805" t="str">
            <v>*</v>
          </cell>
        </row>
        <row r="806">
          <cell r="B806" t="str">
            <v>CHU028H1201C4-303H5K2</v>
          </cell>
          <cell r="C806" t="str">
            <v>028</v>
          </cell>
          <cell r="D806" t="str">
            <v>1201</v>
          </cell>
          <cell r="E806" t="str">
            <v>C4</v>
          </cell>
          <cell r="F806" t="str">
            <v>303</v>
          </cell>
          <cell r="G806" t="str">
            <v>H5</v>
          </cell>
          <cell r="H806" t="str">
            <v>K2</v>
          </cell>
          <cell r="I806">
            <v>700</v>
          </cell>
          <cell r="J806" t="str">
            <v>○</v>
          </cell>
          <cell r="K806">
            <v>42823</v>
          </cell>
          <cell r="L806" t="str">
            <v>○</v>
          </cell>
          <cell r="M806">
            <v>42580</v>
          </cell>
          <cell r="N806">
            <v>0</v>
          </cell>
          <cell r="O806" t="str">
            <v>*</v>
          </cell>
          <cell r="P806" t="str">
            <v>○</v>
          </cell>
          <cell r="Q806">
            <v>42552</v>
          </cell>
        </row>
        <row r="807">
          <cell r="B807" t="str">
            <v>CHU028H1201C4-353H5K2</v>
          </cell>
          <cell r="C807" t="str">
            <v>028</v>
          </cell>
          <cell r="D807" t="str">
            <v>1201</v>
          </cell>
          <cell r="E807" t="str">
            <v>C4</v>
          </cell>
          <cell r="F807" t="str">
            <v>353</v>
          </cell>
          <cell r="G807" t="str">
            <v>H5</v>
          </cell>
          <cell r="H807" t="str">
            <v>K2</v>
          </cell>
          <cell r="I807">
            <v>700</v>
          </cell>
          <cell r="J807">
            <v>0</v>
          </cell>
          <cell r="K807" t="str">
            <v>*</v>
          </cell>
          <cell r="L807">
            <v>0</v>
          </cell>
          <cell r="M807" t="str">
            <v>*</v>
          </cell>
          <cell r="N807">
            <v>0</v>
          </cell>
          <cell r="O807" t="str">
            <v>*</v>
          </cell>
          <cell r="P807">
            <v>0</v>
          </cell>
          <cell r="Q807" t="str">
            <v>*</v>
          </cell>
        </row>
        <row r="808">
          <cell r="B808" t="str">
            <v>CHU028H1201C4-403H5K2</v>
          </cell>
          <cell r="C808" t="str">
            <v>028</v>
          </cell>
          <cell r="D808" t="str">
            <v>1201</v>
          </cell>
          <cell r="E808" t="str">
            <v>C4</v>
          </cell>
          <cell r="F808" t="str">
            <v>403</v>
          </cell>
          <cell r="G808" t="str">
            <v>H5</v>
          </cell>
          <cell r="H808" t="str">
            <v>K2</v>
          </cell>
          <cell r="I808">
            <v>700</v>
          </cell>
          <cell r="J808">
            <v>0</v>
          </cell>
          <cell r="K808" t="str">
            <v>*</v>
          </cell>
          <cell r="L808">
            <v>0</v>
          </cell>
          <cell r="M808" t="str">
            <v>*</v>
          </cell>
          <cell r="N808">
            <v>0</v>
          </cell>
          <cell r="O808" t="str">
            <v>*</v>
          </cell>
          <cell r="P808" t="str">
            <v>○</v>
          </cell>
          <cell r="Q808">
            <v>42574</v>
          </cell>
        </row>
        <row r="809">
          <cell r="B809" t="str">
            <v>CHU028H1201C4-273H7K4</v>
          </cell>
          <cell r="C809" t="str">
            <v>028</v>
          </cell>
          <cell r="D809" t="str">
            <v>1201</v>
          </cell>
          <cell r="E809" t="str">
            <v>C4</v>
          </cell>
          <cell r="F809" t="str">
            <v>273</v>
          </cell>
          <cell r="G809" t="str">
            <v>H7</v>
          </cell>
          <cell r="H809" t="str">
            <v>K4</v>
          </cell>
          <cell r="I809">
            <v>700</v>
          </cell>
          <cell r="J809">
            <v>0</v>
          </cell>
          <cell r="K809" t="str">
            <v>*</v>
          </cell>
          <cell r="L809">
            <v>0</v>
          </cell>
          <cell r="M809" t="str">
            <v>*</v>
          </cell>
          <cell r="N809" t="str">
            <v>○</v>
          </cell>
          <cell r="O809">
            <v>42600</v>
          </cell>
          <cell r="P809">
            <v>0</v>
          </cell>
          <cell r="Q809" t="str">
            <v>*</v>
          </cell>
        </row>
        <row r="810">
          <cell r="B810" t="str">
            <v>CHU028H1201C4-303H7K4</v>
          </cell>
          <cell r="C810" t="str">
            <v>028</v>
          </cell>
          <cell r="D810" t="str">
            <v>1201</v>
          </cell>
          <cell r="E810" t="str">
            <v>C4</v>
          </cell>
          <cell r="F810" t="str">
            <v>303</v>
          </cell>
          <cell r="G810" t="str">
            <v>H7</v>
          </cell>
          <cell r="H810" t="str">
            <v>K4</v>
          </cell>
          <cell r="I810">
            <v>700</v>
          </cell>
          <cell r="J810">
            <v>0</v>
          </cell>
          <cell r="K810" t="str">
            <v>*</v>
          </cell>
          <cell r="L810">
            <v>0</v>
          </cell>
          <cell r="M810" t="str">
            <v>*</v>
          </cell>
          <cell r="N810" t="str">
            <v>○</v>
          </cell>
          <cell r="O810">
            <v>42603</v>
          </cell>
          <cell r="P810">
            <v>0</v>
          </cell>
          <cell r="Q810" t="str">
            <v>*</v>
          </cell>
        </row>
        <row r="811">
          <cell r="B811" t="str">
            <v>CHU028H1201C4-403H7K4</v>
          </cell>
          <cell r="C811" t="str">
            <v>028</v>
          </cell>
          <cell r="D811" t="str">
            <v>1201</v>
          </cell>
          <cell r="E811" t="str">
            <v>C4</v>
          </cell>
          <cell r="F811" t="str">
            <v>403</v>
          </cell>
          <cell r="G811" t="str">
            <v>H7</v>
          </cell>
          <cell r="H811" t="str">
            <v>K4</v>
          </cell>
          <cell r="I811">
            <v>700</v>
          </cell>
          <cell r="J811">
            <v>0</v>
          </cell>
          <cell r="K811" t="str">
            <v>*</v>
          </cell>
          <cell r="L811">
            <v>0</v>
          </cell>
          <cell r="M811" t="str">
            <v>*</v>
          </cell>
          <cell r="N811" t="str">
            <v>○</v>
          </cell>
          <cell r="O811">
            <v>42592</v>
          </cell>
          <cell r="P811">
            <v>0</v>
          </cell>
          <cell r="Q811" t="str">
            <v>*</v>
          </cell>
        </row>
        <row r="812">
          <cell r="B812" t="str">
            <v>CHU028H1202C4-273M2K1</v>
          </cell>
          <cell r="C812" t="str">
            <v>028</v>
          </cell>
          <cell r="D812" t="str">
            <v>1202</v>
          </cell>
          <cell r="E812" t="str">
            <v>C4</v>
          </cell>
          <cell r="F812" t="str">
            <v>273</v>
          </cell>
          <cell r="G812" t="str">
            <v>M2</v>
          </cell>
          <cell r="H812" t="str">
            <v>K1</v>
          </cell>
          <cell r="I812">
            <v>700</v>
          </cell>
          <cell r="J812">
            <v>0</v>
          </cell>
          <cell r="K812" t="str">
            <v>*</v>
          </cell>
          <cell r="L812" t="str">
            <v>×</v>
          </cell>
          <cell r="M812">
            <v>42753</v>
          </cell>
          <cell r="N812">
            <v>0</v>
          </cell>
          <cell r="O812" t="str">
            <v>*</v>
          </cell>
          <cell r="P812" t="str">
            <v>○</v>
          </cell>
          <cell r="Q812">
            <v>42877</v>
          </cell>
        </row>
        <row r="813">
          <cell r="B813" t="str">
            <v>CHU028H1202C4-303M2K1</v>
          </cell>
          <cell r="C813" t="str">
            <v>028</v>
          </cell>
          <cell r="D813" t="str">
            <v>1202</v>
          </cell>
          <cell r="E813" t="str">
            <v>C4</v>
          </cell>
          <cell r="F813" t="str">
            <v>303</v>
          </cell>
          <cell r="G813" t="str">
            <v>M2</v>
          </cell>
          <cell r="H813" t="str">
            <v>K1</v>
          </cell>
          <cell r="I813">
            <v>700</v>
          </cell>
          <cell r="J813">
            <v>0</v>
          </cell>
          <cell r="K813" t="str">
            <v>*</v>
          </cell>
          <cell r="L813" t="str">
            <v>○</v>
          </cell>
          <cell r="M813">
            <v>42714</v>
          </cell>
          <cell r="N813">
            <v>0</v>
          </cell>
          <cell r="O813" t="str">
            <v>*</v>
          </cell>
          <cell r="P813" t="str">
            <v>○</v>
          </cell>
          <cell r="Q813">
            <v>42794</v>
          </cell>
        </row>
        <row r="814">
          <cell r="B814" t="str">
            <v>CHU028H1202C4-353M2K1</v>
          </cell>
          <cell r="C814" t="str">
            <v>028</v>
          </cell>
          <cell r="D814" t="str">
            <v>1202</v>
          </cell>
          <cell r="E814" t="str">
            <v>C4</v>
          </cell>
          <cell r="F814" t="str">
            <v>353</v>
          </cell>
          <cell r="G814" t="str">
            <v>M2</v>
          </cell>
          <cell r="H814" t="str">
            <v>K1</v>
          </cell>
          <cell r="I814">
            <v>700</v>
          </cell>
          <cell r="J814">
            <v>0</v>
          </cell>
          <cell r="K814" t="str">
            <v>*</v>
          </cell>
          <cell r="L814">
            <v>0</v>
          </cell>
          <cell r="M814" t="str">
            <v>*</v>
          </cell>
          <cell r="N814">
            <v>0</v>
          </cell>
          <cell r="O814" t="str">
            <v>*</v>
          </cell>
          <cell r="P814">
            <v>0</v>
          </cell>
          <cell r="Q814" t="str">
            <v>*</v>
          </cell>
        </row>
        <row r="815">
          <cell r="B815" t="str">
            <v>CHU028H1202C4-403M2K1</v>
          </cell>
          <cell r="C815" t="str">
            <v>028</v>
          </cell>
          <cell r="D815" t="str">
            <v>1202</v>
          </cell>
          <cell r="E815" t="str">
            <v>C4</v>
          </cell>
          <cell r="F815" t="str">
            <v>403</v>
          </cell>
          <cell r="G815" t="str">
            <v>M2</v>
          </cell>
          <cell r="H815" t="str">
            <v>K1</v>
          </cell>
          <cell r="I815">
            <v>700</v>
          </cell>
          <cell r="J815">
            <v>0</v>
          </cell>
          <cell r="K815" t="str">
            <v>*</v>
          </cell>
          <cell r="L815" t="str">
            <v>○</v>
          </cell>
          <cell r="M815">
            <v>42877</v>
          </cell>
          <cell r="N815">
            <v>0</v>
          </cell>
          <cell r="O815" t="str">
            <v>*</v>
          </cell>
          <cell r="P815" t="str">
            <v>▲</v>
          </cell>
          <cell r="Q815">
            <v>42875</v>
          </cell>
        </row>
        <row r="816">
          <cell r="B816" t="str">
            <v>CHU028H1202C4-503M2K1</v>
          </cell>
          <cell r="C816" t="str">
            <v>028</v>
          </cell>
          <cell r="D816" t="str">
            <v>1202</v>
          </cell>
          <cell r="E816" t="str">
            <v>C4</v>
          </cell>
          <cell r="F816" t="str">
            <v>503</v>
          </cell>
          <cell r="G816" t="str">
            <v>M2</v>
          </cell>
          <cell r="H816" t="str">
            <v>K1</v>
          </cell>
          <cell r="I816">
            <v>700</v>
          </cell>
          <cell r="J816">
            <v>0</v>
          </cell>
          <cell r="K816" t="str">
            <v>*</v>
          </cell>
          <cell r="L816" t="str">
            <v>○</v>
          </cell>
          <cell r="M816">
            <v>42758</v>
          </cell>
          <cell r="N816">
            <v>0</v>
          </cell>
          <cell r="O816" t="str">
            <v>*</v>
          </cell>
          <cell r="P816" t="str">
            <v>×</v>
          </cell>
          <cell r="Q816">
            <v>42818</v>
          </cell>
        </row>
        <row r="817">
          <cell r="B817" t="str">
            <v>CHU028H1202C4-653M2K1</v>
          </cell>
          <cell r="C817" t="str">
            <v>028</v>
          </cell>
          <cell r="D817" t="str">
            <v>1202</v>
          </cell>
          <cell r="E817" t="str">
            <v>C4</v>
          </cell>
          <cell r="F817" t="str">
            <v>653</v>
          </cell>
          <cell r="G817" t="str">
            <v>M2</v>
          </cell>
          <cell r="H817" t="str">
            <v>K1</v>
          </cell>
          <cell r="I817">
            <v>700</v>
          </cell>
          <cell r="J817">
            <v>0</v>
          </cell>
          <cell r="K817" t="str">
            <v>*</v>
          </cell>
          <cell r="L817">
            <v>0</v>
          </cell>
          <cell r="M817" t="str">
            <v>*</v>
          </cell>
          <cell r="N817">
            <v>0</v>
          </cell>
          <cell r="O817" t="str">
            <v>*</v>
          </cell>
          <cell r="P817">
            <v>0</v>
          </cell>
          <cell r="Q817" t="str">
            <v>*</v>
          </cell>
        </row>
        <row r="818">
          <cell r="B818" t="str">
            <v>CHU028H1202C4-273H5K2</v>
          </cell>
          <cell r="C818" t="str">
            <v>028</v>
          </cell>
          <cell r="D818" t="str">
            <v>1202</v>
          </cell>
          <cell r="E818" t="str">
            <v>C4</v>
          </cell>
          <cell r="F818" t="str">
            <v>273</v>
          </cell>
          <cell r="G818" t="str">
            <v>H5</v>
          </cell>
          <cell r="H818" t="str">
            <v>K2</v>
          </cell>
          <cell r="I818">
            <v>700</v>
          </cell>
          <cell r="J818">
            <v>0</v>
          </cell>
          <cell r="K818" t="str">
            <v>*</v>
          </cell>
          <cell r="L818" t="str">
            <v>○</v>
          </cell>
          <cell r="M818">
            <v>42721</v>
          </cell>
          <cell r="N818">
            <v>0</v>
          </cell>
          <cell r="O818" t="str">
            <v>*</v>
          </cell>
          <cell r="P818" t="str">
            <v>○</v>
          </cell>
          <cell r="Q818">
            <v>42873</v>
          </cell>
        </row>
        <row r="819">
          <cell r="B819" t="str">
            <v>CHU028H1202C4-303H5K2</v>
          </cell>
          <cell r="C819" t="str">
            <v>028</v>
          </cell>
          <cell r="D819" t="str">
            <v>1202</v>
          </cell>
          <cell r="E819" t="str">
            <v>C4</v>
          </cell>
          <cell r="F819" t="str">
            <v>303</v>
          </cell>
          <cell r="G819" t="str">
            <v>H5</v>
          </cell>
          <cell r="H819" t="str">
            <v>K2</v>
          </cell>
          <cell r="I819">
            <v>700</v>
          </cell>
          <cell r="J819">
            <v>0</v>
          </cell>
          <cell r="K819" t="str">
            <v>*</v>
          </cell>
          <cell r="L819" t="str">
            <v>○</v>
          </cell>
          <cell r="M819">
            <v>42714</v>
          </cell>
          <cell r="N819">
            <v>0</v>
          </cell>
          <cell r="O819" t="str">
            <v>*</v>
          </cell>
          <cell r="P819" t="str">
            <v>○</v>
          </cell>
          <cell r="Q819">
            <v>42572</v>
          </cell>
        </row>
        <row r="820">
          <cell r="B820" t="str">
            <v>CHU028H1202C4-353H5K2</v>
          </cell>
          <cell r="C820" t="str">
            <v>028</v>
          </cell>
          <cell r="D820" t="str">
            <v>1202</v>
          </cell>
          <cell r="E820" t="str">
            <v>C4</v>
          </cell>
          <cell r="F820" t="str">
            <v>353</v>
          </cell>
          <cell r="G820" t="str">
            <v>H5</v>
          </cell>
          <cell r="H820" t="str">
            <v>K2</v>
          </cell>
          <cell r="I820">
            <v>700</v>
          </cell>
          <cell r="J820">
            <v>0</v>
          </cell>
          <cell r="K820" t="str">
            <v>*</v>
          </cell>
          <cell r="L820">
            <v>0</v>
          </cell>
          <cell r="M820" t="str">
            <v>*</v>
          </cell>
          <cell r="N820">
            <v>0</v>
          </cell>
          <cell r="O820" t="str">
            <v>*</v>
          </cell>
          <cell r="P820" t="str">
            <v>○</v>
          </cell>
          <cell r="Q820">
            <v>42571</v>
          </cell>
        </row>
        <row r="821">
          <cell r="B821" t="str">
            <v>CHU028H1202C4-403H5K2</v>
          </cell>
          <cell r="C821" t="str">
            <v>028</v>
          </cell>
          <cell r="D821" t="str">
            <v>1202</v>
          </cell>
          <cell r="E821" t="str">
            <v>C4</v>
          </cell>
          <cell r="F821" t="str">
            <v>403</v>
          </cell>
          <cell r="G821" t="str">
            <v>H5</v>
          </cell>
          <cell r="H821" t="str">
            <v>K2</v>
          </cell>
          <cell r="I821">
            <v>700</v>
          </cell>
          <cell r="J821">
            <v>0</v>
          </cell>
          <cell r="K821" t="str">
            <v>*</v>
          </cell>
          <cell r="L821">
            <v>0</v>
          </cell>
          <cell r="M821" t="str">
            <v>*</v>
          </cell>
          <cell r="N821">
            <v>0</v>
          </cell>
          <cell r="O821" t="str">
            <v>*</v>
          </cell>
          <cell r="P821" t="str">
            <v>○</v>
          </cell>
          <cell r="Q821">
            <v>42875</v>
          </cell>
        </row>
        <row r="822">
          <cell r="B822" t="str">
            <v>CHU028H1202C4-273H7K4</v>
          </cell>
          <cell r="C822" t="str">
            <v>028</v>
          </cell>
          <cell r="D822" t="str">
            <v>1202</v>
          </cell>
          <cell r="E822" t="str">
            <v>C4</v>
          </cell>
          <cell r="F822" t="str">
            <v>273</v>
          </cell>
          <cell r="G822" t="str">
            <v>H7</v>
          </cell>
          <cell r="H822" t="str">
            <v>K4</v>
          </cell>
          <cell r="I822">
            <v>700</v>
          </cell>
          <cell r="J822">
            <v>0</v>
          </cell>
          <cell r="K822" t="str">
            <v>*</v>
          </cell>
          <cell r="L822">
            <v>0</v>
          </cell>
          <cell r="M822" t="str">
            <v>*</v>
          </cell>
          <cell r="N822" t="str">
            <v>○</v>
          </cell>
          <cell r="O822">
            <v>42593</v>
          </cell>
          <cell r="P822">
            <v>0</v>
          </cell>
          <cell r="Q822" t="str">
            <v>*</v>
          </cell>
        </row>
        <row r="823">
          <cell r="B823" t="str">
            <v>CHU028H1202C4-303H7K4</v>
          </cell>
          <cell r="C823" t="str">
            <v>028</v>
          </cell>
          <cell r="D823" t="str">
            <v>1202</v>
          </cell>
          <cell r="E823" t="str">
            <v>C4</v>
          </cell>
          <cell r="F823" t="str">
            <v>303</v>
          </cell>
          <cell r="G823" t="str">
            <v>H7</v>
          </cell>
          <cell r="H823" t="str">
            <v>K4</v>
          </cell>
          <cell r="I823">
            <v>700</v>
          </cell>
          <cell r="J823">
            <v>0</v>
          </cell>
          <cell r="K823" t="str">
            <v>*</v>
          </cell>
          <cell r="L823">
            <v>0</v>
          </cell>
          <cell r="M823" t="str">
            <v>*</v>
          </cell>
          <cell r="N823" t="str">
            <v>○</v>
          </cell>
          <cell r="O823">
            <v>42574</v>
          </cell>
          <cell r="P823">
            <v>0</v>
          </cell>
          <cell r="Q823" t="str">
            <v>*</v>
          </cell>
        </row>
        <row r="824">
          <cell r="B824" t="str">
            <v>CHU028H1202C4-403H7K4</v>
          </cell>
          <cell r="C824" t="str">
            <v>028</v>
          </cell>
          <cell r="D824" t="str">
            <v>1202</v>
          </cell>
          <cell r="E824" t="str">
            <v>C4</v>
          </cell>
          <cell r="F824" t="str">
            <v>403</v>
          </cell>
          <cell r="G824" t="str">
            <v>H7</v>
          </cell>
          <cell r="H824" t="str">
            <v>K4</v>
          </cell>
          <cell r="I824">
            <v>700</v>
          </cell>
          <cell r="J824">
            <v>0</v>
          </cell>
          <cell r="K824" t="str">
            <v>*</v>
          </cell>
          <cell r="L824">
            <v>0</v>
          </cell>
          <cell r="M824" t="str">
            <v>*</v>
          </cell>
          <cell r="N824">
            <v>0</v>
          </cell>
          <cell r="O824" t="str">
            <v>*</v>
          </cell>
          <cell r="P824">
            <v>0</v>
          </cell>
          <cell r="Q824" t="str">
            <v>*</v>
          </cell>
        </row>
        <row r="825">
          <cell r="B825" t="str">
            <v>CHU028H1203C4-273M2K1</v>
          </cell>
          <cell r="C825" t="str">
            <v>028</v>
          </cell>
          <cell r="D825" t="str">
            <v>1203</v>
          </cell>
          <cell r="E825" t="str">
            <v>C4</v>
          </cell>
          <cell r="F825" t="str">
            <v>273</v>
          </cell>
          <cell r="G825" t="str">
            <v>M2</v>
          </cell>
          <cell r="H825" t="str">
            <v>K1</v>
          </cell>
          <cell r="I825">
            <v>700</v>
          </cell>
          <cell r="J825" t="str">
            <v>○</v>
          </cell>
          <cell r="K825">
            <v>42768</v>
          </cell>
          <cell r="L825" t="str">
            <v>○</v>
          </cell>
          <cell r="M825">
            <v>42596</v>
          </cell>
          <cell r="N825">
            <v>0</v>
          </cell>
          <cell r="O825" t="str">
            <v>*</v>
          </cell>
          <cell r="P825">
            <v>0</v>
          </cell>
          <cell r="Q825" t="str">
            <v>*</v>
          </cell>
        </row>
        <row r="826">
          <cell r="B826" t="str">
            <v>CHU028H1203C4-303M2K1</v>
          </cell>
          <cell r="C826" t="str">
            <v>028</v>
          </cell>
          <cell r="D826" t="str">
            <v>1203</v>
          </cell>
          <cell r="E826" t="str">
            <v>C4</v>
          </cell>
          <cell r="F826" t="str">
            <v>303</v>
          </cell>
          <cell r="G826" t="str">
            <v>M2</v>
          </cell>
          <cell r="H826" t="str">
            <v>K1</v>
          </cell>
          <cell r="I826">
            <v>700</v>
          </cell>
          <cell r="J826" t="str">
            <v>○</v>
          </cell>
          <cell r="K826">
            <v>42721</v>
          </cell>
          <cell r="L826" t="str">
            <v>○</v>
          </cell>
          <cell r="M826">
            <v>42666</v>
          </cell>
          <cell r="N826">
            <v>0</v>
          </cell>
          <cell r="O826" t="str">
            <v>*</v>
          </cell>
          <cell r="P826">
            <v>0</v>
          </cell>
          <cell r="Q826" t="str">
            <v>*</v>
          </cell>
        </row>
        <row r="827">
          <cell r="B827" t="str">
            <v>CHU028H1203C4-323M2K1</v>
          </cell>
          <cell r="C827" t="str">
            <v>028</v>
          </cell>
          <cell r="D827" t="str">
            <v>1203</v>
          </cell>
          <cell r="E827" t="str">
            <v>C4</v>
          </cell>
          <cell r="F827" t="str">
            <v>323</v>
          </cell>
          <cell r="G827" t="str">
            <v>M2</v>
          </cell>
          <cell r="H827" t="str">
            <v>K1</v>
          </cell>
          <cell r="I827">
            <v>700</v>
          </cell>
          <cell r="J827" t="str">
            <v>○</v>
          </cell>
          <cell r="K827">
            <v>42788</v>
          </cell>
          <cell r="L827">
            <v>0</v>
          </cell>
          <cell r="M827" t="str">
            <v>*</v>
          </cell>
          <cell r="N827">
            <v>0</v>
          </cell>
          <cell r="O827" t="str">
            <v>*</v>
          </cell>
          <cell r="P827">
            <v>0</v>
          </cell>
          <cell r="Q827" t="str">
            <v>*</v>
          </cell>
        </row>
        <row r="828">
          <cell r="B828" t="str">
            <v>CHU028H1203C4-353M2K1</v>
          </cell>
          <cell r="C828" t="str">
            <v>028</v>
          </cell>
          <cell r="D828" t="str">
            <v>1203</v>
          </cell>
          <cell r="E828" t="str">
            <v>C4</v>
          </cell>
          <cell r="F828" t="str">
            <v>353</v>
          </cell>
          <cell r="G828" t="str">
            <v>M2</v>
          </cell>
          <cell r="H828" t="str">
            <v>K1</v>
          </cell>
          <cell r="I828">
            <v>700</v>
          </cell>
          <cell r="J828">
            <v>0</v>
          </cell>
          <cell r="K828" t="str">
            <v>*</v>
          </cell>
          <cell r="L828" t="str">
            <v>○</v>
          </cell>
          <cell r="M828">
            <v>42679</v>
          </cell>
          <cell r="N828">
            <v>0</v>
          </cell>
          <cell r="O828" t="str">
            <v>*</v>
          </cell>
          <cell r="P828">
            <v>0</v>
          </cell>
          <cell r="Q828" t="str">
            <v>*</v>
          </cell>
        </row>
        <row r="829">
          <cell r="B829" t="str">
            <v>CHU028H1203C4-403M2K1</v>
          </cell>
          <cell r="C829" t="str">
            <v>028</v>
          </cell>
          <cell r="D829" t="str">
            <v>1203</v>
          </cell>
          <cell r="E829" t="str">
            <v>C4</v>
          </cell>
          <cell r="F829" t="str">
            <v>403</v>
          </cell>
          <cell r="G829" t="str">
            <v>M2</v>
          </cell>
          <cell r="H829" t="str">
            <v>K1</v>
          </cell>
          <cell r="I829">
            <v>700</v>
          </cell>
          <cell r="J829" t="str">
            <v>○</v>
          </cell>
          <cell r="K829">
            <v>42721</v>
          </cell>
          <cell r="L829" t="str">
            <v>○</v>
          </cell>
          <cell r="M829">
            <v>42595</v>
          </cell>
          <cell r="N829">
            <v>0</v>
          </cell>
          <cell r="O829" t="str">
            <v>*</v>
          </cell>
          <cell r="P829">
            <v>0</v>
          </cell>
          <cell r="Q829" t="str">
            <v>*</v>
          </cell>
        </row>
        <row r="830">
          <cell r="B830" t="str">
            <v>CHU028H1203C4-503M2K1</v>
          </cell>
          <cell r="C830" t="str">
            <v>028</v>
          </cell>
          <cell r="D830" t="str">
            <v>1203</v>
          </cell>
          <cell r="E830" t="str">
            <v>C4</v>
          </cell>
          <cell r="F830" t="str">
            <v>503</v>
          </cell>
          <cell r="G830" t="str">
            <v>M2</v>
          </cell>
          <cell r="H830" t="str">
            <v>K1</v>
          </cell>
          <cell r="I830">
            <v>700</v>
          </cell>
          <cell r="J830">
            <v>0</v>
          </cell>
          <cell r="K830" t="str">
            <v>*</v>
          </cell>
          <cell r="L830" t="str">
            <v>○</v>
          </cell>
          <cell r="M830">
            <v>42601</v>
          </cell>
          <cell r="N830">
            <v>0</v>
          </cell>
          <cell r="O830" t="str">
            <v>*</v>
          </cell>
          <cell r="P830">
            <v>0</v>
          </cell>
          <cell r="Q830" t="str">
            <v>*</v>
          </cell>
        </row>
        <row r="831">
          <cell r="B831" t="str">
            <v>CHU028H1203C4-653M2K1</v>
          </cell>
          <cell r="C831" t="str">
            <v>028</v>
          </cell>
          <cell r="D831" t="str">
            <v>1203</v>
          </cell>
          <cell r="E831" t="str">
            <v>C4</v>
          </cell>
          <cell r="F831" t="str">
            <v>653</v>
          </cell>
          <cell r="G831" t="str">
            <v>M2</v>
          </cell>
          <cell r="H831" t="str">
            <v>K1</v>
          </cell>
          <cell r="I831">
            <v>700</v>
          </cell>
          <cell r="J831">
            <v>0</v>
          </cell>
          <cell r="K831" t="str">
            <v>*</v>
          </cell>
          <cell r="L831">
            <v>0</v>
          </cell>
          <cell r="M831" t="str">
            <v>*</v>
          </cell>
          <cell r="N831">
            <v>0</v>
          </cell>
          <cell r="O831" t="str">
            <v>*</v>
          </cell>
          <cell r="P831">
            <v>0</v>
          </cell>
          <cell r="Q831" t="str">
            <v>*</v>
          </cell>
        </row>
        <row r="832">
          <cell r="B832" t="str">
            <v>CHU028H1203C4-273H5K2</v>
          </cell>
          <cell r="C832" t="str">
            <v>028</v>
          </cell>
          <cell r="D832" t="str">
            <v>1203</v>
          </cell>
          <cell r="E832" t="str">
            <v>C4</v>
          </cell>
          <cell r="F832" t="str">
            <v>273</v>
          </cell>
          <cell r="G832" t="str">
            <v>H5</v>
          </cell>
          <cell r="H832" t="str">
            <v>K2</v>
          </cell>
          <cell r="I832">
            <v>700</v>
          </cell>
          <cell r="J832" t="str">
            <v>○</v>
          </cell>
          <cell r="K832">
            <v>42876</v>
          </cell>
          <cell r="L832">
            <v>0</v>
          </cell>
          <cell r="M832" t="str">
            <v>*</v>
          </cell>
          <cell r="N832">
            <v>0</v>
          </cell>
          <cell r="O832" t="str">
            <v>*</v>
          </cell>
          <cell r="P832" t="str">
            <v>○</v>
          </cell>
          <cell r="Q832">
            <v>42710</v>
          </cell>
        </row>
        <row r="833">
          <cell r="B833" t="str">
            <v>CHU028H1203C4-303H5K2</v>
          </cell>
          <cell r="C833" t="str">
            <v>028</v>
          </cell>
          <cell r="D833" t="str">
            <v>1203</v>
          </cell>
          <cell r="E833" t="str">
            <v>C4</v>
          </cell>
          <cell r="F833" t="str">
            <v>303</v>
          </cell>
          <cell r="G833" t="str">
            <v>H5</v>
          </cell>
          <cell r="H833" t="str">
            <v>K2</v>
          </cell>
          <cell r="I833">
            <v>700</v>
          </cell>
          <cell r="J833" t="str">
            <v>○</v>
          </cell>
          <cell r="K833">
            <v>42708</v>
          </cell>
          <cell r="L833" t="str">
            <v>○</v>
          </cell>
          <cell r="M833">
            <v>42593</v>
          </cell>
          <cell r="N833">
            <v>0</v>
          </cell>
          <cell r="O833" t="str">
            <v>*</v>
          </cell>
          <cell r="P833">
            <v>0</v>
          </cell>
          <cell r="Q833" t="str">
            <v>*</v>
          </cell>
        </row>
        <row r="834">
          <cell r="B834" t="str">
            <v>CHU028H1203C4-353H5K2</v>
          </cell>
          <cell r="C834" t="str">
            <v>028</v>
          </cell>
          <cell r="D834" t="str">
            <v>1203</v>
          </cell>
          <cell r="E834" t="str">
            <v>C4</v>
          </cell>
          <cell r="F834" t="str">
            <v>353</v>
          </cell>
          <cell r="G834" t="str">
            <v>H5</v>
          </cell>
          <cell r="H834" t="str">
            <v>K2</v>
          </cell>
          <cell r="I834">
            <v>700</v>
          </cell>
          <cell r="J834">
            <v>0</v>
          </cell>
          <cell r="K834" t="str">
            <v>*</v>
          </cell>
          <cell r="L834">
            <v>0</v>
          </cell>
          <cell r="M834" t="str">
            <v>*</v>
          </cell>
          <cell r="N834">
            <v>0</v>
          </cell>
          <cell r="O834" t="str">
            <v>*</v>
          </cell>
          <cell r="P834" t="str">
            <v>○</v>
          </cell>
          <cell r="Q834">
            <v>42874</v>
          </cell>
        </row>
        <row r="835">
          <cell r="B835" t="str">
            <v>CHU028H1203C4-403H5K2</v>
          </cell>
          <cell r="C835" t="str">
            <v>028</v>
          </cell>
          <cell r="D835" t="str">
            <v>1203</v>
          </cell>
          <cell r="E835" t="str">
            <v>C4</v>
          </cell>
          <cell r="F835" t="str">
            <v>403</v>
          </cell>
          <cell r="G835" t="str">
            <v>H5</v>
          </cell>
          <cell r="H835" t="str">
            <v>K2</v>
          </cell>
          <cell r="I835">
            <v>700</v>
          </cell>
          <cell r="J835">
            <v>0</v>
          </cell>
          <cell r="K835" t="str">
            <v>*</v>
          </cell>
          <cell r="L835">
            <v>0</v>
          </cell>
          <cell r="M835" t="str">
            <v>*</v>
          </cell>
          <cell r="N835">
            <v>0</v>
          </cell>
          <cell r="O835" t="str">
            <v>*</v>
          </cell>
          <cell r="P835" t="str">
            <v>○</v>
          </cell>
          <cell r="Q835">
            <v>42710</v>
          </cell>
        </row>
        <row r="836">
          <cell r="B836" t="str">
            <v>CHU028H1203C4-273H6K2</v>
          </cell>
          <cell r="C836" t="str">
            <v>028</v>
          </cell>
          <cell r="D836" t="str">
            <v>1203</v>
          </cell>
          <cell r="E836" t="str">
            <v>C4</v>
          </cell>
          <cell r="F836" t="str">
            <v>273</v>
          </cell>
          <cell r="G836" t="str">
            <v>H6</v>
          </cell>
          <cell r="H836" t="str">
            <v>K2</v>
          </cell>
          <cell r="I836">
            <v>700</v>
          </cell>
          <cell r="J836">
            <v>0</v>
          </cell>
          <cell r="K836" t="str">
            <v>*</v>
          </cell>
          <cell r="L836">
            <v>0</v>
          </cell>
          <cell r="M836" t="str">
            <v>*</v>
          </cell>
          <cell r="N836">
            <v>0</v>
          </cell>
          <cell r="O836" t="str">
            <v>*</v>
          </cell>
          <cell r="P836">
            <v>0</v>
          </cell>
          <cell r="Q836" t="str">
            <v>*</v>
          </cell>
        </row>
        <row r="837">
          <cell r="B837" t="str">
            <v>CHU028H1203C4-303H6K2</v>
          </cell>
          <cell r="C837" t="str">
            <v>028</v>
          </cell>
          <cell r="D837" t="str">
            <v>1203</v>
          </cell>
          <cell r="E837" t="str">
            <v>C4</v>
          </cell>
          <cell r="F837" t="str">
            <v>303</v>
          </cell>
          <cell r="G837" t="str">
            <v>H6</v>
          </cell>
          <cell r="H837" t="str">
            <v>K2</v>
          </cell>
          <cell r="I837">
            <v>700</v>
          </cell>
          <cell r="J837">
            <v>0</v>
          </cell>
          <cell r="K837" t="str">
            <v>*</v>
          </cell>
          <cell r="L837">
            <v>0</v>
          </cell>
          <cell r="M837" t="str">
            <v>*</v>
          </cell>
          <cell r="N837">
            <v>0</v>
          </cell>
          <cell r="O837" t="str">
            <v>*</v>
          </cell>
          <cell r="P837">
            <v>0</v>
          </cell>
          <cell r="Q837" t="str">
            <v>*</v>
          </cell>
        </row>
        <row r="838">
          <cell r="B838" t="str">
            <v>CHU028H1203C4-353H6K2</v>
          </cell>
          <cell r="C838" t="str">
            <v>028</v>
          </cell>
          <cell r="D838" t="str">
            <v>1203</v>
          </cell>
          <cell r="E838" t="str">
            <v>C4</v>
          </cell>
          <cell r="F838" t="str">
            <v>353</v>
          </cell>
          <cell r="G838" t="str">
            <v>H6</v>
          </cell>
          <cell r="H838" t="str">
            <v>K2</v>
          </cell>
          <cell r="I838">
            <v>700</v>
          </cell>
          <cell r="J838">
            <v>0</v>
          </cell>
          <cell r="K838" t="str">
            <v>*</v>
          </cell>
          <cell r="L838">
            <v>0</v>
          </cell>
          <cell r="M838" t="str">
            <v>*</v>
          </cell>
          <cell r="N838">
            <v>0</v>
          </cell>
          <cell r="O838" t="str">
            <v>*</v>
          </cell>
          <cell r="P838">
            <v>0</v>
          </cell>
          <cell r="Q838" t="str">
            <v>*</v>
          </cell>
        </row>
        <row r="839">
          <cell r="B839" t="str">
            <v>CHU028H1203C4-272H7K4</v>
          </cell>
          <cell r="C839" t="str">
            <v>028</v>
          </cell>
          <cell r="D839" t="str">
            <v>1203</v>
          </cell>
          <cell r="E839" t="str">
            <v>C4</v>
          </cell>
          <cell r="F839" t="str">
            <v>272</v>
          </cell>
          <cell r="G839" t="str">
            <v>H7</v>
          </cell>
          <cell r="H839" t="str">
            <v>K4</v>
          </cell>
          <cell r="I839">
            <v>700</v>
          </cell>
          <cell r="J839">
            <v>0</v>
          </cell>
          <cell r="K839" t="str">
            <v>*</v>
          </cell>
          <cell r="L839">
            <v>0</v>
          </cell>
          <cell r="M839" t="str">
            <v>*</v>
          </cell>
          <cell r="N839" t="str">
            <v>○</v>
          </cell>
          <cell r="O839">
            <v>42761</v>
          </cell>
          <cell r="P839">
            <v>0</v>
          </cell>
          <cell r="Q839" t="str">
            <v>*</v>
          </cell>
        </row>
        <row r="840">
          <cell r="B840" t="str">
            <v>CHU028H1203C4-273H7K4</v>
          </cell>
          <cell r="C840" t="str">
            <v>028</v>
          </cell>
          <cell r="D840" t="str">
            <v>1203</v>
          </cell>
          <cell r="E840" t="str">
            <v>C4</v>
          </cell>
          <cell r="F840" t="str">
            <v>273</v>
          </cell>
          <cell r="G840" t="str">
            <v>H7</v>
          </cell>
          <cell r="H840" t="str">
            <v>K4</v>
          </cell>
          <cell r="I840">
            <v>700</v>
          </cell>
          <cell r="J840">
            <v>0</v>
          </cell>
          <cell r="K840" t="str">
            <v>*</v>
          </cell>
          <cell r="L840">
            <v>0</v>
          </cell>
          <cell r="M840" t="str">
            <v>*</v>
          </cell>
          <cell r="N840" t="str">
            <v>○</v>
          </cell>
          <cell r="O840">
            <v>42724</v>
          </cell>
          <cell r="P840" t="str">
            <v>○</v>
          </cell>
          <cell r="Q840">
            <v>42694</v>
          </cell>
        </row>
        <row r="841">
          <cell r="B841" t="str">
            <v>CHU028H1203C4-303H7K4</v>
          </cell>
          <cell r="C841" t="str">
            <v>028</v>
          </cell>
          <cell r="D841" t="str">
            <v>1203</v>
          </cell>
          <cell r="E841" t="str">
            <v>C4</v>
          </cell>
          <cell r="F841" t="str">
            <v>303</v>
          </cell>
          <cell r="G841" t="str">
            <v>H7</v>
          </cell>
          <cell r="H841" t="str">
            <v>K4</v>
          </cell>
          <cell r="I841">
            <v>700</v>
          </cell>
          <cell r="J841">
            <v>0</v>
          </cell>
          <cell r="K841" t="str">
            <v>*</v>
          </cell>
          <cell r="L841">
            <v>0</v>
          </cell>
          <cell r="M841" t="str">
            <v>*</v>
          </cell>
          <cell r="N841">
            <v>0</v>
          </cell>
          <cell r="O841">
            <v>42697</v>
          </cell>
          <cell r="P841" t="str">
            <v>○</v>
          </cell>
          <cell r="Q841">
            <v>42807</v>
          </cell>
        </row>
        <row r="842">
          <cell r="B842" t="str">
            <v>CHU028H1203C4-403H7K4</v>
          </cell>
          <cell r="C842" t="str">
            <v>028</v>
          </cell>
          <cell r="D842" t="str">
            <v>1203</v>
          </cell>
          <cell r="E842" t="str">
            <v>C4</v>
          </cell>
          <cell r="F842" t="str">
            <v>403</v>
          </cell>
          <cell r="G842" t="str">
            <v>H7</v>
          </cell>
          <cell r="H842" t="str">
            <v>K4</v>
          </cell>
          <cell r="I842">
            <v>700</v>
          </cell>
          <cell r="J842">
            <v>0</v>
          </cell>
          <cell r="K842" t="str">
            <v>*</v>
          </cell>
          <cell r="L842">
            <v>0</v>
          </cell>
          <cell r="M842" t="str">
            <v>*</v>
          </cell>
          <cell r="N842">
            <v>0</v>
          </cell>
          <cell r="O842" t="str">
            <v>*</v>
          </cell>
          <cell r="P842">
            <v>0</v>
          </cell>
          <cell r="Q842" t="str">
            <v>*</v>
          </cell>
        </row>
        <row r="843">
          <cell r="B843" t="str">
            <v>CHU028H1204C4-273M2K1</v>
          </cell>
          <cell r="C843" t="str">
            <v>028</v>
          </cell>
          <cell r="D843" t="str">
            <v>1204</v>
          </cell>
          <cell r="E843" t="str">
            <v>C4</v>
          </cell>
          <cell r="F843" t="str">
            <v>273</v>
          </cell>
          <cell r="G843" t="str">
            <v>M2</v>
          </cell>
          <cell r="H843" t="str">
            <v>K1</v>
          </cell>
          <cell r="I843">
            <v>700</v>
          </cell>
          <cell r="J843" t="str">
            <v>○</v>
          </cell>
          <cell r="K843">
            <v>42706</v>
          </cell>
          <cell r="L843" t="str">
            <v>○</v>
          </cell>
          <cell r="M843">
            <v>42653</v>
          </cell>
          <cell r="N843">
            <v>0</v>
          </cell>
          <cell r="O843" t="str">
            <v>*</v>
          </cell>
          <cell r="P843" t="str">
            <v>○</v>
          </cell>
          <cell r="Q843">
            <v>42817</v>
          </cell>
        </row>
        <row r="844">
          <cell r="B844" t="str">
            <v>CHU028H1204C4-303M2K1</v>
          </cell>
          <cell r="C844" t="str">
            <v>028</v>
          </cell>
          <cell r="D844" t="str">
            <v>1204</v>
          </cell>
          <cell r="E844" t="str">
            <v>C4</v>
          </cell>
          <cell r="F844" t="str">
            <v>303</v>
          </cell>
          <cell r="G844" t="str">
            <v>M2</v>
          </cell>
          <cell r="H844" t="str">
            <v>K1</v>
          </cell>
          <cell r="I844">
            <v>700</v>
          </cell>
          <cell r="J844" t="str">
            <v>○</v>
          </cell>
          <cell r="K844">
            <v>42719</v>
          </cell>
          <cell r="L844" t="str">
            <v>○</v>
          </cell>
          <cell r="M844">
            <v>42663</v>
          </cell>
          <cell r="N844">
            <v>0</v>
          </cell>
          <cell r="O844" t="str">
            <v>*</v>
          </cell>
          <cell r="P844" t="str">
            <v>○</v>
          </cell>
          <cell r="Q844">
            <v>42584</v>
          </cell>
        </row>
        <row r="845">
          <cell r="B845" t="str">
            <v>CHU028H1204C4-323M2K1</v>
          </cell>
          <cell r="C845" t="str">
            <v>028</v>
          </cell>
          <cell r="D845" t="str">
            <v>1204</v>
          </cell>
          <cell r="E845" t="str">
            <v>C4</v>
          </cell>
          <cell r="F845" t="str">
            <v>323</v>
          </cell>
          <cell r="G845" t="str">
            <v>M2</v>
          </cell>
          <cell r="H845" t="str">
            <v>K1</v>
          </cell>
          <cell r="I845">
            <v>700</v>
          </cell>
          <cell r="J845" t="str">
            <v>○</v>
          </cell>
          <cell r="K845">
            <v>42748</v>
          </cell>
          <cell r="L845">
            <v>0</v>
          </cell>
          <cell r="M845" t="str">
            <v>*</v>
          </cell>
          <cell r="N845">
            <v>0</v>
          </cell>
          <cell r="O845" t="str">
            <v>*</v>
          </cell>
          <cell r="P845" t="str">
            <v>○</v>
          </cell>
          <cell r="Q845">
            <v>42804</v>
          </cell>
        </row>
        <row r="846">
          <cell r="B846" t="str">
            <v>CHU028H1204C4-353M2K1</v>
          </cell>
          <cell r="C846" t="str">
            <v>028</v>
          </cell>
          <cell r="D846" t="str">
            <v>1204</v>
          </cell>
          <cell r="E846" t="str">
            <v>C4</v>
          </cell>
          <cell r="F846" t="str">
            <v>353</v>
          </cell>
          <cell r="G846" t="str">
            <v>M2</v>
          </cell>
          <cell r="H846" t="str">
            <v>K1</v>
          </cell>
          <cell r="I846">
            <v>700</v>
          </cell>
          <cell r="J846" t="str">
            <v>○</v>
          </cell>
          <cell r="K846">
            <v>42746</v>
          </cell>
          <cell r="L846" t="str">
            <v>○</v>
          </cell>
          <cell r="M846">
            <v>42589</v>
          </cell>
          <cell r="N846">
            <v>0</v>
          </cell>
          <cell r="O846" t="str">
            <v>*</v>
          </cell>
          <cell r="P846" t="str">
            <v>○</v>
          </cell>
          <cell r="Q846">
            <v>42796</v>
          </cell>
        </row>
        <row r="847">
          <cell r="B847" t="str">
            <v>CHU028H1204C4-403M2K1</v>
          </cell>
          <cell r="C847" t="str">
            <v>028</v>
          </cell>
          <cell r="D847" t="str">
            <v>1204</v>
          </cell>
          <cell r="E847" t="str">
            <v>C4</v>
          </cell>
          <cell r="F847" t="str">
            <v>403</v>
          </cell>
          <cell r="G847" t="str">
            <v>M2</v>
          </cell>
          <cell r="H847" t="str">
            <v>K1</v>
          </cell>
          <cell r="I847">
            <v>700</v>
          </cell>
          <cell r="J847" t="str">
            <v>○</v>
          </cell>
          <cell r="K847">
            <v>42721</v>
          </cell>
          <cell r="L847" t="str">
            <v>○</v>
          </cell>
          <cell r="M847">
            <v>42587</v>
          </cell>
          <cell r="N847">
            <v>0</v>
          </cell>
          <cell r="O847" t="str">
            <v>*</v>
          </cell>
          <cell r="P847">
            <v>0</v>
          </cell>
          <cell r="Q847" t="str">
            <v>*</v>
          </cell>
        </row>
        <row r="848">
          <cell r="B848" t="str">
            <v>CHU028H1204C4-503M2K1</v>
          </cell>
          <cell r="C848" t="str">
            <v>028</v>
          </cell>
          <cell r="D848" t="str">
            <v>1204</v>
          </cell>
          <cell r="E848" t="str">
            <v>C4</v>
          </cell>
          <cell r="F848" t="str">
            <v>503</v>
          </cell>
          <cell r="G848" t="str">
            <v>M2</v>
          </cell>
          <cell r="H848" t="str">
            <v>K1</v>
          </cell>
          <cell r="I848">
            <v>700</v>
          </cell>
          <cell r="J848">
            <v>0</v>
          </cell>
          <cell r="K848" t="str">
            <v>*</v>
          </cell>
          <cell r="L848" t="str">
            <v>○</v>
          </cell>
          <cell r="M848">
            <v>42675</v>
          </cell>
          <cell r="N848">
            <v>0</v>
          </cell>
          <cell r="O848" t="str">
            <v>*</v>
          </cell>
          <cell r="P848" t="str">
            <v>○</v>
          </cell>
          <cell r="Q848">
            <v>42822</v>
          </cell>
        </row>
        <row r="849">
          <cell r="B849" t="str">
            <v>CHU028H1204C4-573M2K1</v>
          </cell>
          <cell r="C849" t="str">
            <v>028</v>
          </cell>
          <cell r="D849" t="str">
            <v>1204</v>
          </cell>
          <cell r="E849" t="str">
            <v>C4</v>
          </cell>
          <cell r="F849" t="str">
            <v>573</v>
          </cell>
          <cell r="G849" t="str">
            <v>M2</v>
          </cell>
          <cell r="H849" t="str">
            <v>K1</v>
          </cell>
          <cell r="I849">
            <v>700</v>
          </cell>
          <cell r="J849">
            <v>0</v>
          </cell>
          <cell r="K849" t="str">
            <v>*</v>
          </cell>
          <cell r="L849" t="str">
            <v>○</v>
          </cell>
          <cell r="M849">
            <v>42629</v>
          </cell>
          <cell r="N849">
            <v>0</v>
          </cell>
          <cell r="O849" t="str">
            <v>*</v>
          </cell>
          <cell r="P849">
            <v>0</v>
          </cell>
          <cell r="Q849" t="str">
            <v>*</v>
          </cell>
        </row>
        <row r="850">
          <cell r="B850" t="str">
            <v>CHU028H1204C4-653M2K1</v>
          </cell>
          <cell r="C850" t="str">
            <v>028</v>
          </cell>
          <cell r="D850" t="str">
            <v>1204</v>
          </cell>
          <cell r="E850" t="str">
            <v>C4</v>
          </cell>
          <cell r="F850" t="str">
            <v>653</v>
          </cell>
          <cell r="G850" t="str">
            <v>M2</v>
          </cell>
          <cell r="H850" t="str">
            <v>K1</v>
          </cell>
          <cell r="I850">
            <v>700</v>
          </cell>
          <cell r="J850">
            <v>0</v>
          </cell>
          <cell r="K850" t="str">
            <v>*</v>
          </cell>
          <cell r="L850">
            <v>0</v>
          </cell>
          <cell r="M850" t="str">
            <v>*</v>
          </cell>
          <cell r="N850">
            <v>0</v>
          </cell>
          <cell r="O850" t="str">
            <v>*</v>
          </cell>
          <cell r="P850">
            <v>0</v>
          </cell>
          <cell r="Q850" t="str">
            <v>*</v>
          </cell>
        </row>
        <row r="851">
          <cell r="B851" t="str">
            <v>CHU028H1204C4-273H5K2</v>
          </cell>
          <cell r="C851" t="str">
            <v>028</v>
          </cell>
          <cell r="D851" t="str">
            <v>1204</v>
          </cell>
          <cell r="E851" t="str">
            <v>C4</v>
          </cell>
          <cell r="F851" t="str">
            <v>273</v>
          </cell>
          <cell r="G851" t="str">
            <v>H5</v>
          </cell>
          <cell r="H851" t="str">
            <v>K2</v>
          </cell>
          <cell r="I851">
            <v>700</v>
          </cell>
          <cell r="J851">
            <v>0</v>
          </cell>
          <cell r="K851" t="str">
            <v>*</v>
          </cell>
          <cell r="L851" t="str">
            <v>○</v>
          </cell>
          <cell r="M851">
            <v>42588</v>
          </cell>
          <cell r="N851">
            <v>0</v>
          </cell>
          <cell r="O851" t="str">
            <v>*</v>
          </cell>
          <cell r="P851" t="str">
            <v>○</v>
          </cell>
          <cell r="Q851">
            <v>42582</v>
          </cell>
        </row>
        <row r="852">
          <cell r="B852" t="str">
            <v>CHU028H1204C4-303H5K2</v>
          </cell>
          <cell r="C852" t="str">
            <v>028</v>
          </cell>
          <cell r="D852" t="str">
            <v>1204</v>
          </cell>
          <cell r="E852" t="str">
            <v>C4</v>
          </cell>
          <cell r="F852" t="str">
            <v>303</v>
          </cell>
          <cell r="G852" t="str">
            <v>H5</v>
          </cell>
          <cell r="H852" t="str">
            <v>K2</v>
          </cell>
          <cell r="I852">
            <v>700</v>
          </cell>
          <cell r="J852" t="str">
            <v>○</v>
          </cell>
          <cell r="K852">
            <v>42743</v>
          </cell>
          <cell r="L852" t="str">
            <v>○</v>
          </cell>
          <cell r="M852">
            <v>42680</v>
          </cell>
          <cell r="N852">
            <v>0</v>
          </cell>
          <cell r="O852" t="str">
            <v>*</v>
          </cell>
          <cell r="P852" t="str">
            <v>○</v>
          </cell>
          <cell r="Q852">
            <v>42784</v>
          </cell>
        </row>
        <row r="853">
          <cell r="B853" t="str">
            <v>CHU028H1204C4-353H5K2</v>
          </cell>
          <cell r="C853" t="str">
            <v>028</v>
          </cell>
          <cell r="D853" t="str">
            <v>1204</v>
          </cell>
          <cell r="E853" t="str">
            <v>C4</v>
          </cell>
          <cell r="F853" t="str">
            <v>353</v>
          </cell>
          <cell r="G853" t="str">
            <v>H5</v>
          </cell>
          <cell r="H853" t="str">
            <v>K2</v>
          </cell>
          <cell r="I853">
            <v>700</v>
          </cell>
          <cell r="J853">
            <v>0</v>
          </cell>
          <cell r="K853" t="str">
            <v>*</v>
          </cell>
          <cell r="L853" t="str">
            <v>○</v>
          </cell>
          <cell r="M853">
            <v>42754</v>
          </cell>
          <cell r="N853">
            <v>0</v>
          </cell>
          <cell r="O853" t="str">
            <v>*</v>
          </cell>
          <cell r="P853" t="str">
            <v>○</v>
          </cell>
          <cell r="Q853">
            <v>42813</v>
          </cell>
        </row>
        <row r="854">
          <cell r="B854" t="str">
            <v>CHU028H1204C4-403H5K2</v>
          </cell>
          <cell r="C854" t="str">
            <v>028</v>
          </cell>
          <cell r="D854" t="str">
            <v>1204</v>
          </cell>
          <cell r="E854" t="str">
            <v>C4</v>
          </cell>
          <cell r="F854" t="str">
            <v>403</v>
          </cell>
          <cell r="G854" t="str">
            <v>H5</v>
          </cell>
          <cell r="H854" t="str">
            <v>K2</v>
          </cell>
          <cell r="I854">
            <v>700</v>
          </cell>
          <cell r="J854">
            <v>0</v>
          </cell>
          <cell r="K854" t="str">
            <v>*</v>
          </cell>
          <cell r="L854">
            <v>0</v>
          </cell>
          <cell r="M854" t="str">
            <v>*</v>
          </cell>
          <cell r="N854">
            <v>0</v>
          </cell>
          <cell r="O854" t="str">
            <v>*</v>
          </cell>
          <cell r="P854" t="str">
            <v>○</v>
          </cell>
          <cell r="Q854">
            <v>42818</v>
          </cell>
        </row>
        <row r="855">
          <cell r="B855" t="str">
            <v>CHU028H1204C4-273H6K2</v>
          </cell>
          <cell r="C855" t="str">
            <v>028</v>
          </cell>
          <cell r="D855" t="str">
            <v>1204</v>
          </cell>
          <cell r="E855" t="str">
            <v>C4</v>
          </cell>
          <cell r="F855" t="str">
            <v>273</v>
          </cell>
          <cell r="G855" t="str">
            <v>H6</v>
          </cell>
          <cell r="H855" t="str">
            <v>K2</v>
          </cell>
          <cell r="I855">
            <v>700</v>
          </cell>
          <cell r="J855">
            <v>0</v>
          </cell>
          <cell r="K855" t="str">
            <v>*</v>
          </cell>
          <cell r="L855">
            <v>0</v>
          </cell>
          <cell r="M855" t="str">
            <v>*</v>
          </cell>
          <cell r="N855">
            <v>0</v>
          </cell>
          <cell r="O855" t="str">
            <v>*</v>
          </cell>
          <cell r="P855">
            <v>0</v>
          </cell>
          <cell r="Q855" t="str">
            <v>*</v>
          </cell>
        </row>
        <row r="856">
          <cell r="B856" t="str">
            <v>CHU028H1204C4-303H6K2</v>
          </cell>
          <cell r="C856" t="str">
            <v>028</v>
          </cell>
          <cell r="D856" t="str">
            <v>1204</v>
          </cell>
          <cell r="E856" t="str">
            <v>C4</v>
          </cell>
          <cell r="F856" t="str">
            <v>303</v>
          </cell>
          <cell r="G856" t="str">
            <v>H6</v>
          </cell>
          <cell r="H856" t="str">
            <v>K2</v>
          </cell>
          <cell r="I856">
            <v>700</v>
          </cell>
          <cell r="J856" t="str">
            <v>○</v>
          </cell>
          <cell r="K856">
            <v>42716</v>
          </cell>
          <cell r="L856" t="str">
            <v>○</v>
          </cell>
          <cell r="M856">
            <v>42695</v>
          </cell>
          <cell r="N856">
            <v>0</v>
          </cell>
          <cell r="O856" t="str">
            <v>*</v>
          </cell>
          <cell r="P856" t="str">
            <v>○</v>
          </cell>
          <cell r="Q856">
            <v>42803</v>
          </cell>
        </row>
        <row r="857">
          <cell r="B857" t="str">
            <v>CHU028H1204C4-243H7K4</v>
          </cell>
          <cell r="C857" t="str">
            <v>028</v>
          </cell>
          <cell r="D857" t="str">
            <v>1204</v>
          </cell>
          <cell r="E857" t="str">
            <v>C4</v>
          </cell>
          <cell r="F857" t="str">
            <v>243</v>
          </cell>
          <cell r="G857" t="str">
            <v>H7</v>
          </cell>
          <cell r="H857" t="str">
            <v>K4</v>
          </cell>
          <cell r="I857">
            <v>700</v>
          </cell>
          <cell r="J857">
            <v>0</v>
          </cell>
          <cell r="K857" t="str">
            <v>*</v>
          </cell>
          <cell r="L857">
            <v>0</v>
          </cell>
          <cell r="M857" t="str">
            <v>*</v>
          </cell>
          <cell r="N857">
            <v>0</v>
          </cell>
          <cell r="O857" t="str">
            <v>*</v>
          </cell>
          <cell r="P857" t="str">
            <v>○</v>
          </cell>
          <cell r="Q857">
            <v>42729</v>
          </cell>
        </row>
        <row r="858">
          <cell r="B858" t="str">
            <v>CHU028H1204C4-273H7K4</v>
          </cell>
          <cell r="C858" t="str">
            <v>028</v>
          </cell>
          <cell r="D858" t="str">
            <v>1204</v>
          </cell>
          <cell r="E858" t="str">
            <v>C4</v>
          </cell>
          <cell r="F858" t="str">
            <v>273</v>
          </cell>
          <cell r="G858" t="str">
            <v>H7</v>
          </cell>
          <cell r="H858" t="str">
            <v>K4</v>
          </cell>
          <cell r="I858">
            <v>700</v>
          </cell>
          <cell r="J858">
            <v>0</v>
          </cell>
          <cell r="K858" t="str">
            <v>*</v>
          </cell>
          <cell r="L858">
            <v>0</v>
          </cell>
          <cell r="M858" t="str">
            <v>*</v>
          </cell>
          <cell r="N858">
            <v>0</v>
          </cell>
          <cell r="O858" t="str">
            <v>*</v>
          </cell>
          <cell r="P858" t="str">
            <v>○</v>
          </cell>
          <cell r="Q858">
            <v>42772</v>
          </cell>
        </row>
        <row r="859">
          <cell r="B859" t="str">
            <v>CHU028H1204C4-303H7K4</v>
          </cell>
          <cell r="C859" t="str">
            <v>028</v>
          </cell>
          <cell r="D859" t="str">
            <v>1204</v>
          </cell>
          <cell r="E859" t="str">
            <v>C4</v>
          </cell>
          <cell r="F859" t="str">
            <v>303</v>
          </cell>
          <cell r="G859" t="str">
            <v>H7</v>
          </cell>
          <cell r="H859" t="str">
            <v>K4</v>
          </cell>
          <cell r="I859">
            <v>700</v>
          </cell>
          <cell r="J859">
            <v>0</v>
          </cell>
          <cell r="K859" t="str">
            <v>*</v>
          </cell>
          <cell r="L859">
            <v>0</v>
          </cell>
          <cell r="M859" t="str">
            <v>*</v>
          </cell>
          <cell r="N859">
            <v>0</v>
          </cell>
          <cell r="O859" t="str">
            <v>*</v>
          </cell>
          <cell r="P859" t="str">
            <v>○</v>
          </cell>
          <cell r="Q859">
            <v>42788</v>
          </cell>
        </row>
        <row r="860">
          <cell r="B860" t="str">
            <v>CHU028H1204C4-403H7K4</v>
          </cell>
          <cell r="C860" t="str">
            <v>028</v>
          </cell>
          <cell r="D860" t="str">
            <v>1204</v>
          </cell>
          <cell r="E860" t="str">
            <v>C4</v>
          </cell>
          <cell r="F860" t="str">
            <v>403</v>
          </cell>
          <cell r="G860" t="str">
            <v>H7</v>
          </cell>
          <cell r="H860" t="str">
            <v>K4</v>
          </cell>
          <cell r="I860">
            <v>700</v>
          </cell>
          <cell r="J860">
            <v>0</v>
          </cell>
          <cell r="K860" t="str">
            <v>*</v>
          </cell>
          <cell r="L860">
            <v>0</v>
          </cell>
          <cell r="M860" t="str">
            <v>*</v>
          </cell>
          <cell r="N860">
            <v>0</v>
          </cell>
          <cell r="O860" t="str">
            <v>*</v>
          </cell>
          <cell r="P860">
            <v>0</v>
          </cell>
          <cell r="Q860" t="str">
            <v>*</v>
          </cell>
        </row>
        <row r="861">
          <cell r="B861" t="str">
            <v>CHU028H1301C4-303M2K1</v>
          </cell>
          <cell r="C861" t="str">
            <v>028</v>
          </cell>
          <cell r="D861" t="str">
            <v>1301</v>
          </cell>
          <cell r="E861" t="str">
            <v>C4</v>
          </cell>
          <cell r="F861" t="str">
            <v>303</v>
          </cell>
          <cell r="G861" t="str">
            <v>M2</v>
          </cell>
          <cell r="H861" t="str">
            <v>K1</v>
          </cell>
          <cell r="I861">
            <v>700</v>
          </cell>
          <cell r="J861">
            <v>0</v>
          </cell>
          <cell r="K861" t="str">
            <v>*</v>
          </cell>
          <cell r="L861" t="str">
            <v>○</v>
          </cell>
          <cell r="M861">
            <v>42632</v>
          </cell>
          <cell r="N861">
            <v>0</v>
          </cell>
          <cell r="O861" t="str">
            <v>*</v>
          </cell>
          <cell r="P861">
            <v>0</v>
          </cell>
          <cell r="Q861" t="str">
            <v>*</v>
          </cell>
        </row>
        <row r="862">
          <cell r="B862" t="str">
            <v>CHU028H1701C4-273M2K1</v>
          </cell>
          <cell r="C862" t="str">
            <v>028</v>
          </cell>
          <cell r="D862" t="str">
            <v>1701</v>
          </cell>
          <cell r="E862" t="str">
            <v>C4</v>
          </cell>
          <cell r="F862" t="str">
            <v>273</v>
          </cell>
          <cell r="G862" t="str">
            <v>M2</v>
          </cell>
          <cell r="H862" t="str">
            <v>K1</v>
          </cell>
          <cell r="I862">
            <v>700</v>
          </cell>
          <cell r="J862" t="str">
            <v>○</v>
          </cell>
          <cell r="K862">
            <v>42787</v>
          </cell>
          <cell r="L862" t="str">
            <v>○</v>
          </cell>
          <cell r="M862">
            <v>42764</v>
          </cell>
          <cell r="N862">
            <v>0</v>
          </cell>
          <cell r="O862" t="str">
            <v>*</v>
          </cell>
          <cell r="P862">
            <v>0</v>
          </cell>
          <cell r="Q862" t="str">
            <v>*</v>
          </cell>
        </row>
        <row r="863">
          <cell r="B863" t="str">
            <v>CHU028H1701C4-303M2K1</v>
          </cell>
          <cell r="C863" t="str">
            <v>028</v>
          </cell>
          <cell r="D863" t="str">
            <v>1701</v>
          </cell>
          <cell r="E863" t="str">
            <v>C4</v>
          </cell>
          <cell r="F863" t="str">
            <v>303</v>
          </cell>
          <cell r="G863" t="str">
            <v>M2</v>
          </cell>
          <cell r="H863" t="str">
            <v>K1</v>
          </cell>
          <cell r="I863">
            <v>700</v>
          </cell>
          <cell r="J863">
            <v>0</v>
          </cell>
          <cell r="K863" t="str">
            <v>*</v>
          </cell>
          <cell r="L863" t="str">
            <v>○</v>
          </cell>
          <cell r="M863">
            <v>42661</v>
          </cell>
          <cell r="N863">
            <v>0</v>
          </cell>
          <cell r="O863" t="str">
            <v>*</v>
          </cell>
          <cell r="P863">
            <v>0</v>
          </cell>
          <cell r="Q863" t="str">
            <v>*</v>
          </cell>
        </row>
        <row r="864">
          <cell r="B864" t="str">
            <v>CHU028H1701C4-503M2K1</v>
          </cell>
          <cell r="C864" t="str">
            <v>028</v>
          </cell>
          <cell r="D864" t="str">
            <v>1701</v>
          </cell>
          <cell r="E864" t="str">
            <v>C4</v>
          </cell>
          <cell r="F864" t="str">
            <v>503</v>
          </cell>
          <cell r="G864" t="str">
            <v>M2</v>
          </cell>
          <cell r="H864" t="str">
            <v>K1</v>
          </cell>
          <cell r="I864">
            <v>700</v>
          </cell>
          <cell r="J864" t="str">
            <v>▲</v>
          </cell>
          <cell r="K864">
            <v>42872</v>
          </cell>
          <cell r="L864" t="str">
            <v>○</v>
          </cell>
          <cell r="M864">
            <v>42690</v>
          </cell>
          <cell r="N864">
            <v>0</v>
          </cell>
          <cell r="O864" t="str">
            <v>*</v>
          </cell>
          <cell r="P864">
            <v>0</v>
          </cell>
          <cell r="Q864" t="str">
            <v>*</v>
          </cell>
        </row>
        <row r="865">
          <cell r="B865" t="str">
            <v>CHU038H1006C4-603M2K1</v>
          </cell>
          <cell r="C865" t="str">
            <v>038</v>
          </cell>
          <cell r="D865" t="str">
            <v>1006</v>
          </cell>
          <cell r="E865" t="str">
            <v>C4</v>
          </cell>
          <cell r="F865" t="str">
            <v>603</v>
          </cell>
          <cell r="G865" t="str">
            <v>M2</v>
          </cell>
          <cell r="H865" t="str">
            <v>K1</v>
          </cell>
          <cell r="I865">
            <v>375</v>
          </cell>
          <cell r="J865">
            <v>0</v>
          </cell>
          <cell r="K865" t="str">
            <v>*</v>
          </cell>
          <cell r="L865" t="str">
            <v>○</v>
          </cell>
          <cell r="M865">
            <v>42743</v>
          </cell>
          <cell r="N865">
            <v>0</v>
          </cell>
          <cell r="O865" t="str">
            <v>*</v>
          </cell>
          <cell r="P865">
            <v>0</v>
          </cell>
          <cell r="Q865" t="str">
            <v>*</v>
          </cell>
        </row>
        <row r="866">
          <cell r="B866" t="str">
            <v>CHU038H1205C4-273M2K1</v>
          </cell>
          <cell r="C866" t="str">
            <v>038</v>
          </cell>
          <cell r="D866" t="str">
            <v>1205</v>
          </cell>
          <cell r="E866" t="str">
            <v>C4</v>
          </cell>
          <cell r="F866" t="str">
            <v>273</v>
          </cell>
          <cell r="G866" t="str">
            <v>M2</v>
          </cell>
          <cell r="H866" t="str">
            <v>K1</v>
          </cell>
          <cell r="I866">
            <v>375</v>
          </cell>
          <cell r="J866" t="str">
            <v>○</v>
          </cell>
          <cell r="K866">
            <v>42614</v>
          </cell>
          <cell r="L866" t="str">
            <v>○</v>
          </cell>
          <cell r="M866">
            <v>42658</v>
          </cell>
          <cell r="N866">
            <v>0</v>
          </cell>
          <cell r="O866" t="str">
            <v>*</v>
          </cell>
          <cell r="P866" t="str">
            <v>○</v>
          </cell>
          <cell r="Q866">
            <v>42717</v>
          </cell>
        </row>
        <row r="867">
          <cell r="B867" t="str">
            <v>CHU038H1205C4-303M2K1</v>
          </cell>
          <cell r="C867" t="str">
            <v>038</v>
          </cell>
          <cell r="D867" t="str">
            <v>1205</v>
          </cell>
          <cell r="E867" t="str">
            <v>C4</v>
          </cell>
          <cell r="F867" t="str">
            <v>303</v>
          </cell>
          <cell r="G867" t="str">
            <v>M2</v>
          </cell>
          <cell r="H867" t="str">
            <v>K1</v>
          </cell>
          <cell r="I867">
            <v>375</v>
          </cell>
          <cell r="J867" t="str">
            <v>○</v>
          </cell>
          <cell r="K867">
            <v>42595</v>
          </cell>
          <cell r="L867" t="str">
            <v>○</v>
          </cell>
          <cell r="M867">
            <v>42660</v>
          </cell>
          <cell r="N867">
            <v>0</v>
          </cell>
          <cell r="O867" t="str">
            <v>*</v>
          </cell>
          <cell r="P867" t="str">
            <v>○</v>
          </cell>
          <cell r="Q867">
            <v>42756</v>
          </cell>
        </row>
        <row r="868">
          <cell r="B868" t="str">
            <v>CHU038H1205C4-353M2K1</v>
          </cell>
          <cell r="C868" t="str">
            <v>038</v>
          </cell>
          <cell r="D868" t="str">
            <v>1205</v>
          </cell>
          <cell r="E868" t="str">
            <v>C4</v>
          </cell>
          <cell r="F868" t="str">
            <v>353</v>
          </cell>
          <cell r="G868" t="str">
            <v>M2</v>
          </cell>
          <cell r="H868" t="str">
            <v>K1</v>
          </cell>
          <cell r="I868">
            <v>375</v>
          </cell>
          <cell r="J868" t="str">
            <v>○</v>
          </cell>
          <cell r="K868">
            <v>42729</v>
          </cell>
          <cell r="L868" t="str">
            <v>○</v>
          </cell>
          <cell r="M868">
            <v>42660</v>
          </cell>
          <cell r="N868">
            <v>0</v>
          </cell>
          <cell r="O868" t="str">
            <v>*</v>
          </cell>
          <cell r="P868">
            <v>0</v>
          </cell>
          <cell r="Q868" t="str">
            <v>*</v>
          </cell>
        </row>
        <row r="869">
          <cell r="B869" t="str">
            <v>CHU038H1205C4-403M2K1</v>
          </cell>
          <cell r="C869" t="str">
            <v>038</v>
          </cell>
          <cell r="D869" t="str">
            <v>1205</v>
          </cell>
          <cell r="E869" t="str">
            <v>C4</v>
          </cell>
          <cell r="F869" t="str">
            <v>403</v>
          </cell>
          <cell r="G869" t="str">
            <v>M2</v>
          </cell>
          <cell r="H869" t="str">
            <v>K1</v>
          </cell>
          <cell r="I869">
            <v>375</v>
          </cell>
          <cell r="J869" t="str">
            <v>○</v>
          </cell>
          <cell r="K869">
            <v>42582</v>
          </cell>
          <cell r="L869" t="str">
            <v>○</v>
          </cell>
          <cell r="M869">
            <v>42658</v>
          </cell>
          <cell r="N869">
            <v>0</v>
          </cell>
          <cell r="O869" t="str">
            <v>*</v>
          </cell>
          <cell r="P869" t="str">
            <v>○</v>
          </cell>
          <cell r="Q869">
            <v>42731</v>
          </cell>
        </row>
        <row r="870">
          <cell r="B870" t="str">
            <v>CHU038H1205C4-503M2K1</v>
          </cell>
          <cell r="C870" t="str">
            <v>038</v>
          </cell>
          <cell r="D870" t="str">
            <v>1205</v>
          </cell>
          <cell r="E870" t="str">
            <v>C4</v>
          </cell>
          <cell r="F870" t="str">
            <v>503</v>
          </cell>
          <cell r="G870" t="str">
            <v>M2</v>
          </cell>
          <cell r="H870" t="str">
            <v>K1</v>
          </cell>
          <cell r="I870">
            <v>375</v>
          </cell>
          <cell r="J870" t="str">
            <v>○</v>
          </cell>
          <cell r="K870">
            <v>42728</v>
          </cell>
          <cell r="L870" t="str">
            <v>○</v>
          </cell>
          <cell r="M870">
            <v>42650</v>
          </cell>
          <cell r="N870">
            <v>0</v>
          </cell>
          <cell r="O870" t="str">
            <v>*</v>
          </cell>
          <cell r="P870" t="str">
            <v>○</v>
          </cell>
          <cell r="Q870">
            <v>42725</v>
          </cell>
        </row>
        <row r="871">
          <cell r="B871" t="str">
            <v>CHU038H1205C4-573M2K1</v>
          </cell>
          <cell r="C871" t="str">
            <v>038</v>
          </cell>
          <cell r="D871" t="str">
            <v>1205</v>
          </cell>
          <cell r="E871" t="str">
            <v>C4</v>
          </cell>
          <cell r="F871" t="str">
            <v>573</v>
          </cell>
          <cell r="G871" t="str">
            <v>M2</v>
          </cell>
          <cell r="H871" t="str">
            <v>K1</v>
          </cell>
          <cell r="I871">
            <v>375</v>
          </cell>
          <cell r="J871" t="str">
            <v>○</v>
          </cell>
          <cell r="K871">
            <v>42631</v>
          </cell>
          <cell r="L871">
            <v>0</v>
          </cell>
          <cell r="M871" t="str">
            <v>*</v>
          </cell>
          <cell r="N871">
            <v>0</v>
          </cell>
          <cell r="O871" t="str">
            <v>*</v>
          </cell>
          <cell r="P871" t="str">
            <v>○</v>
          </cell>
          <cell r="Q871">
            <v>42760</v>
          </cell>
        </row>
        <row r="872">
          <cell r="B872" t="str">
            <v>CHU038H1205C4-273H5K2</v>
          </cell>
          <cell r="C872" t="str">
            <v>038</v>
          </cell>
          <cell r="D872" t="str">
            <v>1205</v>
          </cell>
          <cell r="E872" t="str">
            <v>C4</v>
          </cell>
          <cell r="F872" t="str">
            <v>273</v>
          </cell>
          <cell r="G872" t="str">
            <v>H5</v>
          </cell>
          <cell r="H872" t="str">
            <v>K2</v>
          </cell>
          <cell r="I872">
            <v>375</v>
          </cell>
          <cell r="J872" t="str">
            <v>○</v>
          </cell>
          <cell r="K872">
            <v>42608</v>
          </cell>
          <cell r="L872">
            <v>0</v>
          </cell>
          <cell r="M872" t="str">
            <v>*</v>
          </cell>
          <cell r="N872">
            <v>0</v>
          </cell>
          <cell r="O872" t="str">
            <v>*</v>
          </cell>
          <cell r="P872">
            <v>0</v>
          </cell>
          <cell r="Q872" t="str">
            <v>*</v>
          </cell>
        </row>
        <row r="873">
          <cell r="B873" t="str">
            <v>CHU038H1205C4-303H5K2</v>
          </cell>
          <cell r="C873" t="str">
            <v>038</v>
          </cell>
          <cell r="D873" t="str">
            <v>1205</v>
          </cell>
          <cell r="E873" t="str">
            <v>C4</v>
          </cell>
          <cell r="F873" t="str">
            <v>303</v>
          </cell>
          <cell r="G873" t="str">
            <v>H5</v>
          </cell>
          <cell r="H873" t="str">
            <v>K2</v>
          </cell>
          <cell r="I873">
            <v>375</v>
          </cell>
          <cell r="J873" t="str">
            <v>○</v>
          </cell>
          <cell r="K873">
            <v>42718</v>
          </cell>
          <cell r="L873" t="str">
            <v>○</v>
          </cell>
          <cell r="M873">
            <v>42833</v>
          </cell>
          <cell r="N873">
            <v>0</v>
          </cell>
          <cell r="O873" t="str">
            <v>*</v>
          </cell>
          <cell r="P873" t="str">
            <v>○</v>
          </cell>
          <cell r="Q873">
            <v>42805</v>
          </cell>
        </row>
        <row r="874">
          <cell r="B874" t="str">
            <v>CHU038H1205C4-353H5K2</v>
          </cell>
          <cell r="C874" t="str">
            <v>038</v>
          </cell>
          <cell r="D874" t="str">
            <v>1205</v>
          </cell>
          <cell r="E874" t="str">
            <v>C4</v>
          </cell>
          <cell r="F874" t="str">
            <v>353</v>
          </cell>
          <cell r="G874" t="str">
            <v>H5</v>
          </cell>
          <cell r="H874" t="str">
            <v>K2</v>
          </cell>
          <cell r="I874">
            <v>375</v>
          </cell>
          <cell r="J874">
            <v>0</v>
          </cell>
          <cell r="K874" t="str">
            <v>*</v>
          </cell>
          <cell r="L874">
            <v>0</v>
          </cell>
          <cell r="M874" t="str">
            <v>*</v>
          </cell>
          <cell r="N874">
            <v>0</v>
          </cell>
          <cell r="O874" t="str">
            <v>*</v>
          </cell>
          <cell r="P874" t="str">
            <v>○</v>
          </cell>
          <cell r="Q874">
            <v>42597</v>
          </cell>
        </row>
        <row r="875">
          <cell r="B875" t="str">
            <v>CHU038H1205C4-403H5K2</v>
          </cell>
          <cell r="C875" t="str">
            <v>038</v>
          </cell>
          <cell r="D875" t="str">
            <v>1205</v>
          </cell>
          <cell r="E875" t="str">
            <v>C4</v>
          </cell>
          <cell r="F875" t="str">
            <v>403</v>
          </cell>
          <cell r="G875" t="str">
            <v>H5</v>
          </cell>
          <cell r="H875" t="str">
            <v>K2</v>
          </cell>
          <cell r="I875">
            <v>375</v>
          </cell>
          <cell r="J875">
            <v>0</v>
          </cell>
          <cell r="K875" t="str">
            <v>*</v>
          </cell>
          <cell r="L875">
            <v>0</v>
          </cell>
          <cell r="M875" t="str">
            <v>*</v>
          </cell>
          <cell r="N875">
            <v>0</v>
          </cell>
          <cell r="O875" t="str">
            <v>*</v>
          </cell>
          <cell r="P875" t="str">
            <v>○</v>
          </cell>
          <cell r="Q875">
            <v>42714</v>
          </cell>
        </row>
        <row r="876">
          <cell r="B876" t="str">
            <v>CHU038H1205C4-273H7K4</v>
          </cell>
          <cell r="C876" t="str">
            <v>038</v>
          </cell>
          <cell r="D876" t="str">
            <v>1205</v>
          </cell>
          <cell r="E876" t="str">
            <v>C4</v>
          </cell>
          <cell r="F876" t="str">
            <v>273</v>
          </cell>
          <cell r="G876" t="str">
            <v>H7</v>
          </cell>
          <cell r="H876" t="str">
            <v>K4</v>
          </cell>
          <cell r="I876">
            <v>375</v>
          </cell>
          <cell r="J876">
            <v>0</v>
          </cell>
          <cell r="K876" t="str">
            <v>*</v>
          </cell>
          <cell r="L876">
            <v>0</v>
          </cell>
          <cell r="M876" t="str">
            <v>*</v>
          </cell>
          <cell r="N876" t="str">
            <v>○</v>
          </cell>
          <cell r="O876">
            <v>42744</v>
          </cell>
          <cell r="P876" t="str">
            <v>○</v>
          </cell>
          <cell r="Q876">
            <v>42801</v>
          </cell>
        </row>
        <row r="877">
          <cell r="B877" t="str">
            <v>CHU038H1205C4-303H7K4</v>
          </cell>
          <cell r="C877" t="str">
            <v>038</v>
          </cell>
          <cell r="D877" t="str">
            <v>1205</v>
          </cell>
          <cell r="E877" t="str">
            <v>C4</v>
          </cell>
          <cell r="F877" t="str">
            <v>303</v>
          </cell>
          <cell r="G877" t="str">
            <v>H7</v>
          </cell>
          <cell r="H877" t="str">
            <v>K4</v>
          </cell>
          <cell r="I877">
            <v>375</v>
          </cell>
          <cell r="J877">
            <v>0</v>
          </cell>
          <cell r="K877" t="str">
            <v>*</v>
          </cell>
          <cell r="L877">
            <v>0</v>
          </cell>
          <cell r="M877" t="str">
            <v>*</v>
          </cell>
          <cell r="N877" t="str">
            <v>○</v>
          </cell>
          <cell r="O877">
            <v>42724</v>
          </cell>
          <cell r="P877" t="str">
            <v>○</v>
          </cell>
          <cell r="Q877">
            <v>42873</v>
          </cell>
        </row>
        <row r="878">
          <cell r="B878" t="str">
            <v>CHU038H1206C4-273M2K1</v>
          </cell>
          <cell r="C878" t="str">
            <v>038</v>
          </cell>
          <cell r="D878" t="str">
            <v>1206</v>
          </cell>
          <cell r="E878" t="str">
            <v>C4</v>
          </cell>
          <cell r="F878" t="str">
            <v>273</v>
          </cell>
          <cell r="G878" t="str">
            <v>M2</v>
          </cell>
          <cell r="H878" t="str">
            <v>K1</v>
          </cell>
          <cell r="I878">
            <v>375</v>
          </cell>
          <cell r="J878" t="str">
            <v>○</v>
          </cell>
          <cell r="K878">
            <v>42731</v>
          </cell>
          <cell r="L878">
            <v>0</v>
          </cell>
          <cell r="M878" t="str">
            <v>*</v>
          </cell>
          <cell r="N878">
            <v>0</v>
          </cell>
          <cell r="O878" t="str">
            <v>*</v>
          </cell>
          <cell r="P878">
            <v>0</v>
          </cell>
          <cell r="Q878" t="str">
            <v>*</v>
          </cell>
        </row>
        <row r="879">
          <cell r="B879" t="str">
            <v>CHU038H1206C4-303M2K1</v>
          </cell>
          <cell r="C879" t="str">
            <v>038</v>
          </cell>
          <cell r="D879" t="str">
            <v>1206</v>
          </cell>
          <cell r="E879" t="str">
            <v>C4</v>
          </cell>
          <cell r="F879" t="str">
            <v>303</v>
          </cell>
          <cell r="G879" t="str">
            <v>M2</v>
          </cell>
          <cell r="H879" t="str">
            <v>K1</v>
          </cell>
          <cell r="I879">
            <v>375</v>
          </cell>
          <cell r="J879">
            <v>0</v>
          </cell>
          <cell r="K879" t="str">
            <v>*</v>
          </cell>
          <cell r="L879">
            <v>0</v>
          </cell>
          <cell r="M879" t="str">
            <v>*</v>
          </cell>
          <cell r="N879" t="str">
            <v>○</v>
          </cell>
          <cell r="O879">
            <v>42594</v>
          </cell>
          <cell r="P879" t="str">
            <v>○</v>
          </cell>
          <cell r="Q879">
            <v>42611</v>
          </cell>
        </row>
        <row r="880">
          <cell r="B880" t="str">
            <v>CHU038H1206C4-323M2K1</v>
          </cell>
          <cell r="C880" t="str">
            <v>038</v>
          </cell>
          <cell r="D880" t="str">
            <v>1206</v>
          </cell>
          <cell r="E880" t="str">
            <v>C4</v>
          </cell>
          <cell r="F880" t="str">
            <v>323</v>
          </cell>
          <cell r="G880" t="str">
            <v>M2</v>
          </cell>
          <cell r="H880" t="str">
            <v>K1</v>
          </cell>
          <cell r="I880">
            <v>375</v>
          </cell>
          <cell r="J880" t="str">
            <v>○</v>
          </cell>
          <cell r="K880">
            <v>42727</v>
          </cell>
          <cell r="L880">
            <v>0</v>
          </cell>
          <cell r="M880" t="str">
            <v>*</v>
          </cell>
          <cell r="N880">
            <v>0</v>
          </cell>
          <cell r="O880" t="str">
            <v>*</v>
          </cell>
          <cell r="P880" t="str">
            <v>○</v>
          </cell>
          <cell r="Q880">
            <v>42876</v>
          </cell>
        </row>
        <row r="881">
          <cell r="B881" t="str">
            <v>CHU038H1206C4-403M2K1</v>
          </cell>
          <cell r="C881" t="str">
            <v>038</v>
          </cell>
          <cell r="D881" t="str">
            <v>1206</v>
          </cell>
          <cell r="E881" t="str">
            <v>C4</v>
          </cell>
          <cell r="F881" t="str">
            <v>403</v>
          </cell>
          <cell r="G881" t="str">
            <v>M2</v>
          </cell>
          <cell r="H881" t="str">
            <v>K1</v>
          </cell>
          <cell r="I881">
            <v>375</v>
          </cell>
          <cell r="J881" t="str">
            <v>○</v>
          </cell>
          <cell r="K881">
            <v>42745</v>
          </cell>
          <cell r="L881">
            <v>0</v>
          </cell>
          <cell r="M881" t="str">
            <v>*</v>
          </cell>
          <cell r="N881" t="str">
            <v>○</v>
          </cell>
          <cell r="O881">
            <v>42583</v>
          </cell>
          <cell r="P881" t="str">
            <v>○</v>
          </cell>
          <cell r="Q881">
            <v>42834</v>
          </cell>
        </row>
        <row r="882">
          <cell r="B882" t="str">
            <v>CHU038H1206C4-503M2K1</v>
          </cell>
          <cell r="C882" t="str">
            <v>038</v>
          </cell>
          <cell r="D882" t="str">
            <v>1206</v>
          </cell>
          <cell r="E882" t="str">
            <v>C4</v>
          </cell>
          <cell r="F882" t="str">
            <v>503</v>
          </cell>
          <cell r="G882" t="str">
            <v>M2</v>
          </cell>
          <cell r="H882" t="str">
            <v>K1</v>
          </cell>
          <cell r="I882">
            <v>375</v>
          </cell>
          <cell r="J882" t="str">
            <v>○</v>
          </cell>
          <cell r="K882">
            <v>42732</v>
          </cell>
          <cell r="L882">
            <v>0</v>
          </cell>
          <cell r="M882" t="str">
            <v>*</v>
          </cell>
          <cell r="N882">
            <v>0</v>
          </cell>
          <cell r="O882" t="str">
            <v>*</v>
          </cell>
          <cell r="P882">
            <v>0</v>
          </cell>
          <cell r="Q882" t="str">
            <v>*</v>
          </cell>
        </row>
        <row r="883">
          <cell r="B883" t="str">
            <v>CHU038H1206C4-573M2K1</v>
          </cell>
          <cell r="C883" t="str">
            <v>038</v>
          </cell>
          <cell r="D883" t="str">
            <v>1206</v>
          </cell>
          <cell r="E883" t="str">
            <v>C4</v>
          </cell>
          <cell r="F883" t="str">
            <v>573</v>
          </cell>
          <cell r="G883" t="str">
            <v>M2</v>
          </cell>
          <cell r="H883" t="str">
            <v>K1</v>
          </cell>
          <cell r="I883">
            <v>375</v>
          </cell>
          <cell r="J883">
            <v>0</v>
          </cell>
          <cell r="K883" t="str">
            <v>*</v>
          </cell>
          <cell r="L883">
            <v>0</v>
          </cell>
          <cell r="M883" t="str">
            <v>*</v>
          </cell>
          <cell r="N883" t="str">
            <v>○</v>
          </cell>
          <cell r="O883">
            <v>42690</v>
          </cell>
          <cell r="P883" t="str">
            <v>○</v>
          </cell>
          <cell r="Q883">
            <v>42776</v>
          </cell>
        </row>
        <row r="884">
          <cell r="B884" t="str">
            <v>CHU038H1206C4-273H5K2</v>
          </cell>
          <cell r="C884" t="str">
            <v>038</v>
          </cell>
          <cell r="D884" t="str">
            <v>1206</v>
          </cell>
          <cell r="E884" t="str">
            <v>C4</v>
          </cell>
          <cell r="F884" t="str">
            <v>273</v>
          </cell>
          <cell r="G884" t="str">
            <v>H5</v>
          </cell>
          <cell r="H884" t="str">
            <v>K2</v>
          </cell>
          <cell r="I884">
            <v>375</v>
          </cell>
          <cell r="J884" t="str">
            <v>○</v>
          </cell>
          <cell r="K884">
            <v>42727</v>
          </cell>
          <cell r="L884">
            <v>0</v>
          </cell>
          <cell r="M884" t="str">
            <v>*</v>
          </cell>
          <cell r="N884">
            <v>0</v>
          </cell>
          <cell r="O884" t="str">
            <v>*</v>
          </cell>
          <cell r="P884">
            <v>0</v>
          </cell>
          <cell r="Q884" t="str">
            <v>*</v>
          </cell>
        </row>
        <row r="885">
          <cell r="B885" t="str">
            <v>CHU038H1206C4-303H5K2</v>
          </cell>
          <cell r="C885" t="str">
            <v>038</v>
          </cell>
          <cell r="D885" t="str">
            <v>1206</v>
          </cell>
          <cell r="E885" t="str">
            <v>C4</v>
          </cell>
          <cell r="F885" t="str">
            <v>303</v>
          </cell>
          <cell r="G885" t="str">
            <v>H5</v>
          </cell>
          <cell r="H885" t="str">
            <v>K2</v>
          </cell>
          <cell r="I885">
            <v>375</v>
          </cell>
          <cell r="J885" t="str">
            <v>○</v>
          </cell>
          <cell r="K885">
            <v>42727</v>
          </cell>
          <cell r="L885">
            <v>0</v>
          </cell>
          <cell r="M885" t="str">
            <v>*</v>
          </cell>
          <cell r="N885" t="str">
            <v>○</v>
          </cell>
          <cell r="O885">
            <v>42606</v>
          </cell>
          <cell r="P885" t="str">
            <v>○</v>
          </cell>
          <cell r="Q885">
            <v>42762</v>
          </cell>
        </row>
        <row r="886">
          <cell r="B886" t="str">
            <v>CHU038H1206C4-353H5K2</v>
          </cell>
          <cell r="C886" t="str">
            <v>038</v>
          </cell>
          <cell r="D886" t="str">
            <v>1206</v>
          </cell>
          <cell r="E886" t="str">
            <v>C4</v>
          </cell>
          <cell r="F886" t="str">
            <v>353</v>
          </cell>
          <cell r="G886" t="str">
            <v>H5</v>
          </cell>
          <cell r="H886" t="str">
            <v>K2</v>
          </cell>
          <cell r="I886">
            <v>375</v>
          </cell>
          <cell r="J886">
            <v>0</v>
          </cell>
          <cell r="K886" t="str">
            <v>*</v>
          </cell>
          <cell r="L886" t="str">
            <v>○</v>
          </cell>
          <cell r="M886">
            <v>42699</v>
          </cell>
          <cell r="N886">
            <v>0</v>
          </cell>
          <cell r="O886" t="str">
            <v>*</v>
          </cell>
          <cell r="P886">
            <v>0</v>
          </cell>
          <cell r="Q886" t="str">
            <v>*</v>
          </cell>
        </row>
        <row r="887">
          <cell r="B887" t="str">
            <v>CHU038H1206C4-403H5K2</v>
          </cell>
          <cell r="C887" t="str">
            <v>038</v>
          </cell>
          <cell r="D887" t="str">
            <v>1206</v>
          </cell>
          <cell r="E887" t="str">
            <v>C4</v>
          </cell>
          <cell r="F887" t="str">
            <v>403</v>
          </cell>
          <cell r="G887" t="str">
            <v>H5</v>
          </cell>
          <cell r="H887" t="str">
            <v>K2</v>
          </cell>
          <cell r="I887">
            <v>375</v>
          </cell>
          <cell r="J887">
            <v>0</v>
          </cell>
          <cell r="K887" t="str">
            <v>*</v>
          </cell>
          <cell r="L887" t="str">
            <v>○</v>
          </cell>
          <cell r="M887">
            <v>42591</v>
          </cell>
          <cell r="N887">
            <v>0</v>
          </cell>
          <cell r="O887" t="str">
            <v>*</v>
          </cell>
          <cell r="P887">
            <v>0</v>
          </cell>
          <cell r="Q887" t="str">
            <v>*</v>
          </cell>
        </row>
        <row r="888">
          <cell r="B888" t="str">
            <v>CHU038H1206C4-303H6K2</v>
          </cell>
          <cell r="C888" t="str">
            <v>038</v>
          </cell>
          <cell r="D888" t="str">
            <v>1206</v>
          </cell>
          <cell r="E888" t="str">
            <v>C4</v>
          </cell>
          <cell r="F888" t="str">
            <v>303</v>
          </cell>
          <cell r="G888" t="str">
            <v>H6</v>
          </cell>
          <cell r="H888" t="str">
            <v>K2</v>
          </cell>
          <cell r="I888">
            <v>375</v>
          </cell>
          <cell r="J888">
            <v>0</v>
          </cell>
          <cell r="K888" t="str">
            <v>*</v>
          </cell>
          <cell r="L888">
            <v>0</v>
          </cell>
          <cell r="M888" t="str">
            <v>*</v>
          </cell>
          <cell r="N888">
            <v>0</v>
          </cell>
          <cell r="O888" t="str">
            <v>*</v>
          </cell>
          <cell r="P888">
            <v>0</v>
          </cell>
          <cell r="Q888" t="str">
            <v>*</v>
          </cell>
        </row>
        <row r="889">
          <cell r="B889" t="str">
            <v>CHU038H1206C4-273H7K4</v>
          </cell>
          <cell r="C889" t="str">
            <v>038</v>
          </cell>
          <cell r="D889" t="str">
            <v>1206</v>
          </cell>
          <cell r="E889" t="str">
            <v>C4</v>
          </cell>
          <cell r="F889" t="str">
            <v>273</v>
          </cell>
          <cell r="G889" t="str">
            <v>H7</v>
          </cell>
          <cell r="H889" t="str">
            <v>K4</v>
          </cell>
          <cell r="I889">
            <v>375</v>
          </cell>
          <cell r="J889">
            <v>0</v>
          </cell>
          <cell r="K889" t="str">
            <v>*</v>
          </cell>
          <cell r="L889">
            <v>0</v>
          </cell>
          <cell r="M889" t="str">
            <v>*</v>
          </cell>
          <cell r="N889">
            <v>0</v>
          </cell>
          <cell r="O889" t="str">
            <v>*</v>
          </cell>
          <cell r="P889" t="str">
            <v>○</v>
          </cell>
          <cell r="Q889">
            <v>42749</v>
          </cell>
        </row>
        <row r="890">
          <cell r="B890" t="str">
            <v>CHU038H1206C4-303H7K4</v>
          </cell>
          <cell r="C890" t="str">
            <v>038</v>
          </cell>
          <cell r="D890" t="str">
            <v>1206</v>
          </cell>
          <cell r="E890" t="str">
            <v>C4</v>
          </cell>
          <cell r="F890" t="str">
            <v>303</v>
          </cell>
          <cell r="G890" t="str">
            <v>H7</v>
          </cell>
          <cell r="H890" t="str">
            <v>K4</v>
          </cell>
          <cell r="I890">
            <v>375</v>
          </cell>
          <cell r="J890">
            <v>0</v>
          </cell>
          <cell r="K890" t="str">
            <v>*</v>
          </cell>
          <cell r="L890">
            <v>0</v>
          </cell>
          <cell r="M890" t="str">
            <v>*</v>
          </cell>
          <cell r="N890">
            <v>0</v>
          </cell>
          <cell r="O890" t="str">
            <v>*</v>
          </cell>
          <cell r="P890" t="str">
            <v>○</v>
          </cell>
          <cell r="Q890">
            <v>42749</v>
          </cell>
        </row>
        <row r="891">
          <cell r="B891" t="str">
            <v>CHU038H1206C4-353H7K4</v>
          </cell>
          <cell r="C891" t="str">
            <v>038</v>
          </cell>
          <cell r="D891" t="str">
            <v>1206</v>
          </cell>
          <cell r="E891" t="str">
            <v>C4</v>
          </cell>
          <cell r="F891" t="str">
            <v>353</v>
          </cell>
          <cell r="G891" t="str">
            <v>H7</v>
          </cell>
          <cell r="H891" t="str">
            <v>K4</v>
          </cell>
          <cell r="I891">
            <v>375</v>
          </cell>
          <cell r="J891">
            <v>0</v>
          </cell>
          <cell r="K891" t="str">
            <v>*</v>
          </cell>
          <cell r="L891">
            <v>0</v>
          </cell>
          <cell r="M891" t="str">
            <v>*</v>
          </cell>
          <cell r="N891">
            <v>0</v>
          </cell>
          <cell r="O891" t="str">
            <v>*</v>
          </cell>
          <cell r="P891" t="str">
            <v>○</v>
          </cell>
          <cell r="Q891">
            <v>42748</v>
          </cell>
        </row>
        <row r="892">
          <cell r="B892" t="str">
            <v>CHU038H1206C4-403H7K4</v>
          </cell>
          <cell r="C892" t="str">
            <v>038</v>
          </cell>
          <cell r="D892" t="str">
            <v>1206</v>
          </cell>
          <cell r="E892" t="str">
            <v>C4</v>
          </cell>
          <cell r="F892" t="str">
            <v>403</v>
          </cell>
          <cell r="G892" t="str">
            <v>H7</v>
          </cell>
          <cell r="H892" t="str">
            <v>K4</v>
          </cell>
          <cell r="I892">
            <v>375</v>
          </cell>
          <cell r="J892">
            <v>0</v>
          </cell>
          <cell r="K892" t="str">
            <v>*</v>
          </cell>
          <cell r="L892">
            <v>0</v>
          </cell>
          <cell r="M892" t="str">
            <v>*</v>
          </cell>
          <cell r="N892">
            <v>0</v>
          </cell>
          <cell r="O892" t="str">
            <v>*</v>
          </cell>
          <cell r="P892" t="str">
            <v>○</v>
          </cell>
          <cell r="Q892">
            <v>42749</v>
          </cell>
        </row>
        <row r="893">
          <cell r="B893" t="str">
            <v>CHU038H1208C4-273M2K1</v>
          </cell>
          <cell r="C893" t="str">
            <v>038</v>
          </cell>
          <cell r="D893" t="str">
            <v>1208</v>
          </cell>
          <cell r="E893" t="str">
            <v>C4</v>
          </cell>
          <cell r="F893" t="str">
            <v>273</v>
          </cell>
          <cell r="G893" t="str">
            <v>M2</v>
          </cell>
          <cell r="H893" t="str">
            <v>K1</v>
          </cell>
          <cell r="I893">
            <v>375</v>
          </cell>
          <cell r="J893" t="str">
            <v>○</v>
          </cell>
          <cell r="K893">
            <v>42682</v>
          </cell>
          <cell r="L893">
            <v>0</v>
          </cell>
          <cell r="M893" t="str">
            <v>*</v>
          </cell>
          <cell r="N893" t="str">
            <v>○</v>
          </cell>
          <cell r="O893">
            <v>42731</v>
          </cell>
          <cell r="P893">
            <v>0</v>
          </cell>
          <cell r="Q893" t="str">
            <v>*</v>
          </cell>
        </row>
        <row r="894">
          <cell r="B894" t="str">
            <v>CHU038H1208C4-303M2K1</v>
          </cell>
          <cell r="C894" t="str">
            <v>038</v>
          </cell>
          <cell r="D894" t="str">
            <v>1208</v>
          </cell>
          <cell r="E894" t="str">
            <v>C4</v>
          </cell>
          <cell r="F894" t="str">
            <v>303</v>
          </cell>
          <cell r="G894" t="str">
            <v>M2</v>
          </cell>
          <cell r="H894" t="str">
            <v>K1</v>
          </cell>
          <cell r="I894">
            <v>375</v>
          </cell>
          <cell r="J894" t="str">
            <v>○</v>
          </cell>
          <cell r="K894">
            <v>42620</v>
          </cell>
          <cell r="L894">
            <v>0</v>
          </cell>
          <cell r="M894" t="str">
            <v>*</v>
          </cell>
          <cell r="N894">
            <v>0</v>
          </cell>
          <cell r="O894" t="str">
            <v>*</v>
          </cell>
          <cell r="P894">
            <v>0</v>
          </cell>
          <cell r="Q894" t="str">
            <v>*</v>
          </cell>
        </row>
        <row r="895">
          <cell r="B895" t="str">
            <v>CHU038H1208C4-323M2K1</v>
          </cell>
          <cell r="C895" t="str">
            <v>038</v>
          </cell>
          <cell r="D895" t="str">
            <v>1208</v>
          </cell>
          <cell r="E895" t="str">
            <v>C4</v>
          </cell>
          <cell r="F895" t="str">
            <v>323</v>
          </cell>
          <cell r="G895" t="str">
            <v>M2</v>
          </cell>
          <cell r="H895" t="str">
            <v>K1</v>
          </cell>
          <cell r="I895">
            <v>375</v>
          </cell>
          <cell r="K895" t="str">
            <v>*</v>
          </cell>
          <cell r="L895">
            <v>0</v>
          </cell>
          <cell r="M895" t="str">
            <v>*</v>
          </cell>
          <cell r="N895" t="str">
            <v>○</v>
          </cell>
          <cell r="O895">
            <v>42764</v>
          </cell>
          <cell r="P895">
            <v>0</v>
          </cell>
          <cell r="Q895" t="str">
            <v>*</v>
          </cell>
        </row>
        <row r="896">
          <cell r="B896" t="str">
            <v>CHU038H1208C4-353M2K1</v>
          </cell>
          <cell r="C896" t="str">
            <v>038</v>
          </cell>
          <cell r="D896" t="str">
            <v>1208</v>
          </cell>
          <cell r="E896" t="str">
            <v>C4</v>
          </cell>
          <cell r="F896" t="str">
            <v>353</v>
          </cell>
          <cell r="G896" t="str">
            <v>M2</v>
          </cell>
          <cell r="H896" t="str">
            <v>K1</v>
          </cell>
          <cell r="I896">
            <v>375</v>
          </cell>
          <cell r="J896">
            <v>0</v>
          </cell>
          <cell r="K896" t="str">
            <v>*</v>
          </cell>
          <cell r="L896">
            <v>0</v>
          </cell>
          <cell r="M896" t="str">
            <v>*</v>
          </cell>
          <cell r="N896" t="str">
            <v>○</v>
          </cell>
          <cell r="O896">
            <v>42718</v>
          </cell>
          <cell r="P896">
            <v>0</v>
          </cell>
          <cell r="Q896" t="str">
            <v>*</v>
          </cell>
        </row>
        <row r="897">
          <cell r="B897" t="str">
            <v>CHU038H1208C4-403M2K1</v>
          </cell>
          <cell r="C897" t="str">
            <v>038</v>
          </cell>
          <cell r="D897" t="str">
            <v>1208</v>
          </cell>
          <cell r="E897" t="str">
            <v>C4</v>
          </cell>
          <cell r="F897" t="str">
            <v>403</v>
          </cell>
          <cell r="G897" t="str">
            <v>M2</v>
          </cell>
          <cell r="H897" t="str">
            <v>K1</v>
          </cell>
          <cell r="I897">
            <v>375</v>
          </cell>
          <cell r="J897">
            <v>0</v>
          </cell>
          <cell r="K897" t="str">
            <v>*</v>
          </cell>
          <cell r="L897">
            <v>0</v>
          </cell>
          <cell r="M897" t="str">
            <v>*</v>
          </cell>
          <cell r="N897" t="str">
            <v>○</v>
          </cell>
          <cell r="O897">
            <v>42714</v>
          </cell>
          <cell r="P897">
            <v>0</v>
          </cell>
          <cell r="Q897" t="str">
            <v>*</v>
          </cell>
        </row>
        <row r="898">
          <cell r="B898" t="str">
            <v>CHU038H1208C4-303H5K2</v>
          </cell>
          <cell r="C898" t="str">
            <v>038</v>
          </cell>
          <cell r="D898" t="str">
            <v>1208</v>
          </cell>
          <cell r="E898" t="str">
            <v>C4</v>
          </cell>
          <cell r="F898" t="str">
            <v>303</v>
          </cell>
          <cell r="G898" t="str">
            <v>H5</v>
          </cell>
          <cell r="H898" t="str">
            <v>K2</v>
          </cell>
          <cell r="I898">
            <v>375</v>
          </cell>
          <cell r="J898">
            <v>0</v>
          </cell>
          <cell r="K898" t="str">
            <v>*</v>
          </cell>
          <cell r="L898">
            <v>0</v>
          </cell>
          <cell r="M898" t="str">
            <v>*</v>
          </cell>
          <cell r="N898" t="str">
            <v>○</v>
          </cell>
          <cell r="O898">
            <v>42712</v>
          </cell>
          <cell r="P898" t="str">
            <v>○</v>
          </cell>
          <cell r="Q898">
            <v>42872</v>
          </cell>
        </row>
        <row r="899">
          <cell r="B899" t="str">
            <v>CHU038H1208C4-353H5K2</v>
          </cell>
          <cell r="C899" t="str">
            <v>038</v>
          </cell>
          <cell r="D899" t="str">
            <v>1208</v>
          </cell>
          <cell r="E899" t="str">
            <v>C4</v>
          </cell>
          <cell r="F899" t="str">
            <v>353</v>
          </cell>
          <cell r="G899" t="str">
            <v>H5</v>
          </cell>
          <cell r="H899" t="str">
            <v>K2</v>
          </cell>
          <cell r="I899">
            <v>375</v>
          </cell>
          <cell r="J899">
            <v>0</v>
          </cell>
          <cell r="K899" t="str">
            <v>*</v>
          </cell>
          <cell r="L899" t="str">
            <v>○</v>
          </cell>
          <cell r="M899">
            <v>42718</v>
          </cell>
          <cell r="N899">
            <v>0</v>
          </cell>
          <cell r="O899" t="str">
            <v>*</v>
          </cell>
          <cell r="P899">
            <v>0</v>
          </cell>
          <cell r="Q899" t="str">
            <v>*</v>
          </cell>
        </row>
        <row r="900">
          <cell r="B900" t="str">
            <v>CHU038H1208C4-403H5K2</v>
          </cell>
          <cell r="C900" t="str">
            <v>038</v>
          </cell>
          <cell r="D900" t="str">
            <v>1208</v>
          </cell>
          <cell r="E900" t="str">
            <v>C4</v>
          </cell>
          <cell r="F900" t="str">
            <v>403</v>
          </cell>
          <cell r="G900" t="str">
            <v>H5</v>
          </cell>
          <cell r="H900" t="str">
            <v>K2</v>
          </cell>
          <cell r="I900">
            <v>375</v>
          </cell>
          <cell r="J900">
            <v>0</v>
          </cell>
          <cell r="K900" t="str">
            <v>*</v>
          </cell>
          <cell r="L900" t="str">
            <v>○</v>
          </cell>
          <cell r="M900">
            <v>42819</v>
          </cell>
          <cell r="N900">
            <v>0</v>
          </cell>
          <cell r="O900" t="str">
            <v>*</v>
          </cell>
          <cell r="P900">
            <v>0</v>
          </cell>
          <cell r="Q900" t="str">
            <v>*</v>
          </cell>
        </row>
        <row r="901">
          <cell r="B901" t="str">
            <v>CHU038H1208C4-243H7K4</v>
          </cell>
          <cell r="C901" t="str">
            <v>038</v>
          </cell>
          <cell r="D901" t="str">
            <v>1208</v>
          </cell>
          <cell r="E901" t="str">
            <v>C4</v>
          </cell>
          <cell r="F901" t="str">
            <v>243</v>
          </cell>
          <cell r="G901" t="str">
            <v>H7</v>
          </cell>
          <cell r="H901" t="str">
            <v>K4</v>
          </cell>
          <cell r="I901">
            <v>375</v>
          </cell>
          <cell r="J901">
            <v>0</v>
          </cell>
          <cell r="K901" t="str">
            <v>*</v>
          </cell>
          <cell r="L901">
            <v>0</v>
          </cell>
          <cell r="M901" t="str">
            <v>*</v>
          </cell>
          <cell r="N901">
            <v>0</v>
          </cell>
          <cell r="O901" t="str">
            <v>*</v>
          </cell>
          <cell r="P901" t="str">
            <v>○</v>
          </cell>
          <cell r="Q901">
            <v>42729</v>
          </cell>
        </row>
        <row r="902">
          <cell r="B902" t="str">
            <v>CHU038H1208C4-403H7K4</v>
          </cell>
          <cell r="C902" t="str">
            <v>038</v>
          </cell>
          <cell r="D902" t="str">
            <v>1208</v>
          </cell>
          <cell r="E902" t="str">
            <v>C4</v>
          </cell>
          <cell r="F902" t="str">
            <v>403</v>
          </cell>
          <cell r="G902" t="str">
            <v>H7</v>
          </cell>
          <cell r="H902" t="str">
            <v>K4</v>
          </cell>
          <cell r="I902">
            <v>375</v>
          </cell>
          <cell r="J902">
            <v>0</v>
          </cell>
          <cell r="K902" t="str">
            <v>*</v>
          </cell>
          <cell r="L902">
            <v>0</v>
          </cell>
          <cell r="M902" t="str">
            <v>*</v>
          </cell>
          <cell r="N902">
            <v>0</v>
          </cell>
          <cell r="O902" t="str">
            <v>*</v>
          </cell>
          <cell r="P902" t="str">
            <v>○</v>
          </cell>
          <cell r="Q902">
            <v>42574</v>
          </cell>
        </row>
        <row r="903">
          <cell r="B903" t="str">
            <v>CHU038H1210C4-303M2K1</v>
          </cell>
          <cell r="C903" t="str">
            <v>038</v>
          </cell>
          <cell r="D903" t="str">
            <v>1210</v>
          </cell>
          <cell r="E903" t="str">
            <v>C4</v>
          </cell>
          <cell r="F903" t="str">
            <v>303</v>
          </cell>
          <cell r="G903" t="str">
            <v>M2</v>
          </cell>
          <cell r="H903" t="str">
            <v>K1</v>
          </cell>
          <cell r="I903">
            <v>375</v>
          </cell>
          <cell r="J903">
            <v>0</v>
          </cell>
          <cell r="K903" t="str">
            <v>*</v>
          </cell>
          <cell r="L903">
            <v>0</v>
          </cell>
          <cell r="M903" t="str">
            <v>*</v>
          </cell>
          <cell r="N903" t="str">
            <v>○</v>
          </cell>
          <cell r="O903">
            <v>42658</v>
          </cell>
          <cell r="P903" t="str">
            <v>○</v>
          </cell>
          <cell r="Q903">
            <v>42622</v>
          </cell>
        </row>
        <row r="904">
          <cell r="B904" t="str">
            <v>CHU038H1210C4-323M2K1</v>
          </cell>
          <cell r="C904" t="str">
            <v>038</v>
          </cell>
          <cell r="D904" t="str">
            <v>1210</v>
          </cell>
          <cell r="E904" t="str">
            <v>C4</v>
          </cell>
          <cell r="F904" t="str">
            <v>323</v>
          </cell>
          <cell r="G904" t="str">
            <v>M2</v>
          </cell>
          <cell r="H904" t="str">
            <v>K1</v>
          </cell>
          <cell r="I904">
            <v>375</v>
          </cell>
          <cell r="J904" t="str">
            <v>○</v>
          </cell>
          <cell r="K904">
            <v>42777</v>
          </cell>
          <cell r="L904">
            <v>0</v>
          </cell>
          <cell r="M904" t="str">
            <v>*</v>
          </cell>
          <cell r="N904" t="str">
            <v>○</v>
          </cell>
          <cell r="O904">
            <v>42772</v>
          </cell>
          <cell r="P904">
            <v>0</v>
          </cell>
          <cell r="Q904" t="str">
            <v>*</v>
          </cell>
        </row>
        <row r="905">
          <cell r="B905" t="str">
            <v>CHU038H1210C4-303H6K2</v>
          </cell>
          <cell r="C905" t="str">
            <v>038</v>
          </cell>
          <cell r="D905" t="str">
            <v>1210</v>
          </cell>
          <cell r="E905" t="str">
            <v>C4</v>
          </cell>
          <cell r="F905" t="str">
            <v>303</v>
          </cell>
          <cell r="G905" t="str">
            <v>H6</v>
          </cell>
          <cell r="H905" t="str">
            <v>K2</v>
          </cell>
          <cell r="I905">
            <v>375</v>
          </cell>
          <cell r="J905" t="str">
            <v>○</v>
          </cell>
          <cell r="K905">
            <v>42815</v>
          </cell>
          <cell r="L905">
            <v>0</v>
          </cell>
          <cell r="M905" t="str">
            <v>*</v>
          </cell>
          <cell r="N905">
            <v>0</v>
          </cell>
          <cell r="O905" t="str">
            <v>*</v>
          </cell>
          <cell r="P905">
            <v>0</v>
          </cell>
          <cell r="Q905" t="str">
            <v>*</v>
          </cell>
        </row>
        <row r="906">
          <cell r="B906" t="str">
            <v>CHU048H1212C4-303M2K1</v>
          </cell>
          <cell r="C906" t="str">
            <v>048</v>
          </cell>
          <cell r="D906" t="str">
            <v>1212</v>
          </cell>
          <cell r="E906" t="str">
            <v>C4</v>
          </cell>
          <cell r="F906" t="str">
            <v>303</v>
          </cell>
          <cell r="G906" t="str">
            <v>M2</v>
          </cell>
          <cell r="H906" t="str">
            <v>K1</v>
          </cell>
          <cell r="I906">
            <v>200</v>
          </cell>
          <cell r="J906">
            <v>0</v>
          </cell>
          <cell r="K906" t="str">
            <v>*</v>
          </cell>
          <cell r="L906">
            <v>0</v>
          </cell>
          <cell r="M906" t="str">
            <v>*</v>
          </cell>
          <cell r="N906">
            <v>0</v>
          </cell>
          <cell r="O906" t="str">
            <v>*</v>
          </cell>
          <cell r="P906">
            <v>0</v>
          </cell>
          <cell r="Q906" t="str">
            <v>*</v>
          </cell>
        </row>
        <row r="907">
          <cell r="B907" t="str">
            <v>CHU048H1212C4-323M2K1</v>
          </cell>
          <cell r="C907" t="str">
            <v>048</v>
          </cell>
          <cell r="D907" t="str">
            <v>1212</v>
          </cell>
          <cell r="E907" t="str">
            <v>C4</v>
          </cell>
          <cell r="F907" t="str">
            <v>323</v>
          </cell>
          <cell r="G907" t="str">
            <v>M2</v>
          </cell>
          <cell r="H907" t="str">
            <v>K1</v>
          </cell>
          <cell r="I907">
            <v>200</v>
          </cell>
          <cell r="J907" t="str">
            <v>○</v>
          </cell>
          <cell r="K907">
            <v>42702</v>
          </cell>
          <cell r="L907" t="str">
            <v>○</v>
          </cell>
          <cell r="M907">
            <v>42700</v>
          </cell>
          <cell r="N907">
            <v>0</v>
          </cell>
          <cell r="O907" t="str">
            <v>*</v>
          </cell>
          <cell r="P907">
            <v>0</v>
          </cell>
          <cell r="Q907" t="str">
            <v>*</v>
          </cell>
        </row>
        <row r="908">
          <cell r="B908" t="str">
            <v>CHU048H1212C4-403M2K1</v>
          </cell>
          <cell r="C908" t="str">
            <v>048</v>
          </cell>
          <cell r="D908" t="str">
            <v>1212</v>
          </cell>
          <cell r="E908" t="str">
            <v>C4</v>
          </cell>
          <cell r="F908" t="str">
            <v>403</v>
          </cell>
          <cell r="G908" t="str">
            <v>M2</v>
          </cell>
          <cell r="H908" t="str">
            <v>K1</v>
          </cell>
          <cell r="I908">
            <v>200</v>
          </cell>
          <cell r="J908">
            <v>0</v>
          </cell>
          <cell r="K908" t="str">
            <v>*</v>
          </cell>
          <cell r="L908">
            <v>0</v>
          </cell>
          <cell r="M908" t="str">
            <v>*</v>
          </cell>
          <cell r="N908">
            <v>0</v>
          </cell>
          <cell r="O908" t="str">
            <v>*</v>
          </cell>
          <cell r="P908">
            <v>0</v>
          </cell>
          <cell r="Q908" t="str">
            <v>*</v>
          </cell>
        </row>
        <row r="909">
          <cell r="B909" t="str">
            <v>CHU048H1212C4-653M2K1</v>
          </cell>
          <cell r="C909" t="str">
            <v>048</v>
          </cell>
          <cell r="D909" t="str">
            <v>1212</v>
          </cell>
          <cell r="E909" t="str">
            <v>C4</v>
          </cell>
          <cell r="F909" t="str">
            <v>653</v>
          </cell>
          <cell r="G909" t="str">
            <v>M2</v>
          </cell>
          <cell r="H909" t="str">
            <v>K1</v>
          </cell>
          <cell r="I909">
            <v>200</v>
          </cell>
          <cell r="J909">
            <v>0</v>
          </cell>
          <cell r="K909" t="str">
            <v>*</v>
          </cell>
          <cell r="L909">
            <v>0</v>
          </cell>
          <cell r="M909" t="str">
            <v>*</v>
          </cell>
          <cell r="N909">
            <v>0</v>
          </cell>
          <cell r="O909" t="str">
            <v>*</v>
          </cell>
          <cell r="P909">
            <v>0</v>
          </cell>
          <cell r="Q909" t="str">
            <v>*</v>
          </cell>
        </row>
        <row r="910">
          <cell r="B910" t="str">
            <v>CHU048H1212C4-303H5K2</v>
          </cell>
          <cell r="C910" t="str">
            <v>048</v>
          </cell>
          <cell r="D910" t="str">
            <v>1212</v>
          </cell>
          <cell r="E910" t="str">
            <v>C4</v>
          </cell>
          <cell r="F910" t="str">
            <v>303</v>
          </cell>
          <cell r="G910" t="str">
            <v>H5</v>
          </cell>
          <cell r="H910" t="str">
            <v>K2</v>
          </cell>
          <cell r="I910">
            <v>200</v>
          </cell>
          <cell r="J910" t="str">
            <v>○</v>
          </cell>
          <cell r="K910">
            <v>42716</v>
          </cell>
          <cell r="L910" t="str">
            <v>○</v>
          </cell>
          <cell r="M910">
            <v>42803</v>
          </cell>
          <cell r="N910">
            <v>0</v>
          </cell>
          <cell r="O910" t="str">
            <v>*</v>
          </cell>
          <cell r="P910">
            <v>0</v>
          </cell>
          <cell r="Q910" t="str">
            <v>*</v>
          </cell>
        </row>
        <row r="911">
          <cell r="B911" t="str">
            <v>CHU048H1212C4-403H5K2</v>
          </cell>
          <cell r="C911" t="str">
            <v>048</v>
          </cell>
          <cell r="D911" t="str">
            <v>1212</v>
          </cell>
          <cell r="E911" t="str">
            <v>C4</v>
          </cell>
          <cell r="F911" t="str">
            <v>403</v>
          </cell>
          <cell r="G911" t="str">
            <v>H5</v>
          </cell>
          <cell r="H911" t="str">
            <v>K2</v>
          </cell>
          <cell r="I911">
            <v>200</v>
          </cell>
          <cell r="J911">
            <v>0</v>
          </cell>
          <cell r="K911" t="str">
            <v>*</v>
          </cell>
          <cell r="L911" t="str">
            <v>○</v>
          </cell>
          <cell r="M911">
            <v>42872</v>
          </cell>
          <cell r="N911">
            <v>0</v>
          </cell>
          <cell r="O911" t="str">
            <v>*</v>
          </cell>
          <cell r="P911">
            <v>0</v>
          </cell>
          <cell r="Q911" t="str">
            <v>*</v>
          </cell>
        </row>
        <row r="912">
          <cell r="B912" t="str">
            <v>CHU048H1212C4-323HLK4</v>
          </cell>
          <cell r="C912" t="str">
            <v>048</v>
          </cell>
          <cell r="D912" t="str">
            <v>1212</v>
          </cell>
          <cell r="E912" t="str">
            <v>C4</v>
          </cell>
          <cell r="F912" t="str">
            <v>323</v>
          </cell>
          <cell r="G912" t="str">
            <v>HL</v>
          </cell>
          <cell r="H912" t="str">
            <v>K4</v>
          </cell>
          <cell r="I912">
            <v>200</v>
          </cell>
          <cell r="J912">
            <v>0</v>
          </cell>
          <cell r="K912" t="str">
            <v>*</v>
          </cell>
          <cell r="L912">
            <v>0</v>
          </cell>
          <cell r="M912" t="str">
            <v>*</v>
          </cell>
          <cell r="N912">
            <v>0</v>
          </cell>
          <cell r="O912" t="str">
            <v>*</v>
          </cell>
          <cell r="P912" t="str">
            <v>○</v>
          </cell>
          <cell r="Q912">
            <v>42824</v>
          </cell>
        </row>
        <row r="913">
          <cell r="B913" t="str">
            <v>CHU048H1212C4-563HLK4</v>
          </cell>
          <cell r="C913" t="str">
            <v>048</v>
          </cell>
          <cell r="D913" t="str">
            <v>1212</v>
          </cell>
          <cell r="E913" t="str">
            <v>C4</v>
          </cell>
          <cell r="F913" t="str">
            <v>563</v>
          </cell>
          <cell r="G913" t="str">
            <v>HL</v>
          </cell>
          <cell r="H913" t="str">
            <v>K4</v>
          </cell>
          <cell r="I913">
            <v>200</v>
          </cell>
          <cell r="J913">
            <v>0</v>
          </cell>
          <cell r="K913" t="str">
            <v>*</v>
          </cell>
          <cell r="L913">
            <v>0</v>
          </cell>
          <cell r="M913" t="str">
            <v>*</v>
          </cell>
          <cell r="N913">
            <v>0</v>
          </cell>
          <cell r="O913" t="str">
            <v>*</v>
          </cell>
          <cell r="P913" t="str">
            <v>○</v>
          </cell>
          <cell r="Q913">
            <v>42827</v>
          </cell>
        </row>
        <row r="914">
          <cell r="B914" t="str">
            <v>CHU048H1312C4-303H5K2</v>
          </cell>
          <cell r="C914" t="str">
            <v>048</v>
          </cell>
          <cell r="D914" t="str">
            <v>1312</v>
          </cell>
          <cell r="E914" t="str">
            <v>C4</v>
          </cell>
          <cell r="F914" t="str">
            <v>303</v>
          </cell>
          <cell r="G914" t="str">
            <v>H5</v>
          </cell>
          <cell r="H914" t="str">
            <v>K2</v>
          </cell>
          <cell r="I914">
            <v>200</v>
          </cell>
          <cell r="J914" t="str">
            <v>○</v>
          </cell>
          <cell r="K914">
            <v>42808</v>
          </cell>
          <cell r="L914">
            <v>0</v>
          </cell>
          <cell r="M914" t="str">
            <v>*</v>
          </cell>
          <cell r="N914">
            <v>0</v>
          </cell>
          <cell r="O914" t="str">
            <v>*</v>
          </cell>
          <cell r="P914">
            <v>0</v>
          </cell>
          <cell r="Q914" t="str">
            <v>*</v>
          </cell>
        </row>
        <row r="915">
          <cell r="B915" t="str">
            <v>CHU048H1812C4-323M2K1</v>
          </cell>
          <cell r="C915" t="str">
            <v>048</v>
          </cell>
          <cell r="D915" t="str">
            <v>1812</v>
          </cell>
          <cell r="E915" t="str">
            <v>C4</v>
          </cell>
          <cell r="F915" t="str">
            <v>323</v>
          </cell>
          <cell r="G915" t="str">
            <v>M2</v>
          </cell>
          <cell r="H915" t="str">
            <v>K1</v>
          </cell>
          <cell r="I915">
            <v>200</v>
          </cell>
          <cell r="J915" t="str">
            <v>○</v>
          </cell>
          <cell r="K915">
            <v>42800</v>
          </cell>
          <cell r="L915" t="str">
            <v>○</v>
          </cell>
          <cell r="M915">
            <v>42727</v>
          </cell>
          <cell r="N915">
            <v>0</v>
          </cell>
          <cell r="O915" t="str">
            <v>*</v>
          </cell>
          <cell r="P915" t="str">
            <v>○</v>
          </cell>
          <cell r="Q915">
            <v>42722</v>
          </cell>
        </row>
        <row r="916">
          <cell r="B916" t="str">
            <v>CHU048H1818C4-323M2K1</v>
          </cell>
          <cell r="C916" t="str">
            <v>048</v>
          </cell>
          <cell r="D916" t="str">
            <v>1818</v>
          </cell>
          <cell r="E916" t="str">
            <v>C4</v>
          </cell>
          <cell r="F916" t="str">
            <v>323</v>
          </cell>
          <cell r="G916" t="str">
            <v>M2</v>
          </cell>
          <cell r="H916" t="str">
            <v>K1</v>
          </cell>
          <cell r="I916">
            <v>200</v>
          </cell>
          <cell r="J916" t="str">
            <v>○</v>
          </cell>
          <cell r="K916">
            <v>42801</v>
          </cell>
          <cell r="L916">
            <v>0</v>
          </cell>
          <cell r="M916" t="str">
            <v>*</v>
          </cell>
          <cell r="N916">
            <v>0</v>
          </cell>
          <cell r="O916" t="str">
            <v>*</v>
          </cell>
          <cell r="P916">
            <v>0</v>
          </cell>
          <cell r="Q916" t="str">
            <v>*</v>
          </cell>
        </row>
        <row r="917">
          <cell r="B917" t="str">
            <v>CHU048H1812C4-323HLK4</v>
          </cell>
          <cell r="C917" t="str">
            <v>048</v>
          </cell>
          <cell r="D917" t="str">
            <v>1812</v>
          </cell>
          <cell r="E917" t="str">
            <v>C4</v>
          </cell>
          <cell r="F917" t="str">
            <v>323</v>
          </cell>
          <cell r="G917" t="str">
            <v>HL</v>
          </cell>
          <cell r="H917" t="str">
            <v>K4</v>
          </cell>
          <cell r="I917">
            <v>200</v>
          </cell>
          <cell r="J917">
            <v>0</v>
          </cell>
          <cell r="K917" t="str">
            <v>*</v>
          </cell>
          <cell r="L917">
            <v>0</v>
          </cell>
          <cell r="M917" t="str">
            <v>*</v>
          </cell>
          <cell r="N917" t="str">
            <v>○</v>
          </cell>
          <cell r="O917">
            <v>42826</v>
          </cell>
          <cell r="P917">
            <v>0</v>
          </cell>
          <cell r="Q917" t="str">
            <v>*</v>
          </cell>
        </row>
        <row r="918">
          <cell r="B918" t="str">
            <v>CHU048H1812C4-563HLK4</v>
          </cell>
          <cell r="C918" t="str">
            <v>048</v>
          </cell>
          <cell r="D918" t="str">
            <v>1812</v>
          </cell>
          <cell r="E918" t="str">
            <v>C4</v>
          </cell>
          <cell r="F918" t="str">
            <v>563</v>
          </cell>
          <cell r="G918" t="str">
            <v>HL</v>
          </cell>
          <cell r="H918" t="str">
            <v>K4</v>
          </cell>
          <cell r="I918">
            <v>200</v>
          </cell>
          <cell r="J918">
            <v>0</v>
          </cell>
          <cell r="K918" t="str">
            <v>*</v>
          </cell>
          <cell r="L918">
            <v>0</v>
          </cell>
          <cell r="M918" t="str">
            <v>*</v>
          </cell>
          <cell r="N918" t="str">
            <v>○</v>
          </cell>
          <cell r="O918">
            <v>42826</v>
          </cell>
          <cell r="P918">
            <v>0</v>
          </cell>
          <cell r="Q918" t="str">
            <v>*</v>
          </cell>
        </row>
        <row r="919">
          <cell r="B919" t="str">
            <v>CHU048H1818C4-323HLK4</v>
          </cell>
          <cell r="C919" t="str">
            <v>048</v>
          </cell>
          <cell r="D919" t="str">
            <v>1818</v>
          </cell>
          <cell r="E919" t="str">
            <v>C4</v>
          </cell>
          <cell r="F919" t="str">
            <v>323</v>
          </cell>
          <cell r="G919" t="str">
            <v>HL</v>
          </cell>
          <cell r="H919" t="str">
            <v>K4</v>
          </cell>
          <cell r="I919">
            <v>200</v>
          </cell>
          <cell r="J919">
            <v>0</v>
          </cell>
          <cell r="K919" t="str">
            <v>*</v>
          </cell>
          <cell r="L919">
            <v>0</v>
          </cell>
          <cell r="M919" t="str">
            <v>*</v>
          </cell>
          <cell r="N919" t="str">
            <v>○</v>
          </cell>
          <cell r="O919">
            <v>42824</v>
          </cell>
          <cell r="P919" t="str">
            <v>○</v>
          </cell>
          <cell r="Q919">
            <v>42839</v>
          </cell>
        </row>
        <row r="920">
          <cell r="B920" t="str">
            <v>CHU048H1818C4-563HLK4</v>
          </cell>
          <cell r="C920" t="str">
            <v>048</v>
          </cell>
          <cell r="D920" t="str">
            <v>1818</v>
          </cell>
          <cell r="E920" t="str">
            <v>C4</v>
          </cell>
          <cell r="F920" t="str">
            <v>563</v>
          </cell>
          <cell r="G920" t="str">
            <v>HL</v>
          </cell>
          <cell r="H920" t="str">
            <v>K4</v>
          </cell>
          <cell r="I920">
            <v>200</v>
          </cell>
          <cell r="J920">
            <v>0</v>
          </cell>
          <cell r="K920" t="str">
            <v>*</v>
          </cell>
          <cell r="L920">
            <v>0</v>
          </cell>
          <cell r="M920" t="str">
            <v>*</v>
          </cell>
          <cell r="N920" t="str">
            <v>○</v>
          </cell>
          <cell r="O920">
            <v>42826</v>
          </cell>
          <cell r="P920" t="str">
            <v>○</v>
          </cell>
          <cell r="Q920">
            <v>42839</v>
          </cell>
        </row>
        <row r="921">
          <cell r="B921" t="str">
            <v>CHU058H1825C4-323HLK4</v>
          </cell>
          <cell r="C921" t="str">
            <v>058</v>
          </cell>
          <cell r="D921" t="str">
            <v>1825</v>
          </cell>
          <cell r="E921" t="str">
            <v>C4</v>
          </cell>
          <cell r="F921" t="str">
            <v>323</v>
          </cell>
          <cell r="G921" t="str">
            <v>HL</v>
          </cell>
          <cell r="H921" t="str">
            <v>K4</v>
          </cell>
          <cell r="I921">
            <v>120</v>
          </cell>
          <cell r="J921">
            <v>0</v>
          </cell>
          <cell r="K921" t="str">
            <v>*</v>
          </cell>
          <cell r="L921">
            <v>0</v>
          </cell>
          <cell r="M921" t="str">
            <v>*</v>
          </cell>
          <cell r="N921">
            <v>0</v>
          </cell>
          <cell r="O921" t="str">
            <v>*</v>
          </cell>
          <cell r="P921" t="str">
            <v>○</v>
          </cell>
          <cell r="Q921">
            <v>42732</v>
          </cell>
        </row>
        <row r="922">
          <cell r="B922" t="str">
            <v>CHU058H1825C4-563HLK4</v>
          </cell>
          <cell r="C922" t="str">
            <v>058</v>
          </cell>
          <cell r="D922" t="str">
            <v>1825</v>
          </cell>
          <cell r="E922" t="str">
            <v>C4</v>
          </cell>
          <cell r="F922" t="str">
            <v>563</v>
          </cell>
          <cell r="G922" t="str">
            <v>HL</v>
          </cell>
          <cell r="H922" t="str">
            <v>K4</v>
          </cell>
          <cell r="I922">
            <v>120</v>
          </cell>
          <cell r="J922">
            <v>0</v>
          </cell>
          <cell r="K922" t="str">
            <v>*</v>
          </cell>
          <cell r="L922">
            <v>0</v>
          </cell>
          <cell r="M922" t="str">
            <v>*</v>
          </cell>
          <cell r="N922">
            <v>0</v>
          </cell>
          <cell r="O922" t="str">
            <v>*</v>
          </cell>
          <cell r="P922" t="str">
            <v>○</v>
          </cell>
          <cell r="Q922">
            <v>42732</v>
          </cell>
        </row>
        <row r="923">
          <cell r="B923" t="str">
            <v>CHU058H3618C4-323HLK4</v>
          </cell>
          <cell r="C923" t="str">
            <v>058</v>
          </cell>
          <cell r="D923" t="str">
            <v>3618</v>
          </cell>
          <cell r="E923" t="str">
            <v>C4</v>
          </cell>
          <cell r="F923" t="str">
            <v>323</v>
          </cell>
          <cell r="G923" t="str">
            <v>HL</v>
          </cell>
          <cell r="H923" t="str">
            <v>K4</v>
          </cell>
          <cell r="I923">
            <v>120</v>
          </cell>
          <cell r="J923">
            <v>0</v>
          </cell>
          <cell r="K923" t="str">
            <v>*</v>
          </cell>
          <cell r="L923">
            <v>0</v>
          </cell>
          <cell r="M923" t="str">
            <v>*</v>
          </cell>
          <cell r="N923">
            <v>0</v>
          </cell>
          <cell r="O923" t="str">
            <v>*</v>
          </cell>
          <cell r="P923" t="str">
            <v>○</v>
          </cell>
          <cell r="Q923">
            <v>42730</v>
          </cell>
        </row>
        <row r="924">
          <cell r="B924" t="str">
            <v>CHU058H3618C4-563HLK4</v>
          </cell>
          <cell r="C924" t="str">
            <v>058</v>
          </cell>
          <cell r="D924" t="str">
            <v>3618</v>
          </cell>
          <cell r="E924" t="str">
            <v>C4</v>
          </cell>
          <cell r="F924" t="str">
            <v>563</v>
          </cell>
          <cell r="G924" t="str">
            <v>HL</v>
          </cell>
          <cell r="H924" t="str">
            <v>K4</v>
          </cell>
          <cell r="I924">
            <v>120</v>
          </cell>
          <cell r="J924">
            <v>0</v>
          </cell>
          <cell r="K924" t="str">
            <v>*</v>
          </cell>
          <cell r="L924">
            <v>0</v>
          </cell>
          <cell r="M924" t="str">
            <v>*</v>
          </cell>
          <cell r="N924">
            <v>0</v>
          </cell>
          <cell r="O924" t="str">
            <v>*</v>
          </cell>
          <cell r="P924" t="str">
            <v>○</v>
          </cell>
          <cell r="Q924">
            <v>42732</v>
          </cell>
        </row>
        <row r="925">
          <cell r="B925" t="str">
            <v>CHU038H1208C4-204HHK4</v>
          </cell>
          <cell r="C925" t="str">
            <v>038</v>
          </cell>
          <cell r="D925" t="str">
            <v>1208</v>
          </cell>
          <cell r="E925" t="str">
            <v>C4</v>
          </cell>
          <cell r="F925" t="str">
            <v>204</v>
          </cell>
          <cell r="G925" t="str">
            <v>HH</v>
          </cell>
          <cell r="H925" t="str">
            <v>K4</v>
          </cell>
          <cell r="I925">
            <v>375</v>
          </cell>
          <cell r="J925">
            <v>0</v>
          </cell>
          <cell r="K925" t="str">
            <v>*</v>
          </cell>
          <cell r="L925">
            <v>0</v>
          </cell>
          <cell r="M925" t="str">
            <v>*</v>
          </cell>
          <cell r="N925">
            <v>0</v>
          </cell>
          <cell r="O925" t="str">
            <v>*</v>
          </cell>
          <cell r="P925" t="str">
            <v>○</v>
          </cell>
          <cell r="Q925">
            <v>42834</v>
          </cell>
        </row>
        <row r="926">
          <cell r="B926" t="str">
            <v>CHU038H1208C4-244HJK4</v>
          </cell>
          <cell r="C926" t="str">
            <v>038</v>
          </cell>
          <cell r="D926" t="str">
            <v>1208</v>
          </cell>
          <cell r="E926" t="str">
            <v>C4</v>
          </cell>
          <cell r="F926" t="str">
            <v>244</v>
          </cell>
          <cell r="G926" t="str">
            <v>HJ</v>
          </cell>
          <cell r="H926" t="str">
            <v>K4</v>
          </cell>
          <cell r="I926">
            <v>375</v>
          </cell>
          <cell r="J926">
            <v>0</v>
          </cell>
          <cell r="K926" t="str">
            <v>*</v>
          </cell>
          <cell r="L926">
            <v>0</v>
          </cell>
          <cell r="M926" t="str">
            <v>*</v>
          </cell>
          <cell r="N926">
            <v>0</v>
          </cell>
          <cell r="O926" t="str">
            <v>*</v>
          </cell>
          <cell r="P926" t="str">
            <v>○</v>
          </cell>
          <cell r="Q926">
            <v>42837</v>
          </cell>
        </row>
        <row r="927">
          <cell r="B927" t="str">
            <v>-</v>
          </cell>
          <cell r="C927" t="str">
            <v>-</v>
          </cell>
          <cell r="D927" t="str">
            <v>-</v>
          </cell>
          <cell r="E927" t="str">
            <v>-</v>
          </cell>
          <cell r="F927" t="str">
            <v>-</v>
          </cell>
          <cell r="G927" t="str">
            <v>-</v>
          </cell>
          <cell r="H927" t="str">
            <v>-</v>
          </cell>
          <cell r="I927" t="str">
            <v>-</v>
          </cell>
          <cell r="J927" t="str">
            <v>-</v>
          </cell>
          <cell r="K927" t="str">
            <v>-</v>
          </cell>
          <cell r="L927" t="str">
            <v>-</v>
          </cell>
          <cell r="M927" t="str">
            <v>-</v>
          </cell>
          <cell r="N927" t="str">
            <v>-</v>
          </cell>
          <cell r="O927" t="str">
            <v>-</v>
          </cell>
          <cell r="P927" t="str">
            <v>-</v>
          </cell>
          <cell r="Q927" t="str">
            <v>-</v>
          </cell>
        </row>
        <row r="928">
          <cell r="B928" t="str">
            <v>-</v>
          </cell>
          <cell r="C928" t="str">
            <v>-</v>
          </cell>
          <cell r="D928" t="str">
            <v>-</v>
          </cell>
          <cell r="E928" t="str">
            <v>-</v>
          </cell>
          <cell r="F928" t="str">
            <v>-</v>
          </cell>
          <cell r="G928" t="str">
            <v>-</v>
          </cell>
          <cell r="H928" t="str">
            <v>-</v>
          </cell>
          <cell r="I928" t="str">
            <v>-</v>
          </cell>
          <cell r="J928" t="str">
            <v>-</v>
          </cell>
          <cell r="K928" t="str">
            <v>-</v>
          </cell>
          <cell r="L928" t="str">
            <v>-</v>
          </cell>
          <cell r="M928" t="str">
            <v>-</v>
          </cell>
          <cell r="N928" t="str">
            <v>-</v>
          </cell>
          <cell r="O928" t="str">
            <v>-</v>
          </cell>
          <cell r="P928" t="str">
            <v>-</v>
          </cell>
          <cell r="Q928" t="str">
            <v>-</v>
          </cell>
        </row>
        <row r="929">
          <cell r="B929" t="str">
            <v>-</v>
          </cell>
          <cell r="C929" t="str">
            <v>-</v>
          </cell>
          <cell r="D929" t="str">
            <v>-</v>
          </cell>
          <cell r="E929" t="str">
            <v>-</v>
          </cell>
          <cell r="F929" t="str">
            <v>-</v>
          </cell>
          <cell r="G929" t="str">
            <v>-</v>
          </cell>
          <cell r="H929" t="str">
            <v>-</v>
          </cell>
          <cell r="I929" t="str">
            <v>-</v>
          </cell>
          <cell r="J929" t="str">
            <v>-</v>
          </cell>
          <cell r="K929" t="str">
            <v>-</v>
          </cell>
          <cell r="L929" t="str">
            <v>-</v>
          </cell>
          <cell r="M929" t="str">
            <v>-</v>
          </cell>
          <cell r="N929" t="str">
            <v>-</v>
          </cell>
          <cell r="O929" t="str">
            <v>-</v>
          </cell>
          <cell r="P929" t="str">
            <v>-</v>
          </cell>
          <cell r="Q929" t="str">
            <v>-</v>
          </cell>
        </row>
        <row r="930">
          <cell r="B930" t="str">
            <v>↓↓　Ver.5（Amber）+NanoF　↓↓</v>
          </cell>
          <cell r="C930" t="str">
            <v>-</v>
          </cell>
          <cell r="D930" t="str">
            <v>-</v>
          </cell>
          <cell r="E930" t="str">
            <v>-</v>
          </cell>
          <cell r="F930" t="str">
            <v>-</v>
          </cell>
          <cell r="G930" t="str">
            <v>-</v>
          </cell>
          <cell r="H930" t="str">
            <v>-</v>
          </cell>
          <cell r="I930" t="str">
            <v>-</v>
          </cell>
          <cell r="J930" t="str">
            <v>-</v>
          </cell>
          <cell r="K930" t="str">
            <v>-</v>
          </cell>
          <cell r="L930" t="str">
            <v>-</v>
          </cell>
          <cell r="M930" t="str">
            <v>-</v>
          </cell>
          <cell r="N930" t="str">
            <v>-</v>
          </cell>
          <cell r="O930" t="str">
            <v>-</v>
          </cell>
          <cell r="P930" t="str">
            <v>-</v>
          </cell>
          <cell r="Q930" t="str">
            <v>-</v>
          </cell>
        </row>
        <row r="931">
          <cell r="B931" t="str">
            <v>CHU028H1204C4-223L1K3</v>
          </cell>
          <cell r="C931" t="str">
            <v>028</v>
          </cell>
          <cell r="D931" t="str">
            <v>1204</v>
          </cell>
          <cell r="E931" t="str">
            <v>C4</v>
          </cell>
          <cell r="F931" t="str">
            <v>223</v>
          </cell>
          <cell r="G931" t="str">
            <v>L1</v>
          </cell>
          <cell r="H931" t="str">
            <v>K3</v>
          </cell>
          <cell r="I931">
            <v>700</v>
          </cell>
          <cell r="J931">
            <v>0</v>
          </cell>
          <cell r="K931" t="str">
            <v>*</v>
          </cell>
          <cell r="L931" t="str">
            <v>○</v>
          </cell>
          <cell r="M931">
            <v>42767</v>
          </cell>
          <cell r="N931">
            <v>0</v>
          </cell>
          <cell r="O931" t="str">
            <v>*</v>
          </cell>
          <cell r="P931">
            <v>0</v>
          </cell>
          <cell r="Q931" t="str">
            <v>*</v>
          </cell>
        </row>
        <row r="932">
          <cell r="B932" t="str">
            <v>CHU038H1208C4-22AL1K3</v>
          </cell>
          <cell r="C932" t="str">
            <v>038</v>
          </cell>
          <cell r="D932" t="str">
            <v>1208</v>
          </cell>
          <cell r="E932" t="str">
            <v>C4</v>
          </cell>
          <cell r="F932" t="str">
            <v>22A</v>
          </cell>
          <cell r="G932" t="str">
            <v>L1</v>
          </cell>
          <cell r="H932" t="str">
            <v>K3</v>
          </cell>
          <cell r="I932">
            <v>375</v>
          </cell>
          <cell r="J932">
            <v>0</v>
          </cell>
          <cell r="K932" t="str">
            <v>*</v>
          </cell>
          <cell r="L932" t="str">
            <v>○</v>
          </cell>
          <cell r="M932">
            <v>42709</v>
          </cell>
          <cell r="N932">
            <v>0</v>
          </cell>
          <cell r="O932" t="str">
            <v>*</v>
          </cell>
          <cell r="P932" t="str">
            <v>○</v>
          </cell>
          <cell r="Q932">
            <v>42623</v>
          </cell>
        </row>
        <row r="933">
          <cell r="B933" t="str">
            <v>CHU038H1208C4-223L1K3</v>
          </cell>
          <cell r="C933" t="str">
            <v>038</v>
          </cell>
          <cell r="D933" t="str">
            <v>1208</v>
          </cell>
          <cell r="E933" t="str">
            <v>C4</v>
          </cell>
          <cell r="F933" t="str">
            <v>223</v>
          </cell>
          <cell r="G933" t="str">
            <v>L1</v>
          </cell>
          <cell r="H933" t="str">
            <v>K3</v>
          </cell>
          <cell r="I933">
            <v>375</v>
          </cell>
          <cell r="J933">
            <v>0</v>
          </cell>
          <cell r="K933" t="str">
            <v>*</v>
          </cell>
          <cell r="L933" t="str">
            <v>○</v>
          </cell>
          <cell r="M933">
            <v>42849</v>
          </cell>
          <cell r="N933">
            <v>0</v>
          </cell>
          <cell r="O933" t="str">
            <v>*</v>
          </cell>
          <cell r="P933">
            <v>0</v>
          </cell>
          <cell r="Q933" t="str">
            <v>*</v>
          </cell>
        </row>
        <row r="934">
          <cell r="B934" t="str">
            <v>CHU038H1210C4-223L1K3</v>
          </cell>
          <cell r="C934" t="str">
            <v>038</v>
          </cell>
          <cell r="D934" t="str">
            <v>1210</v>
          </cell>
          <cell r="E934" t="str">
            <v>C4</v>
          </cell>
          <cell r="F934" t="str">
            <v>223</v>
          </cell>
          <cell r="G934" t="str">
            <v>L1</v>
          </cell>
          <cell r="H934" t="str">
            <v>K3</v>
          </cell>
          <cell r="I934">
            <v>375</v>
          </cell>
          <cell r="J934">
            <v>0</v>
          </cell>
          <cell r="K934" t="str">
            <v>*</v>
          </cell>
          <cell r="L934">
            <v>0</v>
          </cell>
          <cell r="M934" t="str">
            <v>*</v>
          </cell>
          <cell r="N934" t="str">
            <v>○</v>
          </cell>
          <cell r="O934">
            <v>42773</v>
          </cell>
          <cell r="P934" t="str">
            <v>○</v>
          </cell>
          <cell r="Q934">
            <v>42775</v>
          </cell>
        </row>
        <row r="935">
          <cell r="B935" t="str">
            <v>CHU038H1210C4-22AL1K3</v>
          </cell>
          <cell r="C935" t="str">
            <v>038</v>
          </cell>
          <cell r="D935" t="str">
            <v>1210</v>
          </cell>
          <cell r="E935" t="str">
            <v>C4</v>
          </cell>
          <cell r="F935" t="str">
            <v>22A</v>
          </cell>
          <cell r="G935" t="str">
            <v>L1</v>
          </cell>
          <cell r="H935" t="str">
            <v>K3</v>
          </cell>
          <cell r="I935">
            <v>375</v>
          </cell>
          <cell r="J935">
            <v>0</v>
          </cell>
          <cell r="K935" t="str">
            <v>*</v>
          </cell>
          <cell r="L935" t="str">
            <v>○</v>
          </cell>
          <cell r="M935">
            <v>42810</v>
          </cell>
          <cell r="N935">
            <v>0</v>
          </cell>
          <cell r="O935" t="str">
            <v>*</v>
          </cell>
          <cell r="P935" t="str">
            <v>○</v>
          </cell>
          <cell r="Q935">
            <v>42623</v>
          </cell>
        </row>
        <row r="936">
          <cell r="B936" t="str">
            <v>CHU048H1212C4-223L1K3</v>
          </cell>
          <cell r="C936" t="str">
            <v>048</v>
          </cell>
          <cell r="D936" t="str">
            <v>1212</v>
          </cell>
          <cell r="E936" t="str">
            <v>C4</v>
          </cell>
          <cell r="F936" t="str">
            <v>223</v>
          </cell>
          <cell r="G936" t="str">
            <v>L1</v>
          </cell>
          <cell r="H936" t="str">
            <v>K3</v>
          </cell>
          <cell r="I936">
            <v>200</v>
          </cell>
          <cell r="J936">
            <v>0</v>
          </cell>
          <cell r="K936" t="str">
            <v>*</v>
          </cell>
          <cell r="L936" t="str">
            <v>○</v>
          </cell>
          <cell r="M936">
            <v>42776</v>
          </cell>
          <cell r="N936">
            <v>0</v>
          </cell>
          <cell r="O936" t="str">
            <v>*</v>
          </cell>
          <cell r="P936">
            <v>0</v>
          </cell>
          <cell r="Q936" t="str">
            <v>*</v>
          </cell>
        </row>
        <row r="937">
          <cell r="B937" t="str">
            <v>CHU048H1212C4-22AL1K3</v>
          </cell>
          <cell r="C937" t="str">
            <v>048</v>
          </cell>
          <cell r="D937" t="str">
            <v>1212</v>
          </cell>
          <cell r="E937" t="str">
            <v>C4</v>
          </cell>
          <cell r="F937" t="str">
            <v>22A</v>
          </cell>
          <cell r="G937" t="str">
            <v>L1</v>
          </cell>
          <cell r="H937" t="str">
            <v>K3</v>
          </cell>
          <cell r="I937">
            <v>200</v>
          </cell>
          <cell r="J937">
            <v>0</v>
          </cell>
          <cell r="K937" t="str">
            <v>*</v>
          </cell>
          <cell r="L937" t="str">
            <v>○</v>
          </cell>
          <cell r="M937">
            <v>42671</v>
          </cell>
          <cell r="N937">
            <v>0</v>
          </cell>
          <cell r="O937" t="str">
            <v>*</v>
          </cell>
          <cell r="P937" t="str">
            <v>○</v>
          </cell>
          <cell r="Q937">
            <v>42622</v>
          </cell>
        </row>
        <row r="938">
          <cell r="B938" t="str">
            <v>CHU048H1812C4-22AL1K3</v>
          </cell>
          <cell r="C938" t="str">
            <v>048</v>
          </cell>
          <cell r="D938" t="str">
            <v>1812</v>
          </cell>
          <cell r="E938" t="str">
            <v>C4</v>
          </cell>
          <cell r="F938" t="str">
            <v>22A</v>
          </cell>
          <cell r="G938" t="str">
            <v>L1</v>
          </cell>
          <cell r="H938" t="str">
            <v>K3</v>
          </cell>
          <cell r="I938">
            <v>200</v>
          </cell>
          <cell r="J938">
            <v>0</v>
          </cell>
          <cell r="K938" t="str">
            <v>*</v>
          </cell>
          <cell r="L938" t="str">
            <v>○</v>
          </cell>
          <cell r="M938">
            <v>42623</v>
          </cell>
          <cell r="N938">
            <v>0</v>
          </cell>
          <cell r="O938" t="str">
            <v>*</v>
          </cell>
          <cell r="P938" t="str">
            <v>○</v>
          </cell>
          <cell r="Q938">
            <v>42619</v>
          </cell>
        </row>
        <row r="939">
          <cell r="B939" t="str">
            <v>CHU048H1818C4-22AL1K3</v>
          </cell>
          <cell r="C939" t="str">
            <v>048</v>
          </cell>
          <cell r="D939" t="str">
            <v>1818</v>
          </cell>
          <cell r="E939" t="str">
            <v>C4</v>
          </cell>
          <cell r="F939" t="str">
            <v>22A</v>
          </cell>
          <cell r="G939" t="str">
            <v>L1</v>
          </cell>
          <cell r="H939" t="str">
            <v>K3</v>
          </cell>
          <cell r="I939">
            <v>200</v>
          </cell>
          <cell r="J939">
            <v>0</v>
          </cell>
          <cell r="K939" t="str">
            <v>*</v>
          </cell>
          <cell r="L939" t="str">
            <v>○</v>
          </cell>
          <cell r="M939">
            <v>42671</v>
          </cell>
          <cell r="N939">
            <v>0</v>
          </cell>
          <cell r="O939" t="str">
            <v>*</v>
          </cell>
          <cell r="P939" t="str">
            <v>○</v>
          </cell>
          <cell r="Q939">
            <v>42622</v>
          </cell>
        </row>
        <row r="940">
          <cell r="B940" t="str">
            <v>CHU058H1825C4-22AL1K3</v>
          </cell>
          <cell r="C940" t="str">
            <v>058</v>
          </cell>
          <cell r="D940" t="str">
            <v>1825</v>
          </cell>
          <cell r="E940" t="str">
            <v>C4</v>
          </cell>
          <cell r="F940" t="str">
            <v>22A</v>
          </cell>
          <cell r="G940" t="str">
            <v>L1</v>
          </cell>
          <cell r="H940" t="str">
            <v>K3</v>
          </cell>
          <cell r="I940">
            <v>120</v>
          </cell>
          <cell r="J940">
            <v>0</v>
          </cell>
          <cell r="K940" t="str">
            <v>*</v>
          </cell>
          <cell r="L940" t="str">
            <v>×</v>
          </cell>
          <cell r="M940">
            <v>42623</v>
          </cell>
          <cell r="N940">
            <v>0</v>
          </cell>
          <cell r="O940" t="str">
            <v>*</v>
          </cell>
          <cell r="P940" t="str">
            <v>×</v>
          </cell>
          <cell r="Q940">
            <v>42627</v>
          </cell>
        </row>
        <row r="941">
          <cell r="B941" t="str">
            <v>CHU058H3618C4-22AL1K3</v>
          </cell>
          <cell r="C941" t="str">
            <v>058</v>
          </cell>
          <cell r="D941" t="str">
            <v>3618</v>
          </cell>
          <cell r="E941" t="str">
            <v>C4</v>
          </cell>
          <cell r="F941" t="str">
            <v>22A</v>
          </cell>
          <cell r="G941" t="str">
            <v>L1</v>
          </cell>
          <cell r="H941" t="str">
            <v>K3</v>
          </cell>
          <cell r="I941">
            <v>120</v>
          </cell>
          <cell r="J941">
            <v>0</v>
          </cell>
          <cell r="K941" t="str">
            <v>*</v>
          </cell>
          <cell r="L941" t="str">
            <v>○</v>
          </cell>
          <cell r="M941">
            <v>42623</v>
          </cell>
          <cell r="N941">
            <v>0</v>
          </cell>
          <cell r="O941" t="str">
            <v>*</v>
          </cell>
          <cell r="P941" t="str">
            <v>○</v>
          </cell>
          <cell r="Q941">
            <v>42825</v>
          </cell>
        </row>
        <row r="942">
          <cell r="B942" t="str">
            <v>CHU551H3626C4-223L1K3</v>
          </cell>
          <cell r="C942" t="str">
            <v>551</v>
          </cell>
          <cell r="D942" t="str">
            <v>3626</v>
          </cell>
          <cell r="E942" t="str">
            <v>C4</v>
          </cell>
          <cell r="F942" t="str">
            <v>223</v>
          </cell>
          <cell r="G942" t="str">
            <v>L1</v>
          </cell>
          <cell r="H942" t="str">
            <v>K3</v>
          </cell>
          <cell r="I942">
            <v>96</v>
          </cell>
          <cell r="J942">
            <v>0</v>
          </cell>
          <cell r="K942" t="str">
            <v>*</v>
          </cell>
          <cell r="L942" t="str">
            <v>○</v>
          </cell>
          <cell r="M942">
            <v>42813</v>
          </cell>
          <cell r="N942">
            <v>0</v>
          </cell>
          <cell r="O942" t="str">
            <v>*</v>
          </cell>
          <cell r="P942">
            <v>0</v>
          </cell>
          <cell r="Q942" t="str">
            <v>*</v>
          </cell>
        </row>
        <row r="943">
          <cell r="B943" t="str">
            <v>-</v>
          </cell>
          <cell r="C943" t="str">
            <v>-</v>
          </cell>
          <cell r="D943" t="str">
            <v>-</v>
          </cell>
          <cell r="E943" t="str">
            <v>-</v>
          </cell>
          <cell r="F943" t="str">
            <v>-</v>
          </cell>
          <cell r="G943" t="str">
            <v>-</v>
          </cell>
          <cell r="H943" t="str">
            <v>-</v>
          </cell>
          <cell r="I943" t="str">
            <v>-</v>
          </cell>
          <cell r="J943" t="str">
            <v>-</v>
          </cell>
          <cell r="K943" t="str">
            <v>-</v>
          </cell>
          <cell r="L943" t="str">
            <v>-</v>
          </cell>
          <cell r="M943" t="str">
            <v>-</v>
          </cell>
          <cell r="N943" t="str">
            <v>-</v>
          </cell>
          <cell r="O943" t="str">
            <v>-</v>
          </cell>
          <cell r="P943" t="str">
            <v>-</v>
          </cell>
          <cell r="Q943" t="str">
            <v>-</v>
          </cell>
        </row>
        <row r="944">
          <cell r="B944" t="str">
            <v>-</v>
          </cell>
          <cell r="C944" t="str">
            <v>-</v>
          </cell>
          <cell r="D944" t="str">
            <v>-</v>
          </cell>
          <cell r="E944" t="str">
            <v>-</v>
          </cell>
          <cell r="F944" t="str">
            <v>-</v>
          </cell>
          <cell r="G944" t="str">
            <v>-</v>
          </cell>
          <cell r="H944" t="str">
            <v>-</v>
          </cell>
          <cell r="I944" t="str">
            <v>-</v>
          </cell>
          <cell r="J944" t="str">
            <v>-</v>
          </cell>
          <cell r="K944" t="str">
            <v>-</v>
          </cell>
          <cell r="L944" t="str">
            <v>-</v>
          </cell>
          <cell r="M944" t="str">
            <v>-</v>
          </cell>
          <cell r="N944" t="str">
            <v>-</v>
          </cell>
          <cell r="O944" t="str">
            <v>-</v>
          </cell>
          <cell r="P944" t="str">
            <v>-</v>
          </cell>
          <cell r="Q944" t="str">
            <v>-</v>
          </cell>
        </row>
        <row r="945">
          <cell r="B945" t="str">
            <v>-</v>
          </cell>
          <cell r="C945" t="str">
            <v>-</v>
          </cell>
          <cell r="D945" t="str">
            <v>-</v>
          </cell>
          <cell r="E945" t="str">
            <v>-</v>
          </cell>
          <cell r="F945" t="str">
            <v>-</v>
          </cell>
          <cell r="G945" t="str">
            <v>-</v>
          </cell>
          <cell r="H945" t="str">
            <v>-</v>
          </cell>
          <cell r="I945" t="str">
            <v>-</v>
          </cell>
          <cell r="J945" t="str">
            <v>-</v>
          </cell>
          <cell r="K945" t="str">
            <v>-</v>
          </cell>
          <cell r="L945" t="str">
            <v>-</v>
          </cell>
          <cell r="M945" t="str">
            <v>-</v>
          </cell>
          <cell r="N945" t="str">
            <v>-</v>
          </cell>
          <cell r="O945" t="str">
            <v>-</v>
          </cell>
          <cell r="P945" t="str">
            <v>-</v>
          </cell>
          <cell r="Q945" t="str">
            <v>-</v>
          </cell>
        </row>
        <row r="946">
          <cell r="B946" t="str">
            <v>↓↓　Ver.5（Blue）　↓↓</v>
          </cell>
          <cell r="C946" t="str">
            <v>-</v>
          </cell>
          <cell r="D946" t="str">
            <v>-</v>
          </cell>
          <cell r="E946" t="str">
            <v>-</v>
          </cell>
          <cell r="F946" t="str">
            <v>-</v>
          </cell>
          <cell r="G946" t="str">
            <v>-</v>
          </cell>
          <cell r="H946" t="str">
            <v>-</v>
          </cell>
          <cell r="I946" t="str">
            <v>-</v>
          </cell>
          <cell r="J946" t="str">
            <v>-</v>
          </cell>
          <cell r="K946" t="str">
            <v>-</v>
          </cell>
          <cell r="L946" t="str">
            <v>-</v>
          </cell>
          <cell r="M946" t="str">
            <v>-</v>
          </cell>
          <cell r="N946" t="str">
            <v>-</v>
          </cell>
          <cell r="O946" t="str">
            <v>-</v>
          </cell>
          <cell r="P946" t="str">
            <v>-</v>
          </cell>
          <cell r="Q946" t="str">
            <v>-</v>
          </cell>
        </row>
        <row r="947">
          <cell r="B947" t="str">
            <v>CKU038-1206C4-B455-XX</v>
          </cell>
          <cell r="C947" t="str">
            <v>038</v>
          </cell>
          <cell r="D947" t="str">
            <v>1206</v>
          </cell>
          <cell r="E947" t="str">
            <v>C4</v>
          </cell>
          <cell r="F947" t="str">
            <v>B45</v>
          </cell>
          <cell r="G947" t="str">
            <v>5-</v>
          </cell>
          <cell r="H947" t="str">
            <v>XX</v>
          </cell>
          <cell r="I947">
            <v>375</v>
          </cell>
          <cell r="J947" t="str">
            <v>○</v>
          </cell>
          <cell r="K947" t="str">
            <v>蛍光体無し</v>
          </cell>
          <cell r="L947" t="str">
            <v>○</v>
          </cell>
          <cell r="M947" t="str">
            <v>蛍光体無し</v>
          </cell>
          <cell r="N947" t="str">
            <v>○</v>
          </cell>
          <cell r="O947" t="str">
            <v>蛍光体無し</v>
          </cell>
          <cell r="P947" t="str">
            <v>○</v>
          </cell>
          <cell r="Q947" t="str">
            <v>蛍光体無し</v>
          </cell>
        </row>
        <row r="948">
          <cell r="B948" t="str">
            <v>CKU038-1208C4-B455-XX</v>
          </cell>
          <cell r="C948" t="str">
            <v>038</v>
          </cell>
          <cell r="D948" t="str">
            <v>1208</v>
          </cell>
          <cell r="E948" t="str">
            <v>C4</v>
          </cell>
          <cell r="F948" t="str">
            <v>B45</v>
          </cell>
          <cell r="G948" t="str">
            <v>5-</v>
          </cell>
          <cell r="H948" t="str">
            <v>XX</v>
          </cell>
          <cell r="I948">
            <v>375</v>
          </cell>
          <cell r="J948" t="str">
            <v>○</v>
          </cell>
          <cell r="K948" t="str">
            <v>蛍光体無し</v>
          </cell>
          <cell r="L948" t="str">
            <v>○</v>
          </cell>
          <cell r="M948" t="str">
            <v>蛍光体無し</v>
          </cell>
          <cell r="N948" t="str">
            <v>○</v>
          </cell>
          <cell r="O948" t="str">
            <v>蛍光体無し</v>
          </cell>
          <cell r="P948" t="str">
            <v>○</v>
          </cell>
          <cell r="Q948" t="str">
            <v>蛍光体無し</v>
          </cell>
        </row>
        <row r="949">
          <cell r="B949" t="str">
            <v>CKU038-1210C4-B455-XX</v>
          </cell>
          <cell r="C949" t="str">
            <v>038</v>
          </cell>
          <cell r="D949" t="str">
            <v>1210</v>
          </cell>
          <cell r="E949" t="str">
            <v>C4</v>
          </cell>
          <cell r="F949" t="str">
            <v>B45</v>
          </cell>
          <cell r="G949" t="str">
            <v>5-</v>
          </cell>
          <cell r="H949" t="str">
            <v>XX</v>
          </cell>
          <cell r="I949">
            <v>375</v>
          </cell>
          <cell r="J949" t="str">
            <v>○</v>
          </cell>
          <cell r="K949" t="str">
            <v>蛍光体無し</v>
          </cell>
          <cell r="L949" t="str">
            <v>○</v>
          </cell>
          <cell r="M949" t="str">
            <v>蛍光体無し</v>
          </cell>
          <cell r="N949" t="str">
            <v>○</v>
          </cell>
          <cell r="O949" t="str">
            <v>蛍光体無し</v>
          </cell>
          <cell r="P949" t="str">
            <v>○</v>
          </cell>
          <cell r="Q949" t="str">
            <v>蛍光体無し</v>
          </cell>
        </row>
        <row r="950">
          <cell r="B950" t="str">
            <v>CKU048-1212C4-B455-XX</v>
          </cell>
          <cell r="C950" t="str">
            <v>048</v>
          </cell>
          <cell r="D950" t="str">
            <v>1212</v>
          </cell>
          <cell r="E950" t="str">
            <v>C4</v>
          </cell>
          <cell r="F950" t="str">
            <v>B45</v>
          </cell>
          <cell r="G950" t="str">
            <v>5-</v>
          </cell>
          <cell r="H950" t="str">
            <v>XX</v>
          </cell>
          <cell r="I950">
            <v>200</v>
          </cell>
          <cell r="J950" t="str">
            <v>○</v>
          </cell>
          <cell r="K950" t="str">
            <v>蛍光体無し</v>
          </cell>
          <cell r="L950" t="str">
            <v>○</v>
          </cell>
          <cell r="M950" t="str">
            <v>蛍光体無し</v>
          </cell>
          <cell r="N950" t="str">
            <v>○</v>
          </cell>
          <cell r="O950" t="str">
            <v>蛍光体無し</v>
          </cell>
          <cell r="P950" t="str">
            <v>○</v>
          </cell>
          <cell r="Q950" t="str">
            <v>蛍光体無し</v>
          </cell>
        </row>
        <row r="951">
          <cell r="B951" t="str">
            <v>CKU048-1812C4-B455-XX</v>
          </cell>
          <cell r="C951" t="str">
            <v>048</v>
          </cell>
          <cell r="D951" t="str">
            <v>1812</v>
          </cell>
          <cell r="E951" t="str">
            <v>C4</v>
          </cell>
          <cell r="F951" t="str">
            <v>B45</v>
          </cell>
          <cell r="G951" t="str">
            <v>5-</v>
          </cell>
          <cell r="H951" t="str">
            <v>XX</v>
          </cell>
          <cell r="I951">
            <v>200</v>
          </cell>
          <cell r="J951" t="str">
            <v>○</v>
          </cell>
          <cell r="K951" t="str">
            <v>蛍光体無し</v>
          </cell>
          <cell r="L951" t="str">
            <v>○</v>
          </cell>
          <cell r="M951" t="str">
            <v>蛍光体無し</v>
          </cell>
          <cell r="N951" t="str">
            <v>○</v>
          </cell>
          <cell r="O951" t="str">
            <v>蛍光体無し</v>
          </cell>
          <cell r="P951" t="str">
            <v>○</v>
          </cell>
          <cell r="Q951" t="str">
            <v>蛍光体無し</v>
          </cell>
        </row>
        <row r="952">
          <cell r="B952" t="str">
            <v>CKU048-1818C4-B455-XX</v>
          </cell>
          <cell r="C952" t="str">
            <v>048</v>
          </cell>
          <cell r="D952" t="str">
            <v>1818</v>
          </cell>
          <cell r="E952" t="str">
            <v>C4</v>
          </cell>
          <cell r="F952" t="str">
            <v>B45</v>
          </cell>
          <cell r="G952" t="str">
            <v>5-</v>
          </cell>
          <cell r="H952" t="str">
            <v>XX</v>
          </cell>
          <cell r="I952">
            <v>200</v>
          </cell>
          <cell r="J952" t="str">
            <v>○</v>
          </cell>
          <cell r="K952" t="str">
            <v>蛍光体無し</v>
          </cell>
          <cell r="L952" t="str">
            <v>○</v>
          </cell>
          <cell r="M952" t="str">
            <v>蛍光体無し</v>
          </cell>
          <cell r="N952" t="str">
            <v>○</v>
          </cell>
          <cell r="O952" t="str">
            <v>蛍光体無し</v>
          </cell>
          <cell r="P952" t="str">
            <v>○</v>
          </cell>
          <cell r="Q952" t="str">
            <v>蛍光体無し</v>
          </cell>
        </row>
        <row r="953">
          <cell r="B953" t="str">
            <v>CKU058-1825C4-B455-XX</v>
          </cell>
          <cell r="C953" t="str">
            <v>058</v>
          </cell>
          <cell r="D953" t="str">
            <v>1825</v>
          </cell>
          <cell r="E953" t="str">
            <v>C4</v>
          </cell>
          <cell r="F953" t="str">
            <v>B45</v>
          </cell>
          <cell r="G953" t="str">
            <v>5-</v>
          </cell>
          <cell r="H953" t="str">
            <v>XX</v>
          </cell>
          <cell r="I953">
            <v>120</v>
          </cell>
          <cell r="J953" t="str">
            <v>○</v>
          </cell>
          <cell r="K953" t="str">
            <v>蛍光体無し</v>
          </cell>
          <cell r="L953" t="str">
            <v>○</v>
          </cell>
          <cell r="M953" t="str">
            <v>蛍光体無し</v>
          </cell>
          <cell r="N953" t="str">
            <v>○</v>
          </cell>
          <cell r="O953" t="str">
            <v>蛍光体無し</v>
          </cell>
          <cell r="P953" t="str">
            <v>○</v>
          </cell>
          <cell r="Q953" t="str">
            <v>蛍光体無し</v>
          </cell>
        </row>
        <row r="954">
          <cell r="B954" t="str">
            <v>CKU058-3618C4-B455-XX</v>
          </cell>
          <cell r="C954" t="str">
            <v>058</v>
          </cell>
          <cell r="D954" t="str">
            <v>3618</v>
          </cell>
          <cell r="E954" t="str">
            <v>C4</v>
          </cell>
          <cell r="F954" t="str">
            <v>B45</v>
          </cell>
          <cell r="G954" t="str">
            <v>5-</v>
          </cell>
          <cell r="H954" t="str">
            <v>XX</v>
          </cell>
          <cell r="I954">
            <v>120</v>
          </cell>
          <cell r="J954" t="str">
            <v>○</v>
          </cell>
          <cell r="K954" t="str">
            <v>蛍光体無し</v>
          </cell>
          <cell r="L954" t="str">
            <v>○</v>
          </cell>
          <cell r="M954" t="str">
            <v>蛍光体無し</v>
          </cell>
          <cell r="N954" t="str">
            <v>○</v>
          </cell>
          <cell r="O954" t="str">
            <v>蛍光体無し</v>
          </cell>
          <cell r="P954" t="str">
            <v>○</v>
          </cell>
          <cell r="Q954" t="str">
            <v>蛍光体無し</v>
          </cell>
        </row>
        <row r="955">
          <cell r="B955" t="str">
            <v>CKU551-3626C4-B455-XX</v>
          </cell>
          <cell r="C955" t="str">
            <v>551</v>
          </cell>
          <cell r="D955" t="str">
            <v>3626</v>
          </cell>
          <cell r="E955" t="str">
            <v>C4</v>
          </cell>
          <cell r="F955" t="str">
            <v>B45</v>
          </cell>
          <cell r="G955" t="str">
            <v>5-</v>
          </cell>
          <cell r="H955" t="str">
            <v>XX</v>
          </cell>
          <cell r="I955">
            <v>96</v>
          </cell>
          <cell r="J955" t="str">
            <v>○</v>
          </cell>
          <cell r="K955" t="str">
            <v>蛍光体無し</v>
          </cell>
          <cell r="L955" t="str">
            <v>○</v>
          </cell>
          <cell r="M955" t="str">
            <v>蛍光体無し</v>
          </cell>
          <cell r="N955" t="str">
            <v>○</v>
          </cell>
          <cell r="O955" t="str">
            <v>蛍光体無し</v>
          </cell>
          <cell r="P955" t="str">
            <v>○</v>
          </cell>
          <cell r="Q955" t="str">
            <v>蛍光体無し</v>
          </cell>
        </row>
        <row r="956">
          <cell r="B956" t="str">
            <v>-</v>
          </cell>
          <cell r="C956" t="str">
            <v>-</v>
          </cell>
          <cell r="D956" t="str">
            <v>-</v>
          </cell>
          <cell r="E956" t="str">
            <v>-</v>
          </cell>
          <cell r="F956" t="str">
            <v>-</v>
          </cell>
          <cell r="G956" t="str">
            <v>-</v>
          </cell>
          <cell r="H956" t="str">
            <v>-</v>
          </cell>
          <cell r="I956" t="str">
            <v>-</v>
          </cell>
          <cell r="J956" t="str">
            <v>-</v>
          </cell>
          <cell r="K956" t="str">
            <v>-</v>
          </cell>
          <cell r="L956" t="str">
            <v>-</v>
          </cell>
          <cell r="M956" t="str">
            <v>-</v>
          </cell>
          <cell r="N956" t="str">
            <v>-</v>
          </cell>
          <cell r="O956" t="str">
            <v>-</v>
          </cell>
          <cell r="P956" t="str">
            <v>-</v>
          </cell>
          <cell r="Q956" t="str">
            <v>-</v>
          </cell>
        </row>
        <row r="957">
          <cell r="B957" t="str">
            <v>-</v>
          </cell>
          <cell r="C957" t="str">
            <v>-</v>
          </cell>
          <cell r="D957" t="str">
            <v>-</v>
          </cell>
          <cell r="E957" t="str">
            <v>-</v>
          </cell>
          <cell r="F957" t="str">
            <v>-</v>
          </cell>
          <cell r="G957" t="str">
            <v>-</v>
          </cell>
          <cell r="H957" t="str">
            <v>-</v>
          </cell>
          <cell r="I957" t="str">
            <v>-</v>
          </cell>
          <cell r="J957" t="str">
            <v>-</v>
          </cell>
          <cell r="K957" t="str">
            <v>-</v>
          </cell>
          <cell r="L957" t="str">
            <v>-</v>
          </cell>
          <cell r="M957" t="str">
            <v>-</v>
          </cell>
          <cell r="N957" t="str">
            <v>-</v>
          </cell>
          <cell r="O957" t="str">
            <v>-</v>
          </cell>
          <cell r="P957" t="str">
            <v>-</v>
          </cell>
          <cell r="Q957" t="str">
            <v>-</v>
          </cell>
        </row>
        <row r="958">
          <cell r="B958" t="str">
            <v>-</v>
          </cell>
          <cell r="C958" t="str">
            <v>-</v>
          </cell>
          <cell r="D958" t="str">
            <v>-</v>
          </cell>
          <cell r="E958" t="str">
            <v>-</v>
          </cell>
          <cell r="F958" t="str">
            <v>-</v>
          </cell>
          <cell r="G958" t="str">
            <v>-</v>
          </cell>
          <cell r="H958" t="str">
            <v>-</v>
          </cell>
          <cell r="I958" t="str">
            <v>-</v>
          </cell>
          <cell r="J958" t="str">
            <v>-</v>
          </cell>
          <cell r="K958" t="str">
            <v>-</v>
          </cell>
          <cell r="L958" t="str">
            <v>-</v>
          </cell>
          <cell r="M958" t="str">
            <v>-</v>
          </cell>
          <cell r="N958" t="str">
            <v>-</v>
          </cell>
          <cell r="O958" t="str">
            <v>-</v>
          </cell>
          <cell r="P958" t="str">
            <v>-</v>
          </cell>
          <cell r="Q958" t="str">
            <v>-</v>
          </cell>
        </row>
        <row r="959">
          <cell r="B959" t="str">
            <v>↓↓　Ver.5.5+NanoF　↓↓</v>
          </cell>
          <cell r="C959" t="str">
            <v>-</v>
          </cell>
          <cell r="D959" t="str">
            <v>-</v>
          </cell>
          <cell r="E959" t="str">
            <v>-</v>
          </cell>
          <cell r="F959" t="str">
            <v>-</v>
          </cell>
          <cell r="G959" t="str">
            <v>-</v>
          </cell>
          <cell r="H959" t="str">
            <v>-</v>
          </cell>
          <cell r="I959" t="str">
            <v>-</v>
          </cell>
          <cell r="J959" t="str">
            <v>-</v>
          </cell>
          <cell r="K959" t="str">
            <v>-</v>
          </cell>
          <cell r="L959" t="str">
            <v>-</v>
          </cell>
          <cell r="M959" t="str">
            <v>-</v>
          </cell>
          <cell r="N959" t="str">
            <v>-</v>
          </cell>
          <cell r="O959" t="str">
            <v>-</v>
          </cell>
          <cell r="P959" t="str">
            <v>-</v>
          </cell>
          <cell r="Q959" t="str">
            <v>-</v>
          </cell>
        </row>
        <row r="960">
          <cell r="B960" t="str">
            <v>CHU038H1205C4-273M2M2</v>
          </cell>
          <cell r="C960" t="str">
            <v>038</v>
          </cell>
          <cell r="D960" t="str">
            <v>1205</v>
          </cell>
          <cell r="E960" t="str">
            <v>C4</v>
          </cell>
          <cell r="F960" t="str">
            <v>273</v>
          </cell>
          <cell r="G960" t="str">
            <v>M2</v>
          </cell>
          <cell r="H960" t="str">
            <v>M2</v>
          </cell>
          <cell r="I960">
            <v>375</v>
          </cell>
          <cell r="J960" t="str">
            <v>○</v>
          </cell>
          <cell r="K960">
            <v>42639</v>
          </cell>
          <cell r="L960" t="str">
            <v>○</v>
          </cell>
          <cell r="M960">
            <v>42659</v>
          </cell>
          <cell r="N960">
            <v>0</v>
          </cell>
          <cell r="O960" t="str">
            <v>*</v>
          </cell>
          <cell r="P960" t="str">
            <v>○</v>
          </cell>
          <cell r="Q960">
            <v>42845</v>
          </cell>
        </row>
        <row r="961">
          <cell r="B961" t="str">
            <v>CHU038H1205C4-303M2M2</v>
          </cell>
          <cell r="C961" t="str">
            <v>038</v>
          </cell>
          <cell r="D961" t="str">
            <v>1205</v>
          </cell>
          <cell r="E961" t="str">
            <v>C4</v>
          </cell>
          <cell r="F961" t="str">
            <v>303</v>
          </cell>
          <cell r="G961" t="str">
            <v>M2</v>
          </cell>
          <cell r="H961" t="str">
            <v>M2</v>
          </cell>
          <cell r="I961">
            <v>375</v>
          </cell>
          <cell r="J961" t="str">
            <v>○</v>
          </cell>
          <cell r="K961">
            <v>42702</v>
          </cell>
          <cell r="L961" t="str">
            <v>○</v>
          </cell>
          <cell r="M961">
            <v>42658</v>
          </cell>
          <cell r="N961">
            <v>0</v>
          </cell>
          <cell r="O961" t="str">
            <v>*</v>
          </cell>
          <cell r="P961" t="str">
            <v>○</v>
          </cell>
          <cell r="Q961">
            <v>42862</v>
          </cell>
        </row>
        <row r="962">
          <cell r="B962" t="str">
            <v>CHU038H1205C4-353M2M2</v>
          </cell>
          <cell r="C962" t="str">
            <v>038</v>
          </cell>
          <cell r="D962" t="str">
            <v>1205</v>
          </cell>
          <cell r="E962" t="str">
            <v>C4</v>
          </cell>
          <cell r="F962" t="str">
            <v>353</v>
          </cell>
          <cell r="G962" t="str">
            <v>M2</v>
          </cell>
          <cell r="H962" t="str">
            <v>M2</v>
          </cell>
          <cell r="I962">
            <v>375</v>
          </cell>
          <cell r="J962" t="str">
            <v>○</v>
          </cell>
          <cell r="K962">
            <v>42689</v>
          </cell>
          <cell r="L962" t="str">
            <v>○</v>
          </cell>
          <cell r="M962">
            <v>42656</v>
          </cell>
          <cell r="N962">
            <v>0</v>
          </cell>
          <cell r="O962" t="str">
            <v>*</v>
          </cell>
          <cell r="P962">
            <v>0</v>
          </cell>
          <cell r="Q962" t="str">
            <v>*</v>
          </cell>
        </row>
        <row r="963">
          <cell r="B963" t="str">
            <v>CHU038H1205C4-403M2M2</v>
          </cell>
          <cell r="C963" t="str">
            <v>038</v>
          </cell>
          <cell r="D963" t="str">
            <v>1205</v>
          </cell>
          <cell r="E963" t="str">
            <v>C4</v>
          </cell>
          <cell r="F963" t="str">
            <v>403</v>
          </cell>
          <cell r="G963" t="str">
            <v>M2</v>
          </cell>
          <cell r="H963" t="str">
            <v>M2</v>
          </cell>
          <cell r="I963">
            <v>375</v>
          </cell>
          <cell r="J963" t="str">
            <v>○</v>
          </cell>
          <cell r="K963">
            <v>42754</v>
          </cell>
          <cell r="L963" t="str">
            <v>○</v>
          </cell>
          <cell r="M963">
            <v>42658</v>
          </cell>
          <cell r="N963">
            <v>0</v>
          </cell>
          <cell r="O963" t="str">
            <v>*</v>
          </cell>
          <cell r="P963" t="str">
            <v>○</v>
          </cell>
          <cell r="Q963">
            <v>42862</v>
          </cell>
        </row>
        <row r="964">
          <cell r="B964" t="str">
            <v>CHU038H1205C4-503M2M2</v>
          </cell>
          <cell r="C964" t="str">
            <v>038</v>
          </cell>
          <cell r="D964" t="str">
            <v>1205</v>
          </cell>
          <cell r="E964" t="str">
            <v>C4</v>
          </cell>
          <cell r="F964" t="str">
            <v>503</v>
          </cell>
          <cell r="G964" t="str">
            <v>M2</v>
          </cell>
          <cell r="H964" t="str">
            <v>M2</v>
          </cell>
          <cell r="I964">
            <v>375</v>
          </cell>
          <cell r="J964" t="str">
            <v>○</v>
          </cell>
          <cell r="K964">
            <v>42650</v>
          </cell>
          <cell r="L964">
            <v>0</v>
          </cell>
          <cell r="M964" t="str">
            <v>*</v>
          </cell>
          <cell r="N964">
            <v>0</v>
          </cell>
          <cell r="O964" t="str">
            <v>*</v>
          </cell>
          <cell r="P964" t="str">
            <v>○</v>
          </cell>
          <cell r="Q964">
            <v>42876</v>
          </cell>
        </row>
        <row r="965">
          <cell r="B965" t="str">
            <v>CHU038H1205C4-243H5M3</v>
          </cell>
          <cell r="C965" t="str">
            <v>038</v>
          </cell>
          <cell r="D965" t="str">
            <v>1205</v>
          </cell>
          <cell r="E965" t="str">
            <v>C4</v>
          </cell>
          <cell r="F965" t="str">
            <v>243</v>
          </cell>
          <cell r="G965" t="str">
            <v>H5</v>
          </cell>
          <cell r="H965" t="str">
            <v>M3</v>
          </cell>
          <cell r="I965">
            <v>375</v>
          </cell>
          <cell r="J965">
            <v>0</v>
          </cell>
          <cell r="K965">
            <v>0</v>
          </cell>
          <cell r="L965" t="str">
            <v>○</v>
          </cell>
          <cell r="M965">
            <v>42663</v>
          </cell>
          <cell r="N965">
            <v>0</v>
          </cell>
          <cell r="O965" t="str">
            <v>*</v>
          </cell>
          <cell r="P965">
            <v>0</v>
          </cell>
          <cell r="Q965" t="str">
            <v>*</v>
          </cell>
        </row>
        <row r="966">
          <cell r="B966" t="str">
            <v>CHU038H1205C4-273H5M3</v>
          </cell>
          <cell r="C966" t="str">
            <v>038</v>
          </cell>
          <cell r="D966" t="str">
            <v>1205</v>
          </cell>
          <cell r="E966" t="str">
            <v>C4</v>
          </cell>
          <cell r="F966" t="str">
            <v>273</v>
          </cell>
          <cell r="G966" t="str">
            <v>H5</v>
          </cell>
          <cell r="H966" t="str">
            <v>M3</v>
          </cell>
          <cell r="I966">
            <v>375</v>
          </cell>
          <cell r="J966" t="str">
            <v>○</v>
          </cell>
          <cell r="K966">
            <v>42650</v>
          </cell>
          <cell r="L966" t="str">
            <v>○</v>
          </cell>
          <cell r="M966">
            <v>42660</v>
          </cell>
          <cell r="N966">
            <v>0</v>
          </cell>
          <cell r="O966" t="str">
            <v>*</v>
          </cell>
          <cell r="P966" t="str">
            <v>○</v>
          </cell>
          <cell r="Q966">
            <v>42875</v>
          </cell>
        </row>
        <row r="967">
          <cell r="B967" t="str">
            <v>CHU038H1205C4-303H5M3</v>
          </cell>
          <cell r="C967" t="str">
            <v>038</v>
          </cell>
          <cell r="D967" t="str">
            <v>1205</v>
          </cell>
          <cell r="E967" t="str">
            <v>C4</v>
          </cell>
          <cell r="F967" t="str">
            <v>303</v>
          </cell>
          <cell r="G967" t="str">
            <v>H5</v>
          </cell>
          <cell r="H967" t="str">
            <v>M3</v>
          </cell>
          <cell r="I967">
            <v>375</v>
          </cell>
          <cell r="J967" t="str">
            <v>○</v>
          </cell>
          <cell r="K967">
            <v>42649</v>
          </cell>
          <cell r="L967" t="str">
            <v>○</v>
          </cell>
          <cell r="M967">
            <v>42658</v>
          </cell>
          <cell r="N967">
            <v>0</v>
          </cell>
          <cell r="O967" t="str">
            <v>*</v>
          </cell>
          <cell r="P967" t="str">
            <v>○</v>
          </cell>
          <cell r="Q967">
            <v>42871</v>
          </cell>
        </row>
        <row r="968">
          <cell r="B968" t="str">
            <v>CHU038H1205C4-353H5M3</v>
          </cell>
          <cell r="C968" t="str">
            <v>038</v>
          </cell>
          <cell r="D968" t="str">
            <v>1205</v>
          </cell>
          <cell r="E968" t="str">
            <v>C4</v>
          </cell>
          <cell r="F968" t="str">
            <v>353</v>
          </cell>
          <cell r="G968" t="str">
            <v>H5</v>
          </cell>
          <cell r="H968" t="str">
            <v>M3</v>
          </cell>
          <cell r="I968">
            <v>375</v>
          </cell>
          <cell r="J968" t="str">
            <v>○</v>
          </cell>
          <cell r="K968">
            <v>42705</v>
          </cell>
          <cell r="L968" t="str">
            <v>○</v>
          </cell>
          <cell r="M968">
            <v>42663</v>
          </cell>
          <cell r="N968">
            <v>0</v>
          </cell>
          <cell r="O968" t="str">
            <v>*</v>
          </cell>
          <cell r="P968" t="str">
            <v>○</v>
          </cell>
          <cell r="Q968">
            <v>42771</v>
          </cell>
        </row>
        <row r="969">
          <cell r="B969" t="str">
            <v>CHU038H1205C4-403H5M3</v>
          </cell>
          <cell r="C969" t="str">
            <v>038</v>
          </cell>
          <cell r="D969" t="str">
            <v>1205</v>
          </cell>
          <cell r="E969" t="str">
            <v>C4</v>
          </cell>
          <cell r="F969" t="str">
            <v>403</v>
          </cell>
          <cell r="G969" t="str">
            <v>H5</v>
          </cell>
          <cell r="H969" t="str">
            <v>M3</v>
          </cell>
          <cell r="I969">
            <v>375</v>
          </cell>
          <cell r="J969" t="str">
            <v>○</v>
          </cell>
          <cell r="K969">
            <v>42649</v>
          </cell>
          <cell r="L969" t="str">
            <v>○</v>
          </cell>
          <cell r="M969">
            <v>42657</v>
          </cell>
          <cell r="N969">
            <v>0</v>
          </cell>
          <cell r="O969" t="str">
            <v>*</v>
          </cell>
          <cell r="P969" t="str">
            <v>○</v>
          </cell>
          <cell r="Q969">
            <v>42868</v>
          </cell>
        </row>
        <row r="970">
          <cell r="B970" t="str">
            <v>CHU038H1205C4-503H5M3</v>
          </cell>
          <cell r="C970" t="str">
            <v>038</v>
          </cell>
          <cell r="D970" t="str">
            <v>1205</v>
          </cell>
          <cell r="E970" t="str">
            <v>C4</v>
          </cell>
          <cell r="F970" t="str">
            <v>503</v>
          </cell>
          <cell r="G970" t="str">
            <v>H5</v>
          </cell>
          <cell r="H970" t="str">
            <v>M3</v>
          </cell>
          <cell r="I970">
            <v>375</v>
          </cell>
          <cell r="J970" t="str">
            <v>○</v>
          </cell>
          <cell r="K970">
            <v>42655</v>
          </cell>
          <cell r="L970">
            <v>0</v>
          </cell>
          <cell r="M970" t="str">
            <v>*</v>
          </cell>
          <cell r="N970">
            <v>0</v>
          </cell>
          <cell r="O970" t="str">
            <v>*</v>
          </cell>
          <cell r="P970">
            <v>0</v>
          </cell>
          <cell r="Q970" t="str">
            <v>*</v>
          </cell>
        </row>
        <row r="971">
          <cell r="B971" t="str">
            <v>CHU048H1212C4-273M2M2</v>
          </cell>
          <cell r="C971" t="str">
            <v>048</v>
          </cell>
          <cell r="D971" t="str">
            <v>1212</v>
          </cell>
          <cell r="E971" t="str">
            <v>C4</v>
          </cell>
          <cell r="F971" t="str">
            <v>273</v>
          </cell>
          <cell r="G971" t="str">
            <v>M2</v>
          </cell>
          <cell r="H971" t="str">
            <v>M2</v>
          </cell>
          <cell r="I971">
            <v>200</v>
          </cell>
          <cell r="J971" t="str">
            <v>○</v>
          </cell>
          <cell r="K971">
            <v>42649</v>
          </cell>
          <cell r="L971" t="str">
            <v>○</v>
          </cell>
          <cell r="M971">
            <v>42659</v>
          </cell>
          <cell r="N971">
            <v>0</v>
          </cell>
          <cell r="O971" t="str">
            <v>*</v>
          </cell>
          <cell r="P971" t="str">
            <v>○</v>
          </cell>
          <cell r="Q971">
            <v>42804</v>
          </cell>
        </row>
        <row r="972">
          <cell r="B972" t="str">
            <v>CHU048H1212C4-303M2M2</v>
          </cell>
          <cell r="C972" t="str">
            <v>048</v>
          </cell>
          <cell r="D972" t="str">
            <v>1212</v>
          </cell>
          <cell r="E972" t="str">
            <v>C4</v>
          </cell>
          <cell r="F972" t="str">
            <v>303</v>
          </cell>
          <cell r="G972" t="str">
            <v>M2</v>
          </cell>
          <cell r="H972" t="str">
            <v>M2</v>
          </cell>
          <cell r="I972">
            <v>200</v>
          </cell>
          <cell r="J972" t="str">
            <v>○</v>
          </cell>
          <cell r="K972">
            <v>42650</v>
          </cell>
          <cell r="L972" t="str">
            <v>○</v>
          </cell>
          <cell r="M972">
            <v>42657</v>
          </cell>
          <cell r="N972">
            <v>0</v>
          </cell>
          <cell r="O972" t="str">
            <v>*</v>
          </cell>
          <cell r="P972" t="str">
            <v>○</v>
          </cell>
          <cell r="Q972">
            <v>42823</v>
          </cell>
        </row>
        <row r="973">
          <cell r="B973" t="str">
            <v>CHU048H1212C4-353M2M2</v>
          </cell>
          <cell r="C973" t="str">
            <v>048</v>
          </cell>
          <cell r="D973" t="str">
            <v>1212</v>
          </cell>
          <cell r="E973" t="str">
            <v>C4</v>
          </cell>
          <cell r="F973" t="str">
            <v>353</v>
          </cell>
          <cell r="G973" t="str">
            <v>M2</v>
          </cell>
          <cell r="H973" t="str">
            <v>M2</v>
          </cell>
          <cell r="I973">
            <v>200</v>
          </cell>
          <cell r="J973" t="str">
            <v>○</v>
          </cell>
          <cell r="K973">
            <v>42658</v>
          </cell>
          <cell r="L973" t="str">
            <v>○</v>
          </cell>
          <cell r="M973">
            <v>42636</v>
          </cell>
          <cell r="N973">
            <v>0</v>
          </cell>
          <cell r="O973" t="str">
            <v>*</v>
          </cell>
          <cell r="P973" t="str">
            <v>○</v>
          </cell>
          <cell r="Q973">
            <v>42784</v>
          </cell>
        </row>
        <row r="974">
          <cell r="B974" t="str">
            <v>CHU048H1212C4-403M2M2</v>
          </cell>
          <cell r="C974" t="str">
            <v>048</v>
          </cell>
          <cell r="D974" t="str">
            <v>1212</v>
          </cell>
          <cell r="E974" t="str">
            <v>C4</v>
          </cell>
          <cell r="F974" t="str">
            <v>403</v>
          </cell>
          <cell r="G974" t="str">
            <v>M2</v>
          </cell>
          <cell r="H974" t="str">
            <v>M2</v>
          </cell>
          <cell r="I974">
            <v>200</v>
          </cell>
          <cell r="J974" t="str">
            <v>○</v>
          </cell>
          <cell r="K974">
            <v>42650</v>
          </cell>
          <cell r="L974" t="str">
            <v>○</v>
          </cell>
          <cell r="M974">
            <v>42779</v>
          </cell>
          <cell r="N974">
            <v>0</v>
          </cell>
          <cell r="O974" t="str">
            <v>*</v>
          </cell>
          <cell r="P974" t="str">
            <v>○</v>
          </cell>
          <cell r="Q974">
            <v>42862</v>
          </cell>
        </row>
        <row r="975">
          <cell r="B975" t="str">
            <v>CHU048H1212C4-503M2M2</v>
          </cell>
          <cell r="C975" t="str">
            <v>048</v>
          </cell>
          <cell r="D975" t="str">
            <v>1212</v>
          </cell>
          <cell r="E975" t="str">
            <v>C4</v>
          </cell>
          <cell r="F975" t="str">
            <v>503</v>
          </cell>
          <cell r="G975" t="str">
            <v>M2</v>
          </cell>
          <cell r="H975" t="str">
            <v>M2</v>
          </cell>
          <cell r="I975">
            <v>200</v>
          </cell>
          <cell r="J975" t="str">
            <v>○</v>
          </cell>
          <cell r="K975">
            <v>42650</v>
          </cell>
          <cell r="L975">
            <v>0</v>
          </cell>
          <cell r="M975" t="str">
            <v>*</v>
          </cell>
          <cell r="N975">
            <v>0</v>
          </cell>
          <cell r="O975" t="str">
            <v>*</v>
          </cell>
          <cell r="P975">
            <v>0</v>
          </cell>
          <cell r="Q975" t="str">
            <v>*</v>
          </cell>
        </row>
        <row r="976">
          <cell r="B976" t="str">
            <v>CHU048H1212C4-243H5M3</v>
          </cell>
          <cell r="C976" t="str">
            <v>048</v>
          </cell>
          <cell r="D976" t="str">
            <v>1212</v>
          </cell>
          <cell r="E976" t="str">
            <v>C4</v>
          </cell>
          <cell r="F976" t="str">
            <v>243</v>
          </cell>
          <cell r="G976" t="str">
            <v>H5</v>
          </cell>
          <cell r="H976" t="str">
            <v>M3</v>
          </cell>
          <cell r="I976">
            <v>200</v>
          </cell>
          <cell r="J976" t="str">
            <v>○</v>
          </cell>
          <cell r="K976">
            <v>42661</v>
          </cell>
          <cell r="L976">
            <v>0</v>
          </cell>
          <cell r="M976" t="str">
            <v>*</v>
          </cell>
          <cell r="N976">
            <v>0</v>
          </cell>
          <cell r="O976" t="str">
            <v>*</v>
          </cell>
          <cell r="P976">
            <v>0</v>
          </cell>
          <cell r="Q976" t="str">
            <v>*</v>
          </cell>
        </row>
        <row r="977">
          <cell r="B977" t="str">
            <v>CHU048H1212C4-273H5M3</v>
          </cell>
          <cell r="C977" t="str">
            <v>048</v>
          </cell>
          <cell r="D977" t="str">
            <v>1212</v>
          </cell>
          <cell r="E977" t="str">
            <v>C4</v>
          </cell>
          <cell r="F977" t="str">
            <v>273</v>
          </cell>
          <cell r="G977" t="str">
            <v>H5</v>
          </cell>
          <cell r="H977" t="str">
            <v>M3</v>
          </cell>
          <cell r="I977">
            <v>200</v>
          </cell>
          <cell r="J977" t="str">
            <v>○</v>
          </cell>
          <cell r="K977">
            <v>42661</v>
          </cell>
          <cell r="L977" t="str">
            <v>○</v>
          </cell>
          <cell r="M977">
            <v>42656</v>
          </cell>
          <cell r="N977">
            <v>0</v>
          </cell>
          <cell r="O977" t="str">
            <v>*</v>
          </cell>
          <cell r="P977">
            <v>0</v>
          </cell>
          <cell r="Q977" t="str">
            <v>*</v>
          </cell>
        </row>
        <row r="978">
          <cell r="B978" t="str">
            <v>CHU048H1212C4-303H5M3</v>
          </cell>
          <cell r="C978" t="str">
            <v>048</v>
          </cell>
          <cell r="D978" t="str">
            <v>1212</v>
          </cell>
          <cell r="E978" t="str">
            <v>C4</v>
          </cell>
          <cell r="F978" t="str">
            <v>303</v>
          </cell>
          <cell r="G978" t="str">
            <v>H5</v>
          </cell>
          <cell r="H978" t="str">
            <v>M3</v>
          </cell>
          <cell r="I978">
            <v>200</v>
          </cell>
          <cell r="J978" t="str">
            <v>○</v>
          </cell>
          <cell r="K978">
            <v>42650</v>
          </cell>
          <cell r="L978">
            <v>0</v>
          </cell>
          <cell r="M978" t="str">
            <v>*</v>
          </cell>
          <cell r="N978">
            <v>0</v>
          </cell>
          <cell r="O978" t="str">
            <v>*</v>
          </cell>
          <cell r="P978" t="str">
            <v>○</v>
          </cell>
          <cell r="Q978">
            <v>42796</v>
          </cell>
        </row>
        <row r="979">
          <cell r="B979" t="str">
            <v>CHU048H1212C4-353H5M3</v>
          </cell>
          <cell r="C979" t="str">
            <v>048</v>
          </cell>
          <cell r="D979" t="str">
            <v>1212</v>
          </cell>
          <cell r="E979" t="str">
            <v>C4</v>
          </cell>
          <cell r="F979" t="str">
            <v>353</v>
          </cell>
          <cell r="G979" t="str">
            <v>H5</v>
          </cell>
          <cell r="H979" t="str">
            <v>M3</v>
          </cell>
          <cell r="I979">
            <v>200</v>
          </cell>
          <cell r="J979" t="str">
            <v>○</v>
          </cell>
          <cell r="K979">
            <v>42683</v>
          </cell>
          <cell r="L979" t="str">
            <v>○</v>
          </cell>
          <cell r="M979">
            <v>42730</v>
          </cell>
          <cell r="N979">
            <v>0</v>
          </cell>
          <cell r="O979" t="str">
            <v>*</v>
          </cell>
          <cell r="P979" t="str">
            <v>○</v>
          </cell>
          <cell r="Q979">
            <v>42777</v>
          </cell>
        </row>
        <row r="980">
          <cell r="B980" t="str">
            <v>CHU048H1212C4-403H5M3</v>
          </cell>
          <cell r="C980" t="str">
            <v>048</v>
          </cell>
          <cell r="D980" t="str">
            <v>1212</v>
          </cell>
          <cell r="E980" t="str">
            <v>C4</v>
          </cell>
          <cell r="F980" t="str">
            <v>403</v>
          </cell>
          <cell r="G980" t="str">
            <v>H5</v>
          </cell>
          <cell r="H980" t="str">
            <v>M3</v>
          </cell>
          <cell r="I980">
            <v>200</v>
          </cell>
          <cell r="J980" t="str">
            <v>○</v>
          </cell>
          <cell r="K980">
            <v>42670</v>
          </cell>
          <cell r="L980" t="str">
            <v>○</v>
          </cell>
          <cell r="M980">
            <v>42656</v>
          </cell>
          <cell r="N980">
            <v>0</v>
          </cell>
          <cell r="O980" t="str">
            <v>*</v>
          </cell>
          <cell r="P980" t="str">
            <v>○</v>
          </cell>
          <cell r="Q980">
            <v>42879</v>
          </cell>
        </row>
        <row r="981">
          <cell r="B981" t="str">
            <v>CHU048H1212C4-503H5M3</v>
          </cell>
          <cell r="C981" t="str">
            <v>048</v>
          </cell>
          <cell r="D981" t="str">
            <v>1212</v>
          </cell>
          <cell r="E981" t="str">
            <v>C4</v>
          </cell>
          <cell r="F981" t="str">
            <v>503</v>
          </cell>
          <cell r="G981" t="str">
            <v>H5</v>
          </cell>
          <cell r="H981" t="str">
            <v>M3</v>
          </cell>
          <cell r="I981">
            <v>200</v>
          </cell>
          <cell r="J981" t="str">
            <v>○</v>
          </cell>
          <cell r="K981">
            <v>42686</v>
          </cell>
          <cell r="L981" t="str">
            <v>○</v>
          </cell>
          <cell r="M981">
            <v>42656</v>
          </cell>
          <cell r="N981">
            <v>0</v>
          </cell>
          <cell r="O981" t="str">
            <v>*</v>
          </cell>
          <cell r="P981">
            <v>0</v>
          </cell>
          <cell r="Q981" t="str">
            <v>*</v>
          </cell>
        </row>
        <row r="982">
          <cell r="B982" t="str">
            <v>CHU048H1318C4-273M2M2</v>
          </cell>
          <cell r="C982" t="str">
            <v>048</v>
          </cell>
          <cell r="D982" t="str">
            <v>1318</v>
          </cell>
          <cell r="E982" t="str">
            <v>C4</v>
          </cell>
          <cell r="F982" t="str">
            <v>273</v>
          </cell>
          <cell r="G982" t="str">
            <v>M2</v>
          </cell>
          <cell r="H982" t="str">
            <v>M2</v>
          </cell>
          <cell r="I982">
            <v>200</v>
          </cell>
          <cell r="J982">
            <v>0</v>
          </cell>
          <cell r="K982" t="str">
            <v>*</v>
          </cell>
          <cell r="L982">
            <v>0</v>
          </cell>
          <cell r="M982" t="str">
            <v>*</v>
          </cell>
          <cell r="N982" t="str">
            <v>○</v>
          </cell>
          <cell r="O982">
            <v>42657</v>
          </cell>
          <cell r="P982" t="str">
            <v>○</v>
          </cell>
          <cell r="Q982">
            <v>42812</v>
          </cell>
        </row>
        <row r="983">
          <cell r="B983" t="str">
            <v>CHU048H1318C4-303M2M2</v>
          </cell>
          <cell r="C983" t="str">
            <v>048</v>
          </cell>
          <cell r="D983" t="str">
            <v>1318</v>
          </cell>
          <cell r="E983" t="str">
            <v>C4</v>
          </cell>
          <cell r="F983" t="str">
            <v>303</v>
          </cell>
          <cell r="G983" t="str">
            <v>M2</v>
          </cell>
          <cell r="H983" t="str">
            <v>M2</v>
          </cell>
          <cell r="I983">
            <v>200</v>
          </cell>
          <cell r="J983">
            <v>0</v>
          </cell>
          <cell r="K983" t="str">
            <v>*</v>
          </cell>
          <cell r="L983">
            <v>0</v>
          </cell>
          <cell r="M983" t="str">
            <v>*</v>
          </cell>
          <cell r="N983" t="str">
            <v>○</v>
          </cell>
          <cell r="O983">
            <v>42642</v>
          </cell>
          <cell r="P983">
            <v>0</v>
          </cell>
          <cell r="Q983" t="str">
            <v>*</v>
          </cell>
        </row>
        <row r="984">
          <cell r="B984" t="str">
            <v>CHU048H1318C4-353M2M2</v>
          </cell>
          <cell r="C984" t="str">
            <v>048</v>
          </cell>
          <cell r="D984" t="str">
            <v>1318</v>
          </cell>
          <cell r="E984" t="str">
            <v>C4</v>
          </cell>
          <cell r="F984" t="str">
            <v>353</v>
          </cell>
          <cell r="G984" t="str">
            <v>M2</v>
          </cell>
          <cell r="H984" t="str">
            <v>M2</v>
          </cell>
          <cell r="I984">
            <v>200</v>
          </cell>
          <cell r="J984">
            <v>0</v>
          </cell>
          <cell r="K984" t="str">
            <v>*</v>
          </cell>
          <cell r="L984">
            <v>0</v>
          </cell>
          <cell r="M984" t="str">
            <v>*</v>
          </cell>
          <cell r="N984" t="str">
            <v>○</v>
          </cell>
          <cell r="O984">
            <v>42725</v>
          </cell>
          <cell r="P984">
            <v>0</v>
          </cell>
          <cell r="Q984" t="str">
            <v>*</v>
          </cell>
        </row>
        <row r="985">
          <cell r="B985" t="str">
            <v>CHU048H1318C4-403M2M2</v>
          </cell>
          <cell r="C985" t="str">
            <v>048</v>
          </cell>
          <cell r="D985" t="str">
            <v>1318</v>
          </cell>
          <cell r="E985" t="str">
            <v>C4</v>
          </cell>
          <cell r="F985" t="str">
            <v>403</v>
          </cell>
          <cell r="G985" t="str">
            <v>M2</v>
          </cell>
          <cell r="H985" t="str">
            <v>M2</v>
          </cell>
          <cell r="I985">
            <v>200</v>
          </cell>
          <cell r="J985">
            <v>0</v>
          </cell>
          <cell r="K985" t="str">
            <v>*</v>
          </cell>
          <cell r="L985">
            <v>0</v>
          </cell>
          <cell r="M985" t="str">
            <v>*</v>
          </cell>
          <cell r="N985" t="str">
            <v>○</v>
          </cell>
          <cell r="O985">
            <v>42644</v>
          </cell>
          <cell r="P985" t="str">
            <v>○</v>
          </cell>
          <cell r="Q985">
            <v>42780</v>
          </cell>
        </row>
        <row r="986">
          <cell r="B986" t="str">
            <v>CHU048H1318C4-503M2M2</v>
          </cell>
          <cell r="C986" t="str">
            <v>048</v>
          </cell>
          <cell r="D986" t="str">
            <v>1318</v>
          </cell>
          <cell r="E986" t="str">
            <v>C4</v>
          </cell>
          <cell r="F986" t="str">
            <v>503</v>
          </cell>
          <cell r="G986" t="str">
            <v>M2</v>
          </cell>
          <cell r="H986" t="str">
            <v>M2</v>
          </cell>
          <cell r="I986">
            <v>200</v>
          </cell>
          <cell r="J986">
            <v>0</v>
          </cell>
          <cell r="K986" t="str">
            <v>*</v>
          </cell>
          <cell r="L986">
            <v>0</v>
          </cell>
          <cell r="M986" t="str">
            <v>*</v>
          </cell>
          <cell r="N986" t="str">
            <v>○</v>
          </cell>
          <cell r="O986">
            <v>42650</v>
          </cell>
          <cell r="P986">
            <v>0</v>
          </cell>
          <cell r="Q986" t="str">
            <v>*</v>
          </cell>
        </row>
        <row r="987">
          <cell r="B987" t="str">
            <v>CHU048H1318C4-243H5M3</v>
          </cell>
          <cell r="C987" t="str">
            <v>048</v>
          </cell>
          <cell r="D987" t="str">
            <v>1318</v>
          </cell>
          <cell r="E987" t="str">
            <v>C4</v>
          </cell>
          <cell r="F987" t="str">
            <v>243</v>
          </cell>
          <cell r="G987" t="str">
            <v>H5</v>
          </cell>
          <cell r="H987" t="str">
            <v>M3</v>
          </cell>
          <cell r="I987">
            <v>200</v>
          </cell>
          <cell r="J987">
            <v>0</v>
          </cell>
          <cell r="K987" t="str">
            <v>*</v>
          </cell>
          <cell r="L987">
            <v>0</v>
          </cell>
          <cell r="M987" t="str">
            <v>*</v>
          </cell>
          <cell r="N987" t="str">
            <v>○</v>
          </cell>
          <cell r="O987">
            <v>42659</v>
          </cell>
          <cell r="P987">
            <v>0</v>
          </cell>
          <cell r="Q987" t="str">
            <v>*</v>
          </cell>
        </row>
        <row r="988">
          <cell r="B988" t="str">
            <v>CHU048H1318C4-273H5M3</v>
          </cell>
          <cell r="C988" t="str">
            <v>048</v>
          </cell>
          <cell r="D988" t="str">
            <v>1318</v>
          </cell>
          <cell r="E988" t="str">
            <v>C4</v>
          </cell>
          <cell r="F988" t="str">
            <v>273</v>
          </cell>
          <cell r="G988" t="str">
            <v>H5</v>
          </cell>
          <cell r="H988" t="str">
            <v>M3</v>
          </cell>
          <cell r="I988">
            <v>200</v>
          </cell>
          <cell r="J988">
            <v>0</v>
          </cell>
          <cell r="K988" t="str">
            <v>*</v>
          </cell>
          <cell r="L988">
            <v>0</v>
          </cell>
          <cell r="M988" t="str">
            <v>*</v>
          </cell>
          <cell r="N988" t="str">
            <v>○</v>
          </cell>
          <cell r="O988">
            <v>42657</v>
          </cell>
          <cell r="P988" t="str">
            <v>○</v>
          </cell>
          <cell r="Q988">
            <v>42809</v>
          </cell>
        </row>
        <row r="989">
          <cell r="B989" t="str">
            <v>CHU048H1318C4-303H5M3</v>
          </cell>
          <cell r="C989" t="str">
            <v>048</v>
          </cell>
          <cell r="D989" t="str">
            <v>1318</v>
          </cell>
          <cell r="E989" t="str">
            <v>C4</v>
          </cell>
          <cell r="F989" t="str">
            <v>303</v>
          </cell>
          <cell r="G989" t="str">
            <v>H5</v>
          </cell>
          <cell r="H989" t="str">
            <v>M3</v>
          </cell>
          <cell r="I989">
            <v>200</v>
          </cell>
          <cell r="J989">
            <v>0</v>
          </cell>
          <cell r="K989" t="str">
            <v>*</v>
          </cell>
          <cell r="L989">
            <v>0</v>
          </cell>
          <cell r="M989" t="str">
            <v>*</v>
          </cell>
          <cell r="N989" t="str">
            <v>○</v>
          </cell>
          <cell r="O989">
            <v>42656</v>
          </cell>
          <cell r="P989">
            <v>0</v>
          </cell>
          <cell r="Q989" t="str">
            <v>*</v>
          </cell>
        </row>
        <row r="990">
          <cell r="B990" t="str">
            <v>CHU048H1318C4-353H5M3</v>
          </cell>
          <cell r="C990" t="str">
            <v>048</v>
          </cell>
          <cell r="D990" t="str">
            <v>1318</v>
          </cell>
          <cell r="E990" t="str">
            <v>C4</v>
          </cell>
          <cell r="F990" t="str">
            <v>353</v>
          </cell>
          <cell r="G990" t="str">
            <v>H5</v>
          </cell>
          <cell r="H990" t="str">
            <v>M3</v>
          </cell>
          <cell r="I990">
            <v>200</v>
          </cell>
          <cell r="J990">
            <v>0</v>
          </cell>
          <cell r="K990" t="str">
            <v>*</v>
          </cell>
          <cell r="L990">
            <v>0</v>
          </cell>
          <cell r="M990" t="str">
            <v>*</v>
          </cell>
          <cell r="N990" t="str">
            <v>○</v>
          </cell>
          <cell r="O990">
            <v>42645</v>
          </cell>
          <cell r="P990" t="str">
            <v>○</v>
          </cell>
          <cell r="Q990">
            <v>42812</v>
          </cell>
        </row>
        <row r="991">
          <cell r="B991" t="str">
            <v>CHU048H1318C4-403H5M3</v>
          </cell>
          <cell r="C991" t="str">
            <v>048</v>
          </cell>
          <cell r="D991" t="str">
            <v>1318</v>
          </cell>
          <cell r="E991" t="str">
            <v>C4</v>
          </cell>
          <cell r="F991" t="str">
            <v>403</v>
          </cell>
          <cell r="G991" t="str">
            <v>H5</v>
          </cell>
          <cell r="H991" t="str">
            <v>M3</v>
          </cell>
          <cell r="I991">
            <v>200</v>
          </cell>
          <cell r="J991">
            <v>0</v>
          </cell>
          <cell r="K991" t="str">
            <v>*</v>
          </cell>
          <cell r="L991">
            <v>0</v>
          </cell>
          <cell r="M991" t="str">
            <v>*</v>
          </cell>
          <cell r="N991" t="str">
            <v>○</v>
          </cell>
          <cell r="O991">
            <v>42650</v>
          </cell>
          <cell r="P991" t="str">
            <v>○</v>
          </cell>
          <cell r="Q991">
            <v>42832</v>
          </cell>
        </row>
        <row r="992">
          <cell r="B992" t="str">
            <v>CHU048H1318C4-503H5M3</v>
          </cell>
          <cell r="C992" t="str">
            <v>048</v>
          </cell>
          <cell r="D992" t="str">
            <v>1318</v>
          </cell>
          <cell r="E992" t="str">
            <v>C4</v>
          </cell>
          <cell r="F992" t="str">
            <v>503</v>
          </cell>
          <cell r="G992" t="str">
            <v>H5</v>
          </cell>
          <cell r="H992" t="str">
            <v>M3</v>
          </cell>
          <cell r="I992">
            <v>200</v>
          </cell>
          <cell r="J992">
            <v>0</v>
          </cell>
          <cell r="K992" t="str">
            <v>*</v>
          </cell>
          <cell r="L992">
            <v>0</v>
          </cell>
          <cell r="M992" t="str">
            <v>*</v>
          </cell>
          <cell r="N992" t="str">
            <v>○</v>
          </cell>
          <cell r="O992">
            <v>42658</v>
          </cell>
          <cell r="P992">
            <v>0</v>
          </cell>
          <cell r="Q992" t="str">
            <v>*</v>
          </cell>
        </row>
        <row r="993">
          <cell r="B993" t="str">
            <v>-</v>
          </cell>
          <cell r="C993" t="str">
            <v>-</v>
          </cell>
          <cell r="D993" t="str">
            <v>-</v>
          </cell>
          <cell r="E993" t="str">
            <v>-</v>
          </cell>
          <cell r="F993" t="str">
            <v>-</v>
          </cell>
          <cell r="G993" t="str">
            <v>-</v>
          </cell>
          <cell r="H993" t="str">
            <v>-</v>
          </cell>
          <cell r="I993" t="str">
            <v>-</v>
          </cell>
          <cell r="J993" t="str">
            <v>-</v>
          </cell>
          <cell r="K993" t="str">
            <v>-</v>
          </cell>
          <cell r="L993" t="str">
            <v>-</v>
          </cell>
          <cell r="M993" t="str">
            <v>-</v>
          </cell>
          <cell r="N993" t="str">
            <v>-</v>
          </cell>
          <cell r="O993" t="str">
            <v>-</v>
          </cell>
          <cell r="P993" t="str">
            <v>-</v>
          </cell>
          <cell r="Q993" t="str">
            <v>-</v>
          </cell>
        </row>
        <row r="994">
          <cell r="B994" t="str">
            <v>-</v>
          </cell>
          <cell r="C994" t="str">
            <v>-</v>
          </cell>
          <cell r="D994" t="str">
            <v>-</v>
          </cell>
          <cell r="E994" t="str">
            <v>-</v>
          </cell>
          <cell r="F994" t="str">
            <v>-</v>
          </cell>
          <cell r="G994" t="str">
            <v>-</v>
          </cell>
          <cell r="H994" t="str">
            <v>-</v>
          </cell>
          <cell r="I994" t="str">
            <v>-</v>
          </cell>
          <cell r="J994" t="str">
            <v>-</v>
          </cell>
          <cell r="K994" t="str">
            <v>-</v>
          </cell>
          <cell r="L994" t="str">
            <v>-</v>
          </cell>
          <cell r="M994" t="str">
            <v>-</v>
          </cell>
          <cell r="N994" t="str">
            <v>-</v>
          </cell>
          <cell r="O994" t="str">
            <v>-</v>
          </cell>
          <cell r="P994" t="str">
            <v>-</v>
          </cell>
          <cell r="Q994" t="str">
            <v>-</v>
          </cell>
        </row>
        <row r="995">
          <cell r="B995" t="str">
            <v>-</v>
          </cell>
          <cell r="C995" t="str">
            <v>-</v>
          </cell>
          <cell r="D995" t="str">
            <v>-</v>
          </cell>
          <cell r="E995" t="str">
            <v>-</v>
          </cell>
          <cell r="F995" t="str">
            <v>-</v>
          </cell>
          <cell r="G995" t="str">
            <v>-</v>
          </cell>
          <cell r="H995" t="str">
            <v>-</v>
          </cell>
          <cell r="I995" t="str">
            <v>-</v>
          </cell>
          <cell r="J995" t="str">
            <v>-</v>
          </cell>
          <cell r="K995" t="str">
            <v>-</v>
          </cell>
          <cell r="L995" t="str">
            <v>-</v>
          </cell>
          <cell r="M995" t="str">
            <v>-</v>
          </cell>
          <cell r="N995" t="str">
            <v>-</v>
          </cell>
          <cell r="O995" t="str">
            <v>-</v>
          </cell>
          <cell r="P995" t="str">
            <v>-</v>
          </cell>
          <cell r="Q995" t="str">
            <v>-</v>
          </cell>
        </row>
        <row r="996">
          <cell r="B996" t="str">
            <v>↓↓　HI-Ver.2　↓↓</v>
          </cell>
          <cell r="C996" t="str">
            <v>-</v>
          </cell>
          <cell r="D996" t="str">
            <v>-</v>
          </cell>
          <cell r="E996" t="str">
            <v>-</v>
          </cell>
          <cell r="F996" t="str">
            <v>-</v>
          </cell>
          <cell r="G996" t="str">
            <v>-</v>
          </cell>
          <cell r="H996" t="str">
            <v>-</v>
          </cell>
          <cell r="I996" t="str">
            <v>-</v>
          </cell>
          <cell r="J996" t="str">
            <v>-</v>
          </cell>
          <cell r="K996" t="str">
            <v>-</v>
          </cell>
          <cell r="L996" t="str">
            <v>-</v>
          </cell>
          <cell r="M996" t="str">
            <v>-</v>
          </cell>
          <cell r="N996" t="str">
            <v>-</v>
          </cell>
          <cell r="O996" t="str">
            <v>-</v>
          </cell>
          <cell r="P996" t="str">
            <v>-</v>
          </cell>
          <cell r="Q996" t="str">
            <v>-</v>
          </cell>
        </row>
        <row r="997">
          <cell r="B997" t="str">
            <v>CFU701H0303C4-273M2K1</v>
          </cell>
          <cell r="C997" t="str">
            <v>701</v>
          </cell>
          <cell r="D997" t="str">
            <v>0303</v>
          </cell>
          <cell r="E997" t="str">
            <v>C4</v>
          </cell>
          <cell r="F997" t="str">
            <v>273</v>
          </cell>
          <cell r="G997" t="str">
            <v>M2</v>
          </cell>
          <cell r="H997" t="str">
            <v>K1</v>
          </cell>
          <cell r="I997">
            <v>700</v>
          </cell>
          <cell r="J997">
            <v>0</v>
          </cell>
          <cell r="K997" t="str">
            <v>*</v>
          </cell>
          <cell r="L997">
            <v>0</v>
          </cell>
          <cell r="M997" t="str">
            <v>*</v>
          </cell>
          <cell r="N997">
            <v>0</v>
          </cell>
          <cell r="O997" t="str">
            <v>*</v>
          </cell>
          <cell r="P997" t="str">
            <v>○</v>
          </cell>
          <cell r="Q997">
            <v>42786</v>
          </cell>
        </row>
        <row r="998">
          <cell r="B998" t="str">
            <v>CFU701H0303C4-303M2K1</v>
          </cell>
          <cell r="C998" t="str">
            <v>701</v>
          </cell>
          <cell r="D998" t="str">
            <v>0303</v>
          </cell>
          <cell r="E998" t="str">
            <v>C4</v>
          </cell>
          <cell r="F998" t="str">
            <v>303</v>
          </cell>
          <cell r="G998" t="str">
            <v>M2</v>
          </cell>
          <cell r="H998" t="str">
            <v>K1</v>
          </cell>
          <cell r="I998">
            <v>700</v>
          </cell>
          <cell r="J998">
            <v>0</v>
          </cell>
          <cell r="K998" t="str">
            <v>*</v>
          </cell>
          <cell r="L998" t="str">
            <v>○</v>
          </cell>
          <cell r="M998">
            <v>42500</v>
          </cell>
          <cell r="N998">
            <v>0</v>
          </cell>
          <cell r="O998" t="str">
            <v>*</v>
          </cell>
          <cell r="P998" t="str">
            <v>○</v>
          </cell>
          <cell r="Q998">
            <v>42838</v>
          </cell>
        </row>
        <row r="999">
          <cell r="B999" t="str">
            <v>CFU701H0303C4-353M2K1</v>
          </cell>
          <cell r="C999" t="str">
            <v>701</v>
          </cell>
          <cell r="D999" t="str">
            <v>0303</v>
          </cell>
          <cell r="E999" t="str">
            <v>C4</v>
          </cell>
          <cell r="F999" t="str">
            <v>353</v>
          </cell>
          <cell r="G999" t="str">
            <v>M2</v>
          </cell>
          <cell r="H999" t="str">
            <v>K1</v>
          </cell>
          <cell r="I999">
            <v>700</v>
          </cell>
          <cell r="J999">
            <v>0</v>
          </cell>
          <cell r="K999" t="str">
            <v>*</v>
          </cell>
          <cell r="L999">
            <v>0</v>
          </cell>
          <cell r="M999" t="str">
            <v>*</v>
          </cell>
          <cell r="N999">
            <v>0</v>
          </cell>
          <cell r="O999" t="str">
            <v>*</v>
          </cell>
          <cell r="P999" t="str">
            <v>○</v>
          </cell>
          <cell r="Q999">
            <v>42538</v>
          </cell>
        </row>
        <row r="1000">
          <cell r="B1000" t="str">
            <v>CFU701H0303C4-403M2K1</v>
          </cell>
          <cell r="C1000" t="str">
            <v>701</v>
          </cell>
          <cell r="D1000" t="str">
            <v>0303</v>
          </cell>
          <cell r="E1000" t="str">
            <v>C4</v>
          </cell>
          <cell r="F1000" t="str">
            <v>403</v>
          </cell>
          <cell r="G1000" t="str">
            <v>M2</v>
          </cell>
          <cell r="H1000" t="str">
            <v>K1</v>
          </cell>
          <cell r="I1000">
            <v>700</v>
          </cell>
          <cell r="J1000">
            <v>0</v>
          </cell>
          <cell r="K1000" t="str">
            <v>*</v>
          </cell>
          <cell r="L1000" t="str">
            <v>○</v>
          </cell>
          <cell r="M1000">
            <v>42483</v>
          </cell>
          <cell r="N1000">
            <v>0</v>
          </cell>
          <cell r="O1000" t="str">
            <v>*</v>
          </cell>
          <cell r="P1000" t="str">
            <v>○</v>
          </cell>
          <cell r="Q1000">
            <v>42770</v>
          </cell>
        </row>
        <row r="1001">
          <cell r="B1001" t="str">
            <v>CFU701H0303C4-503M2K1</v>
          </cell>
          <cell r="C1001" t="str">
            <v>701</v>
          </cell>
          <cell r="D1001" t="str">
            <v>0303</v>
          </cell>
          <cell r="E1001" t="str">
            <v>C4</v>
          </cell>
          <cell r="F1001" t="str">
            <v>503</v>
          </cell>
          <cell r="G1001" t="str">
            <v>M2</v>
          </cell>
          <cell r="H1001" t="str">
            <v>K1</v>
          </cell>
          <cell r="I1001">
            <v>700</v>
          </cell>
          <cell r="J1001">
            <v>0</v>
          </cell>
          <cell r="K1001" t="str">
            <v>*</v>
          </cell>
          <cell r="L1001">
            <v>0</v>
          </cell>
          <cell r="M1001" t="str">
            <v>*</v>
          </cell>
          <cell r="N1001">
            <v>0</v>
          </cell>
          <cell r="O1001" t="str">
            <v>*</v>
          </cell>
          <cell r="P1001" t="str">
            <v>○</v>
          </cell>
          <cell r="Q1001">
            <v>42776</v>
          </cell>
        </row>
        <row r="1002">
          <cell r="B1002" t="str">
            <v>CFU701H0303C4-273H5K2</v>
          </cell>
          <cell r="C1002" t="str">
            <v>701</v>
          </cell>
          <cell r="D1002" t="str">
            <v>0303</v>
          </cell>
          <cell r="E1002" t="str">
            <v>C4</v>
          </cell>
          <cell r="F1002" t="str">
            <v>273</v>
          </cell>
          <cell r="G1002" t="str">
            <v>H5</v>
          </cell>
          <cell r="H1002" t="str">
            <v>K2</v>
          </cell>
          <cell r="I1002">
            <v>700</v>
          </cell>
          <cell r="J1002">
            <v>0</v>
          </cell>
          <cell r="K1002" t="str">
            <v>*</v>
          </cell>
          <cell r="L1002">
            <v>0</v>
          </cell>
          <cell r="M1002" t="str">
            <v>*</v>
          </cell>
          <cell r="N1002">
            <v>0</v>
          </cell>
          <cell r="O1002" t="str">
            <v>*</v>
          </cell>
          <cell r="P1002" t="str">
            <v>×</v>
          </cell>
          <cell r="Q1002">
            <v>42851</v>
          </cell>
        </row>
        <row r="1003">
          <cell r="B1003" t="str">
            <v>CFU701H0303C4-303H5K2</v>
          </cell>
          <cell r="C1003" t="str">
            <v>701</v>
          </cell>
          <cell r="D1003" t="str">
            <v>0303</v>
          </cell>
          <cell r="E1003" t="str">
            <v>C4</v>
          </cell>
          <cell r="F1003" t="str">
            <v>303</v>
          </cell>
          <cell r="G1003" t="str">
            <v>H5</v>
          </cell>
          <cell r="H1003" t="str">
            <v>K2</v>
          </cell>
          <cell r="I1003">
            <v>700</v>
          </cell>
          <cell r="J1003">
            <v>0</v>
          </cell>
          <cell r="K1003" t="str">
            <v>*</v>
          </cell>
          <cell r="L1003">
            <v>0</v>
          </cell>
          <cell r="M1003" t="str">
            <v>*</v>
          </cell>
          <cell r="N1003">
            <v>0</v>
          </cell>
          <cell r="O1003" t="str">
            <v>*</v>
          </cell>
          <cell r="P1003" t="str">
            <v>×</v>
          </cell>
          <cell r="Q1003">
            <v>42844</v>
          </cell>
        </row>
        <row r="1004">
          <cell r="B1004" t="str">
            <v>CFU701H0303C4-353H5K2</v>
          </cell>
          <cell r="C1004" t="str">
            <v>701</v>
          </cell>
          <cell r="D1004" t="str">
            <v>0303</v>
          </cell>
          <cell r="E1004" t="str">
            <v>C4</v>
          </cell>
          <cell r="F1004" t="str">
            <v>353</v>
          </cell>
          <cell r="G1004" t="str">
            <v>H5</v>
          </cell>
          <cell r="H1004" t="str">
            <v>K2</v>
          </cell>
          <cell r="I1004">
            <v>700</v>
          </cell>
          <cell r="J1004">
            <v>0</v>
          </cell>
          <cell r="K1004" t="str">
            <v>*</v>
          </cell>
          <cell r="L1004">
            <v>0</v>
          </cell>
          <cell r="M1004" t="str">
            <v>*</v>
          </cell>
          <cell r="N1004">
            <v>0</v>
          </cell>
          <cell r="O1004" t="str">
            <v>*</v>
          </cell>
          <cell r="P1004" t="str">
            <v>○</v>
          </cell>
          <cell r="Q1004">
            <v>42816</v>
          </cell>
        </row>
        <row r="1005">
          <cell r="B1005" t="str">
            <v>CFU701H0303C4-403H5K2</v>
          </cell>
          <cell r="C1005" t="str">
            <v>701</v>
          </cell>
          <cell r="D1005" t="str">
            <v>0303</v>
          </cell>
          <cell r="E1005" t="str">
            <v>C4</v>
          </cell>
          <cell r="F1005" t="str">
            <v>403</v>
          </cell>
          <cell r="G1005" t="str">
            <v>H5</v>
          </cell>
          <cell r="H1005" t="str">
            <v>K2</v>
          </cell>
          <cell r="I1005">
            <v>700</v>
          </cell>
          <cell r="J1005">
            <v>0</v>
          </cell>
          <cell r="K1005" t="str">
            <v>*</v>
          </cell>
          <cell r="L1005">
            <v>0</v>
          </cell>
          <cell r="M1005" t="str">
            <v>*</v>
          </cell>
          <cell r="N1005">
            <v>0</v>
          </cell>
          <cell r="O1005" t="str">
            <v>*</v>
          </cell>
          <cell r="P1005" t="str">
            <v>○</v>
          </cell>
          <cell r="Q1005">
            <v>42872</v>
          </cell>
        </row>
        <row r="1006">
          <cell r="B1006" t="str">
            <v>CFU701H0304C4-273M2K1</v>
          </cell>
          <cell r="C1006" t="str">
            <v>701</v>
          </cell>
          <cell r="D1006" t="str">
            <v>0304</v>
          </cell>
          <cell r="E1006" t="str">
            <v>C4</v>
          </cell>
          <cell r="F1006" t="str">
            <v>273</v>
          </cell>
          <cell r="G1006" t="str">
            <v>M2</v>
          </cell>
          <cell r="H1006" t="str">
            <v>K1</v>
          </cell>
          <cell r="I1006">
            <v>700</v>
          </cell>
          <cell r="J1006">
            <v>0</v>
          </cell>
          <cell r="K1006" t="str">
            <v>*</v>
          </cell>
          <cell r="L1006" t="str">
            <v>○</v>
          </cell>
          <cell r="M1006">
            <v>42861</v>
          </cell>
          <cell r="N1006">
            <v>0</v>
          </cell>
          <cell r="O1006" t="str">
            <v>*</v>
          </cell>
          <cell r="P1006" t="str">
            <v>○</v>
          </cell>
          <cell r="Q1006">
            <v>42588</v>
          </cell>
        </row>
        <row r="1007">
          <cell r="B1007" t="str">
            <v>CFU701H0304C4-303M2K1</v>
          </cell>
          <cell r="C1007" t="str">
            <v>701</v>
          </cell>
          <cell r="D1007" t="str">
            <v>0304</v>
          </cell>
          <cell r="E1007" t="str">
            <v>C4</v>
          </cell>
          <cell r="F1007" t="str">
            <v>303</v>
          </cell>
          <cell r="G1007" t="str">
            <v>M2</v>
          </cell>
          <cell r="H1007" t="str">
            <v>K1</v>
          </cell>
          <cell r="I1007">
            <v>700</v>
          </cell>
          <cell r="J1007">
            <v>0</v>
          </cell>
          <cell r="K1007" t="str">
            <v>*</v>
          </cell>
          <cell r="L1007" t="str">
            <v>○</v>
          </cell>
          <cell r="M1007">
            <v>42849</v>
          </cell>
          <cell r="N1007">
            <v>0</v>
          </cell>
          <cell r="O1007" t="str">
            <v>*</v>
          </cell>
          <cell r="P1007" t="str">
            <v>○</v>
          </cell>
          <cell r="Q1007">
            <v>42613</v>
          </cell>
        </row>
        <row r="1008">
          <cell r="B1008" t="str">
            <v>CFU701H0304C4-353M2K1</v>
          </cell>
          <cell r="C1008" t="str">
            <v>701</v>
          </cell>
          <cell r="D1008" t="str">
            <v>0304</v>
          </cell>
          <cell r="E1008" t="str">
            <v>C4</v>
          </cell>
          <cell r="F1008" t="str">
            <v>353</v>
          </cell>
          <cell r="G1008" t="str">
            <v>M2</v>
          </cell>
          <cell r="H1008" t="str">
            <v>K1</v>
          </cell>
          <cell r="I1008">
            <v>700</v>
          </cell>
          <cell r="J1008">
            <v>0</v>
          </cell>
          <cell r="K1008" t="str">
            <v>*</v>
          </cell>
          <cell r="L1008">
            <v>0</v>
          </cell>
          <cell r="M1008" t="str">
            <v>*</v>
          </cell>
          <cell r="N1008">
            <v>0</v>
          </cell>
          <cell r="O1008" t="str">
            <v>*</v>
          </cell>
          <cell r="P1008">
            <v>0</v>
          </cell>
          <cell r="Q1008" t="str">
            <v>*</v>
          </cell>
        </row>
        <row r="1009">
          <cell r="B1009" t="str">
            <v>CFU701H0304C4-403M2K1</v>
          </cell>
          <cell r="C1009" t="str">
            <v>701</v>
          </cell>
          <cell r="D1009" t="str">
            <v>0304</v>
          </cell>
          <cell r="E1009" t="str">
            <v>C4</v>
          </cell>
          <cell r="F1009" t="str">
            <v>403</v>
          </cell>
          <cell r="G1009" t="str">
            <v>M2</v>
          </cell>
          <cell r="H1009" t="str">
            <v>K1</v>
          </cell>
          <cell r="I1009">
            <v>700</v>
          </cell>
          <cell r="J1009">
            <v>0</v>
          </cell>
          <cell r="K1009" t="str">
            <v>*</v>
          </cell>
          <cell r="L1009" t="str">
            <v>○</v>
          </cell>
          <cell r="M1009">
            <v>42767</v>
          </cell>
          <cell r="N1009">
            <v>0</v>
          </cell>
          <cell r="O1009" t="str">
            <v>*</v>
          </cell>
          <cell r="P1009" t="str">
            <v>○</v>
          </cell>
          <cell r="Q1009">
            <v>42550</v>
          </cell>
        </row>
        <row r="1010">
          <cell r="B1010" t="str">
            <v>CFU701H0304C4-503M2K1</v>
          </cell>
          <cell r="C1010" t="str">
            <v>701</v>
          </cell>
          <cell r="D1010" t="str">
            <v>0304</v>
          </cell>
          <cell r="E1010" t="str">
            <v>C4</v>
          </cell>
          <cell r="F1010" t="str">
            <v>503</v>
          </cell>
          <cell r="G1010" t="str">
            <v>M2</v>
          </cell>
          <cell r="H1010" t="str">
            <v>K1</v>
          </cell>
          <cell r="I1010">
            <v>700</v>
          </cell>
          <cell r="J1010">
            <v>0</v>
          </cell>
          <cell r="K1010" t="str">
            <v>*</v>
          </cell>
          <cell r="L1010" t="str">
            <v>○</v>
          </cell>
          <cell r="M1010">
            <v>42729</v>
          </cell>
          <cell r="N1010">
            <v>0</v>
          </cell>
          <cell r="O1010" t="str">
            <v>*</v>
          </cell>
          <cell r="P1010">
            <v>0</v>
          </cell>
          <cell r="Q1010" t="str">
            <v>*</v>
          </cell>
        </row>
        <row r="1011">
          <cell r="B1011" t="str">
            <v>CFU701H0304C4-273H5K2</v>
          </cell>
          <cell r="C1011" t="str">
            <v>701</v>
          </cell>
          <cell r="D1011" t="str">
            <v>0304</v>
          </cell>
          <cell r="E1011" t="str">
            <v>C4</v>
          </cell>
          <cell r="F1011" t="str">
            <v>273</v>
          </cell>
          <cell r="G1011" t="str">
            <v>H5</v>
          </cell>
          <cell r="H1011" t="str">
            <v>K2</v>
          </cell>
          <cell r="I1011">
            <v>700</v>
          </cell>
          <cell r="J1011">
            <v>0</v>
          </cell>
          <cell r="K1011" t="str">
            <v>*</v>
          </cell>
          <cell r="L1011" t="str">
            <v>○</v>
          </cell>
          <cell r="M1011">
            <v>42869</v>
          </cell>
          <cell r="N1011">
            <v>0</v>
          </cell>
          <cell r="O1011" t="str">
            <v>*</v>
          </cell>
          <cell r="P1011" t="str">
            <v>○</v>
          </cell>
          <cell r="Q1011">
            <v>42638</v>
          </cell>
        </row>
        <row r="1012">
          <cell r="B1012" t="str">
            <v>CFU701H0304C4-303H5K2</v>
          </cell>
          <cell r="C1012" t="str">
            <v>701</v>
          </cell>
          <cell r="D1012" t="str">
            <v>0304</v>
          </cell>
          <cell r="E1012" t="str">
            <v>C4</v>
          </cell>
          <cell r="F1012" t="str">
            <v>303</v>
          </cell>
          <cell r="G1012" t="str">
            <v>H5</v>
          </cell>
          <cell r="H1012" t="str">
            <v>K2</v>
          </cell>
          <cell r="I1012">
            <v>700</v>
          </cell>
          <cell r="J1012">
            <v>0</v>
          </cell>
          <cell r="K1012" t="str">
            <v>*</v>
          </cell>
          <cell r="L1012" t="str">
            <v>○</v>
          </cell>
          <cell r="M1012">
            <v>42869</v>
          </cell>
          <cell r="N1012">
            <v>0</v>
          </cell>
          <cell r="O1012" t="str">
            <v>*</v>
          </cell>
          <cell r="P1012" t="str">
            <v>○</v>
          </cell>
          <cell r="Q1012">
            <v>42562</v>
          </cell>
        </row>
        <row r="1013">
          <cell r="B1013" t="str">
            <v>CFU701H0304C4-353H5K2</v>
          </cell>
          <cell r="C1013" t="str">
            <v>701</v>
          </cell>
          <cell r="D1013" t="str">
            <v>0304</v>
          </cell>
          <cell r="E1013" t="str">
            <v>C4</v>
          </cell>
          <cell r="F1013" t="str">
            <v>353</v>
          </cell>
          <cell r="G1013" t="str">
            <v>H5</v>
          </cell>
          <cell r="H1013" t="str">
            <v>K2</v>
          </cell>
          <cell r="I1013">
            <v>700</v>
          </cell>
          <cell r="J1013">
            <v>0</v>
          </cell>
          <cell r="K1013" t="str">
            <v>*</v>
          </cell>
          <cell r="L1013">
            <v>0</v>
          </cell>
          <cell r="M1013" t="str">
            <v>*</v>
          </cell>
          <cell r="N1013">
            <v>0</v>
          </cell>
          <cell r="O1013" t="str">
            <v>*</v>
          </cell>
          <cell r="P1013">
            <v>0</v>
          </cell>
          <cell r="Q1013" t="str">
            <v>*</v>
          </cell>
        </row>
        <row r="1014">
          <cell r="B1014" t="str">
            <v>CFU701H0304C4-403H5K2</v>
          </cell>
          <cell r="C1014" t="str">
            <v>701</v>
          </cell>
          <cell r="D1014" t="str">
            <v>0304</v>
          </cell>
          <cell r="E1014" t="str">
            <v>C4</v>
          </cell>
          <cell r="F1014" t="str">
            <v>403</v>
          </cell>
          <cell r="G1014" t="str">
            <v>H5</v>
          </cell>
          <cell r="H1014" t="str">
            <v>K2</v>
          </cell>
          <cell r="I1014">
            <v>700</v>
          </cell>
          <cell r="J1014">
            <v>0</v>
          </cell>
          <cell r="K1014" t="str">
            <v>*</v>
          </cell>
          <cell r="L1014" t="str">
            <v>○</v>
          </cell>
          <cell r="M1014">
            <v>42832</v>
          </cell>
          <cell r="N1014">
            <v>0</v>
          </cell>
          <cell r="O1014" t="str">
            <v>*</v>
          </cell>
          <cell r="P1014" t="str">
            <v>○</v>
          </cell>
          <cell r="Q1014">
            <v>42562</v>
          </cell>
        </row>
        <row r="1015">
          <cell r="B1015" t="str">
            <v>CFU701H0603C4-273M2K1</v>
          </cell>
          <cell r="C1015" t="str">
            <v>701</v>
          </cell>
          <cell r="D1015" t="str">
            <v>0603</v>
          </cell>
          <cell r="E1015" t="str">
            <v>C4</v>
          </cell>
          <cell r="F1015" t="str">
            <v>273</v>
          </cell>
          <cell r="G1015" t="str">
            <v>M2</v>
          </cell>
          <cell r="H1015" t="str">
            <v>K1</v>
          </cell>
          <cell r="I1015">
            <v>700</v>
          </cell>
          <cell r="J1015">
            <v>0</v>
          </cell>
          <cell r="K1015" t="str">
            <v>*</v>
          </cell>
          <cell r="L1015">
            <v>0</v>
          </cell>
          <cell r="M1015" t="str">
            <v>*</v>
          </cell>
          <cell r="N1015">
            <v>0</v>
          </cell>
          <cell r="O1015" t="str">
            <v>*</v>
          </cell>
          <cell r="P1015" t="str">
            <v>○</v>
          </cell>
          <cell r="Q1015">
            <v>42870</v>
          </cell>
        </row>
        <row r="1016">
          <cell r="B1016" t="str">
            <v>CFU701H0603C4-303M2K1</v>
          </cell>
          <cell r="C1016" t="str">
            <v>701</v>
          </cell>
          <cell r="D1016" t="str">
            <v>0603</v>
          </cell>
          <cell r="E1016" t="str">
            <v>C4</v>
          </cell>
          <cell r="F1016" t="str">
            <v>303</v>
          </cell>
          <cell r="G1016" t="str">
            <v>M2</v>
          </cell>
          <cell r="H1016" t="str">
            <v>K1</v>
          </cell>
          <cell r="I1016">
            <v>700</v>
          </cell>
          <cell r="J1016">
            <v>0</v>
          </cell>
          <cell r="K1016" t="str">
            <v>*</v>
          </cell>
          <cell r="L1016" t="str">
            <v>○</v>
          </cell>
          <cell r="M1016">
            <v>42728</v>
          </cell>
          <cell r="N1016">
            <v>0</v>
          </cell>
          <cell r="O1016" t="str">
            <v>*</v>
          </cell>
          <cell r="P1016" t="str">
            <v>○</v>
          </cell>
          <cell r="Q1016">
            <v>42779</v>
          </cell>
        </row>
        <row r="1017">
          <cell r="B1017" t="str">
            <v>CFU701H0603C4-273H7K4</v>
          </cell>
          <cell r="C1017" t="str">
            <v>701</v>
          </cell>
          <cell r="D1017" t="str">
            <v>0603</v>
          </cell>
          <cell r="E1017" t="str">
            <v>C4</v>
          </cell>
          <cell r="F1017" t="str">
            <v>273</v>
          </cell>
          <cell r="G1017" t="str">
            <v>H7</v>
          </cell>
          <cell r="H1017" t="str">
            <v>K4</v>
          </cell>
          <cell r="I1017">
            <v>700</v>
          </cell>
          <cell r="J1017">
            <v>0</v>
          </cell>
          <cell r="K1017" t="str">
            <v>*</v>
          </cell>
          <cell r="L1017">
            <v>0</v>
          </cell>
          <cell r="M1017" t="str">
            <v>*</v>
          </cell>
          <cell r="N1017" t="str">
            <v>○</v>
          </cell>
          <cell r="O1017">
            <v>42698</v>
          </cell>
          <cell r="P1017">
            <v>0</v>
          </cell>
          <cell r="Q1017" t="str">
            <v>*</v>
          </cell>
        </row>
        <row r="1018">
          <cell r="B1018" t="str">
            <v>CFU701H0603C4-303H7K4</v>
          </cell>
          <cell r="C1018" t="str">
            <v>701</v>
          </cell>
          <cell r="D1018" t="str">
            <v>0603</v>
          </cell>
          <cell r="E1018" t="str">
            <v>C4</v>
          </cell>
          <cell r="F1018" t="str">
            <v>303</v>
          </cell>
          <cell r="G1018" t="str">
            <v>H7</v>
          </cell>
          <cell r="H1018" t="str">
            <v>K4</v>
          </cell>
          <cell r="I1018">
            <v>700</v>
          </cell>
          <cell r="J1018">
            <v>0</v>
          </cell>
          <cell r="K1018" t="str">
            <v>*</v>
          </cell>
          <cell r="L1018">
            <v>0</v>
          </cell>
          <cell r="M1018" t="str">
            <v>*</v>
          </cell>
          <cell r="N1018" t="str">
            <v>○</v>
          </cell>
          <cell r="O1018">
            <v>42698</v>
          </cell>
          <cell r="P1018">
            <v>0</v>
          </cell>
          <cell r="Q1018" t="str">
            <v>*</v>
          </cell>
        </row>
        <row r="1019">
          <cell r="B1019" t="str">
            <v>CFU701H1002C4-50AL7K3</v>
          </cell>
          <cell r="C1019" t="str">
            <v>701</v>
          </cell>
          <cell r="D1019" t="str">
            <v>1002</v>
          </cell>
          <cell r="E1019" t="str">
            <v>C4</v>
          </cell>
          <cell r="F1019" t="str">
            <v>50A</v>
          </cell>
          <cell r="G1019" t="str">
            <v>L7</v>
          </cell>
          <cell r="H1019" t="str">
            <v>K3</v>
          </cell>
          <cell r="I1019">
            <v>700</v>
          </cell>
          <cell r="J1019">
            <v>0</v>
          </cell>
          <cell r="K1019" t="str">
            <v>*</v>
          </cell>
          <cell r="L1019" t="str">
            <v>○</v>
          </cell>
          <cell r="M1019">
            <v>42483</v>
          </cell>
          <cell r="N1019">
            <v>0</v>
          </cell>
          <cell r="O1019" t="str">
            <v>*</v>
          </cell>
          <cell r="P1019">
            <v>0</v>
          </cell>
          <cell r="Q1019" t="str">
            <v>*</v>
          </cell>
        </row>
        <row r="1020">
          <cell r="B1020" t="str">
            <v>CFU701H1002C4-273M2K1</v>
          </cell>
          <cell r="C1020" t="str">
            <v>701</v>
          </cell>
          <cell r="D1020" t="str">
            <v>1002</v>
          </cell>
          <cell r="E1020" t="str">
            <v>C4</v>
          </cell>
          <cell r="F1020" t="str">
            <v>273</v>
          </cell>
          <cell r="G1020" t="str">
            <v>M2</v>
          </cell>
          <cell r="H1020" t="str">
            <v>K1</v>
          </cell>
          <cell r="I1020">
            <v>700</v>
          </cell>
          <cell r="J1020">
            <v>0</v>
          </cell>
          <cell r="K1020" t="str">
            <v>*</v>
          </cell>
          <cell r="L1020" t="str">
            <v>○</v>
          </cell>
          <cell r="M1020">
            <v>42795</v>
          </cell>
          <cell r="N1020">
            <v>0</v>
          </cell>
          <cell r="O1020" t="str">
            <v>*</v>
          </cell>
          <cell r="P1020" t="str">
            <v>○</v>
          </cell>
          <cell r="Q1020">
            <v>42849</v>
          </cell>
        </row>
        <row r="1021">
          <cell r="B1021" t="str">
            <v>CFU701H1002C4-303M2K1</v>
          </cell>
          <cell r="C1021" t="str">
            <v>701</v>
          </cell>
          <cell r="D1021" t="str">
            <v>1002</v>
          </cell>
          <cell r="E1021" t="str">
            <v>C4</v>
          </cell>
          <cell r="F1021" t="str">
            <v>303</v>
          </cell>
          <cell r="G1021" t="str">
            <v>M2</v>
          </cell>
          <cell r="H1021" t="str">
            <v>K1</v>
          </cell>
          <cell r="I1021">
            <v>700</v>
          </cell>
          <cell r="J1021">
            <v>0</v>
          </cell>
          <cell r="K1021" t="str">
            <v>*</v>
          </cell>
          <cell r="L1021" t="str">
            <v>○</v>
          </cell>
          <cell r="M1021">
            <v>42688</v>
          </cell>
          <cell r="N1021">
            <v>0</v>
          </cell>
          <cell r="O1021" t="str">
            <v>*</v>
          </cell>
          <cell r="P1021" t="str">
            <v>○</v>
          </cell>
          <cell r="Q1021">
            <v>42811</v>
          </cell>
        </row>
        <row r="1022">
          <cell r="B1022" t="str">
            <v>CFU701H1002C4-353M2K1</v>
          </cell>
          <cell r="C1022" t="str">
            <v>701</v>
          </cell>
          <cell r="D1022" t="str">
            <v>1002</v>
          </cell>
          <cell r="E1022" t="str">
            <v>C4</v>
          </cell>
          <cell r="F1022" t="str">
            <v>353</v>
          </cell>
          <cell r="G1022" t="str">
            <v>M2</v>
          </cell>
          <cell r="H1022" t="str">
            <v>K1</v>
          </cell>
          <cell r="I1022">
            <v>700</v>
          </cell>
          <cell r="J1022">
            <v>0</v>
          </cell>
          <cell r="K1022" t="str">
            <v>*</v>
          </cell>
          <cell r="L1022">
            <v>0</v>
          </cell>
          <cell r="M1022" t="str">
            <v>*</v>
          </cell>
          <cell r="N1022">
            <v>0</v>
          </cell>
          <cell r="O1022" t="str">
            <v>*</v>
          </cell>
          <cell r="P1022" t="str">
            <v>○</v>
          </cell>
          <cell r="Q1022">
            <v>42582</v>
          </cell>
        </row>
        <row r="1023">
          <cell r="B1023" t="str">
            <v>CFU701H1002C4-403M2K1</v>
          </cell>
          <cell r="C1023" t="str">
            <v>701</v>
          </cell>
          <cell r="D1023" t="str">
            <v>1002</v>
          </cell>
          <cell r="E1023" t="str">
            <v>C4</v>
          </cell>
          <cell r="F1023" t="str">
            <v>403</v>
          </cell>
          <cell r="G1023" t="str">
            <v>M2</v>
          </cell>
          <cell r="H1023" t="str">
            <v>K1</v>
          </cell>
          <cell r="I1023">
            <v>700</v>
          </cell>
          <cell r="J1023">
            <v>0</v>
          </cell>
          <cell r="K1023" t="str">
            <v>*</v>
          </cell>
          <cell r="L1023" t="str">
            <v>○</v>
          </cell>
          <cell r="M1023">
            <v>42658</v>
          </cell>
          <cell r="N1023">
            <v>0</v>
          </cell>
          <cell r="O1023" t="str">
            <v>*</v>
          </cell>
          <cell r="P1023" t="str">
            <v>○</v>
          </cell>
          <cell r="Q1023">
            <v>42554</v>
          </cell>
        </row>
        <row r="1024">
          <cell r="B1024" t="str">
            <v>CFU701H1002C4-503M2K1</v>
          </cell>
          <cell r="C1024" t="str">
            <v>701</v>
          </cell>
          <cell r="D1024" t="str">
            <v>1002</v>
          </cell>
          <cell r="E1024" t="str">
            <v>C4</v>
          </cell>
          <cell r="F1024" t="str">
            <v>503</v>
          </cell>
          <cell r="G1024" t="str">
            <v>M2</v>
          </cell>
          <cell r="H1024" t="str">
            <v>K1</v>
          </cell>
          <cell r="I1024">
            <v>700</v>
          </cell>
          <cell r="J1024">
            <v>0</v>
          </cell>
          <cell r="K1024" t="str">
            <v>*</v>
          </cell>
          <cell r="L1024" t="str">
            <v>○</v>
          </cell>
          <cell r="M1024">
            <v>42701</v>
          </cell>
          <cell r="N1024">
            <v>0</v>
          </cell>
          <cell r="O1024" t="str">
            <v>*</v>
          </cell>
          <cell r="P1024">
            <v>0</v>
          </cell>
          <cell r="Q1024" t="str">
            <v>*</v>
          </cell>
        </row>
        <row r="1025">
          <cell r="B1025" t="str">
            <v>CFU701H1002C4-273H5K2</v>
          </cell>
          <cell r="C1025" t="str">
            <v>701</v>
          </cell>
          <cell r="D1025" t="str">
            <v>1002</v>
          </cell>
          <cell r="E1025" t="str">
            <v>C4</v>
          </cell>
          <cell r="F1025" t="str">
            <v>273</v>
          </cell>
          <cell r="G1025" t="str">
            <v>H5</v>
          </cell>
          <cell r="H1025" t="str">
            <v>K2</v>
          </cell>
          <cell r="I1025">
            <v>700</v>
          </cell>
          <cell r="J1025">
            <v>0</v>
          </cell>
          <cell r="K1025" t="str">
            <v>*</v>
          </cell>
          <cell r="L1025" t="str">
            <v>○</v>
          </cell>
          <cell r="M1025">
            <v>42774</v>
          </cell>
          <cell r="N1025">
            <v>0</v>
          </cell>
          <cell r="O1025" t="str">
            <v>*</v>
          </cell>
          <cell r="P1025" t="str">
            <v>○</v>
          </cell>
          <cell r="Q1025">
            <v>42845</v>
          </cell>
        </row>
        <row r="1026">
          <cell r="B1026" t="str">
            <v>CFU701H1002C4-303H5K2</v>
          </cell>
          <cell r="C1026" t="str">
            <v>701</v>
          </cell>
          <cell r="D1026" t="str">
            <v>1002</v>
          </cell>
          <cell r="E1026" t="str">
            <v>C4</v>
          </cell>
          <cell r="F1026" t="str">
            <v>303</v>
          </cell>
          <cell r="G1026" t="str">
            <v>H5</v>
          </cell>
          <cell r="H1026" t="str">
            <v>K2</v>
          </cell>
          <cell r="I1026">
            <v>700</v>
          </cell>
          <cell r="J1026">
            <v>0</v>
          </cell>
          <cell r="K1026" t="str">
            <v>*</v>
          </cell>
          <cell r="L1026" t="str">
            <v>○</v>
          </cell>
          <cell r="M1026">
            <v>42781</v>
          </cell>
          <cell r="N1026">
            <v>0</v>
          </cell>
          <cell r="O1026" t="str">
            <v>*</v>
          </cell>
          <cell r="P1026" t="str">
            <v>○</v>
          </cell>
          <cell r="Q1026">
            <v>42833</v>
          </cell>
        </row>
        <row r="1027">
          <cell r="B1027" t="str">
            <v>CFU701H1002C4-353H5K2</v>
          </cell>
          <cell r="C1027" t="str">
            <v>701</v>
          </cell>
          <cell r="D1027" t="str">
            <v>1002</v>
          </cell>
          <cell r="E1027" t="str">
            <v>C4</v>
          </cell>
          <cell r="F1027" t="str">
            <v>353</v>
          </cell>
          <cell r="G1027" t="str">
            <v>H5</v>
          </cell>
          <cell r="H1027" t="str">
            <v>K2</v>
          </cell>
          <cell r="I1027">
            <v>700</v>
          </cell>
          <cell r="J1027">
            <v>0</v>
          </cell>
          <cell r="K1027" t="str">
            <v>*</v>
          </cell>
          <cell r="L1027" t="str">
            <v>○</v>
          </cell>
          <cell r="M1027">
            <v>42726</v>
          </cell>
          <cell r="N1027">
            <v>0</v>
          </cell>
          <cell r="O1027" t="str">
            <v>*</v>
          </cell>
          <cell r="P1027" t="str">
            <v>○</v>
          </cell>
          <cell r="Q1027">
            <v>42798</v>
          </cell>
        </row>
        <row r="1028">
          <cell r="B1028" t="str">
            <v>CFU701H1002C4-403H5K2</v>
          </cell>
          <cell r="C1028" t="str">
            <v>701</v>
          </cell>
          <cell r="D1028" t="str">
            <v>1002</v>
          </cell>
          <cell r="E1028" t="str">
            <v>C4</v>
          </cell>
          <cell r="F1028" t="str">
            <v>403</v>
          </cell>
          <cell r="G1028" t="str">
            <v>H5</v>
          </cell>
          <cell r="H1028" t="str">
            <v>K2</v>
          </cell>
          <cell r="I1028">
            <v>700</v>
          </cell>
          <cell r="J1028">
            <v>0</v>
          </cell>
          <cell r="K1028" t="str">
            <v>*</v>
          </cell>
          <cell r="L1028" t="str">
            <v>○</v>
          </cell>
          <cell r="M1028">
            <v>42670</v>
          </cell>
          <cell r="N1028">
            <v>0</v>
          </cell>
          <cell r="O1028" t="str">
            <v>*</v>
          </cell>
          <cell r="P1028" t="str">
            <v>○</v>
          </cell>
          <cell r="Q1028">
            <v>42831</v>
          </cell>
        </row>
        <row r="1029">
          <cell r="B1029" t="str">
            <v>CFU711H1204C4-50AL7K3</v>
          </cell>
          <cell r="C1029" t="str">
            <v>711</v>
          </cell>
          <cell r="D1029" t="str">
            <v>1204</v>
          </cell>
          <cell r="E1029" t="str">
            <v>C4</v>
          </cell>
          <cell r="F1029" t="str">
            <v>50A</v>
          </cell>
          <cell r="G1029" t="str">
            <v>L7</v>
          </cell>
          <cell r="H1029" t="str">
            <v>K3</v>
          </cell>
          <cell r="I1029">
            <v>375</v>
          </cell>
          <cell r="J1029">
            <v>0</v>
          </cell>
          <cell r="K1029" t="str">
            <v>*</v>
          </cell>
          <cell r="L1029" t="str">
            <v>○</v>
          </cell>
          <cell r="M1029">
            <v>42486</v>
          </cell>
          <cell r="N1029">
            <v>0</v>
          </cell>
          <cell r="O1029" t="str">
            <v>*</v>
          </cell>
          <cell r="P1029">
            <v>0</v>
          </cell>
          <cell r="Q1029" t="str">
            <v>*</v>
          </cell>
        </row>
        <row r="1030">
          <cell r="B1030" t="str">
            <v>CFU711H1204C4-273M2K1</v>
          </cell>
          <cell r="C1030" t="str">
            <v>711</v>
          </cell>
          <cell r="D1030" t="str">
            <v>1204</v>
          </cell>
          <cell r="E1030" t="str">
            <v>C4</v>
          </cell>
          <cell r="F1030" t="str">
            <v>273</v>
          </cell>
          <cell r="G1030" t="str">
            <v>M2</v>
          </cell>
          <cell r="H1030" t="str">
            <v>K1</v>
          </cell>
          <cell r="I1030">
            <v>375</v>
          </cell>
          <cell r="J1030" t="str">
            <v>○</v>
          </cell>
          <cell r="K1030">
            <v>42871</v>
          </cell>
          <cell r="L1030" t="str">
            <v>○</v>
          </cell>
          <cell r="M1030">
            <v>42834</v>
          </cell>
          <cell r="N1030">
            <v>0</v>
          </cell>
          <cell r="O1030" t="str">
            <v>*</v>
          </cell>
          <cell r="P1030" t="str">
            <v>○</v>
          </cell>
          <cell r="Q1030">
            <v>42527</v>
          </cell>
        </row>
        <row r="1031">
          <cell r="B1031" t="str">
            <v>CFU711H1204C4-303M2K1</v>
          </cell>
          <cell r="C1031" t="str">
            <v>711</v>
          </cell>
          <cell r="D1031" t="str">
            <v>1204</v>
          </cell>
          <cell r="E1031" t="str">
            <v>C4</v>
          </cell>
          <cell r="F1031" t="str">
            <v>303</v>
          </cell>
          <cell r="G1031" t="str">
            <v>M2</v>
          </cell>
          <cell r="H1031" t="str">
            <v>K1</v>
          </cell>
          <cell r="I1031">
            <v>375</v>
          </cell>
          <cell r="J1031" t="str">
            <v>○</v>
          </cell>
          <cell r="K1031">
            <v>42869</v>
          </cell>
          <cell r="L1031" t="str">
            <v>○</v>
          </cell>
          <cell r="M1031">
            <v>42769</v>
          </cell>
          <cell r="N1031" t="str">
            <v>○</v>
          </cell>
          <cell r="O1031">
            <v>42836</v>
          </cell>
          <cell r="P1031" t="str">
            <v>○</v>
          </cell>
          <cell r="Q1031">
            <v>42513</v>
          </cell>
        </row>
        <row r="1032">
          <cell r="B1032" t="str">
            <v>CFU711H1204C4-353M2K1</v>
          </cell>
          <cell r="C1032" t="str">
            <v>711</v>
          </cell>
          <cell r="D1032" t="str">
            <v>1204</v>
          </cell>
          <cell r="E1032" t="str">
            <v>C4</v>
          </cell>
          <cell r="F1032" t="str">
            <v>353</v>
          </cell>
          <cell r="G1032" t="str">
            <v>M2</v>
          </cell>
          <cell r="H1032" t="str">
            <v>K1</v>
          </cell>
          <cell r="I1032">
            <v>375</v>
          </cell>
          <cell r="J1032">
            <v>0</v>
          </cell>
          <cell r="K1032" t="str">
            <v>*</v>
          </cell>
          <cell r="L1032" t="str">
            <v>○</v>
          </cell>
          <cell r="M1032">
            <v>42808</v>
          </cell>
          <cell r="N1032">
            <v>0</v>
          </cell>
          <cell r="O1032" t="str">
            <v>*</v>
          </cell>
          <cell r="P1032">
            <v>0</v>
          </cell>
          <cell r="Q1032" t="str">
            <v>*</v>
          </cell>
        </row>
        <row r="1033">
          <cell r="B1033" t="str">
            <v>CFU711H1204C4-403M2K1</v>
          </cell>
          <cell r="C1033" t="str">
            <v>711</v>
          </cell>
          <cell r="D1033" t="str">
            <v>1204</v>
          </cell>
          <cell r="E1033" t="str">
            <v>C4</v>
          </cell>
          <cell r="F1033" t="str">
            <v>403</v>
          </cell>
          <cell r="G1033" t="str">
            <v>M2</v>
          </cell>
          <cell r="H1033" t="str">
            <v>K1</v>
          </cell>
          <cell r="I1033">
            <v>375</v>
          </cell>
          <cell r="J1033" t="str">
            <v>○</v>
          </cell>
          <cell r="K1033">
            <v>42869</v>
          </cell>
          <cell r="L1033" t="str">
            <v>○</v>
          </cell>
          <cell r="M1033">
            <v>42791</v>
          </cell>
          <cell r="N1033">
            <v>0</v>
          </cell>
          <cell r="O1033" t="str">
            <v>*</v>
          </cell>
          <cell r="P1033" t="str">
            <v>○</v>
          </cell>
          <cell r="Q1033">
            <v>42653</v>
          </cell>
        </row>
        <row r="1034">
          <cell r="B1034" t="str">
            <v>CFU711H1204C4-503M2K1</v>
          </cell>
          <cell r="C1034" t="str">
            <v>711</v>
          </cell>
          <cell r="D1034" t="str">
            <v>1204</v>
          </cell>
          <cell r="E1034" t="str">
            <v>C4</v>
          </cell>
          <cell r="F1034" t="str">
            <v>503</v>
          </cell>
          <cell r="G1034" t="str">
            <v>M2</v>
          </cell>
          <cell r="H1034" t="str">
            <v>K1</v>
          </cell>
          <cell r="I1034">
            <v>375</v>
          </cell>
          <cell r="J1034" t="str">
            <v>○</v>
          </cell>
          <cell r="K1034">
            <v>42865</v>
          </cell>
          <cell r="L1034" t="str">
            <v>○</v>
          </cell>
          <cell r="M1034">
            <v>42832</v>
          </cell>
          <cell r="N1034">
            <v>0</v>
          </cell>
          <cell r="O1034" t="str">
            <v>*</v>
          </cell>
          <cell r="P1034">
            <v>0</v>
          </cell>
          <cell r="Q1034" t="str">
            <v>*</v>
          </cell>
        </row>
        <row r="1035">
          <cell r="B1035" t="str">
            <v>CFU711H1204C4-273H5K2</v>
          </cell>
          <cell r="C1035" t="str">
            <v>711</v>
          </cell>
          <cell r="D1035" t="str">
            <v>1204</v>
          </cell>
          <cell r="E1035" t="str">
            <v>C4</v>
          </cell>
          <cell r="F1035" t="str">
            <v>273</v>
          </cell>
          <cell r="G1035" t="str">
            <v>H5</v>
          </cell>
          <cell r="H1035" t="str">
            <v>K2</v>
          </cell>
          <cell r="I1035">
            <v>375</v>
          </cell>
          <cell r="J1035" t="str">
            <v>○</v>
          </cell>
          <cell r="K1035">
            <v>42873</v>
          </cell>
          <cell r="L1035" t="str">
            <v>○</v>
          </cell>
          <cell r="M1035">
            <v>42822</v>
          </cell>
          <cell r="N1035" t="str">
            <v>○</v>
          </cell>
          <cell r="O1035">
            <v>42836</v>
          </cell>
          <cell r="P1035" t="str">
            <v>○</v>
          </cell>
          <cell r="Q1035">
            <v>42661</v>
          </cell>
        </row>
        <row r="1036">
          <cell r="B1036" t="str">
            <v>CFU711H1204C4-303H5K2</v>
          </cell>
          <cell r="C1036" t="str">
            <v>711</v>
          </cell>
          <cell r="D1036" t="str">
            <v>1204</v>
          </cell>
          <cell r="E1036" t="str">
            <v>C4</v>
          </cell>
          <cell r="F1036" t="str">
            <v>303</v>
          </cell>
          <cell r="G1036" t="str">
            <v>H5</v>
          </cell>
          <cell r="H1036" t="str">
            <v>K2</v>
          </cell>
          <cell r="I1036">
            <v>375</v>
          </cell>
          <cell r="J1036" t="str">
            <v>○</v>
          </cell>
          <cell r="K1036">
            <v>42875</v>
          </cell>
          <cell r="L1036" t="str">
            <v>○</v>
          </cell>
          <cell r="M1036">
            <v>42836</v>
          </cell>
          <cell r="N1036" t="str">
            <v>○</v>
          </cell>
          <cell r="O1036">
            <v>42836</v>
          </cell>
          <cell r="P1036" t="str">
            <v>○</v>
          </cell>
          <cell r="Q1036">
            <v>42698</v>
          </cell>
        </row>
        <row r="1037">
          <cell r="B1037" t="str">
            <v>CFU711H1204C4-353H5K2</v>
          </cell>
          <cell r="C1037" t="str">
            <v>711</v>
          </cell>
          <cell r="D1037" t="str">
            <v>1204</v>
          </cell>
          <cell r="E1037" t="str">
            <v>C4</v>
          </cell>
          <cell r="F1037" t="str">
            <v>353</v>
          </cell>
          <cell r="G1037" t="str">
            <v>H5</v>
          </cell>
          <cell r="H1037" t="str">
            <v>K2</v>
          </cell>
          <cell r="I1037">
            <v>375</v>
          </cell>
          <cell r="J1037" t="str">
            <v>○</v>
          </cell>
          <cell r="K1037">
            <v>42864</v>
          </cell>
          <cell r="L1037" t="str">
            <v>○</v>
          </cell>
          <cell r="M1037">
            <v>42730</v>
          </cell>
          <cell r="N1037">
            <v>0</v>
          </cell>
          <cell r="O1037" t="str">
            <v>*</v>
          </cell>
          <cell r="P1037" t="str">
            <v>○</v>
          </cell>
          <cell r="Q1037">
            <v>42534</v>
          </cell>
        </row>
        <row r="1038">
          <cell r="B1038" t="str">
            <v>CFU711H1204C4-403H5K2</v>
          </cell>
          <cell r="C1038" t="str">
            <v>711</v>
          </cell>
          <cell r="D1038" t="str">
            <v>1204</v>
          </cell>
          <cell r="E1038" t="str">
            <v>C4</v>
          </cell>
          <cell r="F1038" t="str">
            <v>403</v>
          </cell>
          <cell r="G1038" t="str">
            <v>H5</v>
          </cell>
          <cell r="H1038" t="str">
            <v>K2</v>
          </cell>
          <cell r="I1038">
            <v>375</v>
          </cell>
          <cell r="J1038" t="str">
            <v>○</v>
          </cell>
          <cell r="K1038">
            <v>42878</v>
          </cell>
          <cell r="L1038" t="str">
            <v>○</v>
          </cell>
          <cell r="M1038">
            <v>42823</v>
          </cell>
          <cell r="N1038" t="str">
            <v>○</v>
          </cell>
          <cell r="O1038">
            <v>42836</v>
          </cell>
          <cell r="P1038" t="str">
            <v>×</v>
          </cell>
          <cell r="Q1038">
            <v>42557</v>
          </cell>
        </row>
        <row r="1039">
          <cell r="B1039" t="str">
            <v>CFU721H1206C4-50AL7K3</v>
          </cell>
          <cell r="C1039" t="str">
            <v>721</v>
          </cell>
          <cell r="D1039" t="str">
            <v>1206</v>
          </cell>
          <cell r="E1039" t="str">
            <v>C4</v>
          </cell>
          <cell r="F1039" t="str">
            <v>50A</v>
          </cell>
          <cell r="G1039" t="str">
            <v>L7</v>
          </cell>
          <cell r="H1039" t="str">
            <v>K3</v>
          </cell>
          <cell r="I1039">
            <v>375</v>
          </cell>
          <cell r="J1039">
            <v>0</v>
          </cell>
          <cell r="K1039" t="str">
            <v>*</v>
          </cell>
          <cell r="L1039" t="str">
            <v>○</v>
          </cell>
          <cell r="M1039">
            <v>42486</v>
          </cell>
          <cell r="N1039">
            <v>0</v>
          </cell>
          <cell r="O1039" t="str">
            <v>*</v>
          </cell>
          <cell r="P1039">
            <v>0</v>
          </cell>
          <cell r="Q1039" t="str">
            <v>*</v>
          </cell>
        </row>
        <row r="1040">
          <cell r="B1040" t="str">
            <v>CFU721H1206C4-273M2K1</v>
          </cell>
          <cell r="C1040" t="str">
            <v>721</v>
          </cell>
          <cell r="D1040" t="str">
            <v>1206</v>
          </cell>
          <cell r="E1040" t="str">
            <v>C4</v>
          </cell>
          <cell r="F1040" t="str">
            <v>273</v>
          </cell>
          <cell r="G1040" t="str">
            <v>M2</v>
          </cell>
          <cell r="H1040" t="str">
            <v>K1</v>
          </cell>
          <cell r="I1040">
            <v>375</v>
          </cell>
          <cell r="J1040">
            <v>0</v>
          </cell>
          <cell r="K1040" t="str">
            <v>*</v>
          </cell>
          <cell r="L1040">
            <v>0</v>
          </cell>
          <cell r="M1040" t="str">
            <v>*</v>
          </cell>
          <cell r="N1040">
            <v>0</v>
          </cell>
          <cell r="O1040" t="str">
            <v>*</v>
          </cell>
          <cell r="P1040">
            <v>0</v>
          </cell>
          <cell r="Q1040" t="str">
            <v>*</v>
          </cell>
        </row>
        <row r="1041">
          <cell r="B1041" t="str">
            <v>CFU721H1206C4-303M2K1</v>
          </cell>
          <cell r="C1041" t="str">
            <v>721</v>
          </cell>
          <cell r="D1041" t="str">
            <v>1206</v>
          </cell>
          <cell r="E1041" t="str">
            <v>C4</v>
          </cell>
          <cell r="F1041" t="str">
            <v>303</v>
          </cell>
          <cell r="G1041" t="str">
            <v>M2</v>
          </cell>
          <cell r="H1041" t="str">
            <v>K1</v>
          </cell>
          <cell r="I1041">
            <v>375</v>
          </cell>
          <cell r="J1041">
            <v>0</v>
          </cell>
          <cell r="K1041" t="str">
            <v>*</v>
          </cell>
          <cell r="L1041" t="str">
            <v>○</v>
          </cell>
          <cell r="M1041">
            <v>42831</v>
          </cell>
          <cell r="N1041" t="str">
            <v>○</v>
          </cell>
          <cell r="O1041">
            <v>42839</v>
          </cell>
          <cell r="P1041" t="str">
            <v>○</v>
          </cell>
          <cell r="Q1041">
            <v>42873</v>
          </cell>
        </row>
        <row r="1042">
          <cell r="B1042" t="str">
            <v>CFU721H1206C4-353M2K1</v>
          </cell>
          <cell r="C1042" t="str">
            <v>721</v>
          </cell>
          <cell r="D1042" t="str">
            <v>1206</v>
          </cell>
          <cell r="E1042" t="str">
            <v>C4</v>
          </cell>
          <cell r="F1042" t="str">
            <v>353</v>
          </cell>
          <cell r="G1042" t="str">
            <v>M2</v>
          </cell>
          <cell r="H1042" t="str">
            <v>K1</v>
          </cell>
          <cell r="I1042">
            <v>375</v>
          </cell>
          <cell r="J1042">
            <v>0</v>
          </cell>
          <cell r="K1042" t="str">
            <v>*</v>
          </cell>
          <cell r="L1042" t="str">
            <v>○</v>
          </cell>
          <cell r="M1042">
            <v>42667</v>
          </cell>
          <cell r="N1042">
            <v>0</v>
          </cell>
          <cell r="O1042" t="str">
            <v>*</v>
          </cell>
          <cell r="P1042" t="str">
            <v>○</v>
          </cell>
          <cell r="Q1042">
            <v>42873</v>
          </cell>
        </row>
        <row r="1043">
          <cell r="B1043" t="str">
            <v>CFU721H1206C4-403M2K1</v>
          </cell>
          <cell r="C1043" t="str">
            <v>721</v>
          </cell>
          <cell r="D1043" t="str">
            <v>1206</v>
          </cell>
          <cell r="E1043" t="str">
            <v>C4</v>
          </cell>
          <cell r="F1043" t="str">
            <v>403</v>
          </cell>
          <cell r="G1043" t="str">
            <v>M2</v>
          </cell>
          <cell r="H1043" t="str">
            <v>K1</v>
          </cell>
          <cell r="I1043">
            <v>375</v>
          </cell>
          <cell r="J1043">
            <v>0</v>
          </cell>
          <cell r="K1043" t="str">
            <v>*</v>
          </cell>
          <cell r="L1043" t="str">
            <v>○</v>
          </cell>
          <cell r="M1043">
            <v>42831</v>
          </cell>
          <cell r="N1043" t="str">
            <v>○</v>
          </cell>
          <cell r="O1043">
            <v>42850</v>
          </cell>
          <cell r="P1043" t="str">
            <v>○</v>
          </cell>
          <cell r="Q1043">
            <v>42866</v>
          </cell>
        </row>
        <row r="1044">
          <cell r="B1044" t="str">
            <v>CFU721H1206C4-503M2K1</v>
          </cell>
          <cell r="C1044" t="str">
            <v>721</v>
          </cell>
          <cell r="D1044" t="str">
            <v>1206</v>
          </cell>
          <cell r="E1044" t="str">
            <v>C4</v>
          </cell>
          <cell r="F1044" t="str">
            <v>503</v>
          </cell>
          <cell r="G1044" t="str">
            <v>M2</v>
          </cell>
          <cell r="H1044" t="str">
            <v>K1</v>
          </cell>
          <cell r="I1044">
            <v>375</v>
          </cell>
          <cell r="J1044">
            <v>0</v>
          </cell>
          <cell r="K1044" t="str">
            <v>*</v>
          </cell>
          <cell r="L1044" t="str">
            <v>○</v>
          </cell>
          <cell r="M1044">
            <v>42762</v>
          </cell>
          <cell r="N1044">
            <v>0</v>
          </cell>
          <cell r="O1044" t="str">
            <v>*</v>
          </cell>
          <cell r="P1044">
            <v>0</v>
          </cell>
          <cell r="Q1044" t="str">
            <v>*</v>
          </cell>
        </row>
        <row r="1045">
          <cell r="B1045" t="str">
            <v>CFU721H1206C4-273H5K2</v>
          </cell>
          <cell r="C1045" t="str">
            <v>721</v>
          </cell>
          <cell r="D1045" t="str">
            <v>1206</v>
          </cell>
          <cell r="E1045" t="str">
            <v>C4</v>
          </cell>
          <cell r="F1045" t="str">
            <v>273</v>
          </cell>
          <cell r="G1045" t="str">
            <v>H5</v>
          </cell>
          <cell r="H1045" t="str">
            <v>K2</v>
          </cell>
          <cell r="I1045">
            <v>375</v>
          </cell>
          <cell r="J1045">
            <v>0</v>
          </cell>
          <cell r="K1045" t="str">
            <v>*</v>
          </cell>
          <cell r="L1045" t="str">
            <v>○</v>
          </cell>
          <cell r="M1045">
            <v>42701</v>
          </cell>
          <cell r="N1045">
            <v>0</v>
          </cell>
          <cell r="O1045" t="str">
            <v>*</v>
          </cell>
          <cell r="P1045">
            <v>0</v>
          </cell>
          <cell r="Q1045" t="str">
            <v>*</v>
          </cell>
        </row>
        <row r="1046">
          <cell r="B1046" t="str">
            <v>CFU721H1206C4-303H5K2</v>
          </cell>
          <cell r="C1046" t="str">
            <v>721</v>
          </cell>
          <cell r="D1046" t="str">
            <v>1206</v>
          </cell>
          <cell r="E1046" t="str">
            <v>C4</v>
          </cell>
          <cell r="F1046" t="str">
            <v>303</v>
          </cell>
          <cell r="G1046" t="str">
            <v>H5</v>
          </cell>
          <cell r="H1046" t="str">
            <v>K2</v>
          </cell>
          <cell r="I1046">
            <v>375</v>
          </cell>
          <cell r="J1046">
            <v>0</v>
          </cell>
          <cell r="K1046" t="str">
            <v>*</v>
          </cell>
          <cell r="L1046" t="str">
            <v>○</v>
          </cell>
          <cell r="M1046">
            <v>42829</v>
          </cell>
          <cell r="N1046" t="str">
            <v>○</v>
          </cell>
          <cell r="O1046">
            <v>42849</v>
          </cell>
          <cell r="P1046" t="str">
            <v>○</v>
          </cell>
          <cell r="Q1046">
            <v>42649</v>
          </cell>
        </row>
        <row r="1047">
          <cell r="B1047" t="str">
            <v>CFU721H1206C4-353H5K2</v>
          </cell>
          <cell r="C1047" t="str">
            <v>721</v>
          </cell>
          <cell r="D1047" t="str">
            <v>1206</v>
          </cell>
          <cell r="E1047" t="str">
            <v>C4</v>
          </cell>
          <cell r="F1047" t="str">
            <v>353</v>
          </cell>
          <cell r="G1047" t="str">
            <v>H5</v>
          </cell>
          <cell r="H1047" t="str">
            <v>K2</v>
          </cell>
          <cell r="I1047">
            <v>375</v>
          </cell>
          <cell r="J1047">
            <v>0</v>
          </cell>
          <cell r="K1047" t="str">
            <v>*</v>
          </cell>
          <cell r="L1047">
            <v>0</v>
          </cell>
          <cell r="M1047" t="str">
            <v>*</v>
          </cell>
          <cell r="N1047">
            <v>0</v>
          </cell>
          <cell r="O1047" t="str">
            <v>*</v>
          </cell>
          <cell r="P1047">
            <v>0</v>
          </cell>
          <cell r="Q1047" t="str">
            <v>*</v>
          </cell>
        </row>
        <row r="1048">
          <cell r="B1048" t="str">
            <v>CFU721H1206C4-403H5K2</v>
          </cell>
          <cell r="C1048" t="str">
            <v>721</v>
          </cell>
          <cell r="D1048" t="str">
            <v>1206</v>
          </cell>
          <cell r="E1048" t="str">
            <v>C4</v>
          </cell>
          <cell r="F1048" t="str">
            <v>403</v>
          </cell>
          <cell r="G1048" t="str">
            <v>H5</v>
          </cell>
          <cell r="H1048" t="str">
            <v>K2</v>
          </cell>
          <cell r="I1048">
            <v>375</v>
          </cell>
          <cell r="J1048">
            <v>0</v>
          </cell>
          <cell r="K1048" t="str">
            <v>*</v>
          </cell>
          <cell r="L1048" t="str">
            <v>○</v>
          </cell>
          <cell r="M1048">
            <v>42702</v>
          </cell>
          <cell r="N1048">
            <v>0</v>
          </cell>
          <cell r="O1048" t="str">
            <v>*</v>
          </cell>
          <cell r="P1048" t="str">
            <v>○</v>
          </cell>
          <cell r="Q1048">
            <v>42647</v>
          </cell>
        </row>
        <row r="1049">
          <cell r="B1049" t="str">
            <v>CFU731H1210C4-50AL7K3</v>
          </cell>
          <cell r="C1049" t="str">
            <v>731</v>
          </cell>
          <cell r="D1049" t="str">
            <v>1210</v>
          </cell>
          <cell r="E1049" t="str">
            <v>C4</v>
          </cell>
          <cell r="F1049" t="str">
            <v>50A</v>
          </cell>
          <cell r="G1049" t="str">
            <v>L7</v>
          </cell>
          <cell r="H1049" t="str">
            <v>K3</v>
          </cell>
          <cell r="I1049">
            <v>200</v>
          </cell>
          <cell r="J1049">
            <v>0</v>
          </cell>
          <cell r="K1049" t="str">
            <v>*</v>
          </cell>
          <cell r="L1049" t="str">
            <v>○</v>
          </cell>
          <cell r="M1049">
            <v>42495</v>
          </cell>
          <cell r="N1049">
            <v>0</v>
          </cell>
          <cell r="O1049" t="str">
            <v>*</v>
          </cell>
          <cell r="P1049">
            <v>0</v>
          </cell>
          <cell r="Q1049" t="str">
            <v>*</v>
          </cell>
        </row>
        <row r="1050">
          <cell r="B1050" t="str">
            <v>CFU731H1210C4-273M2K1</v>
          </cell>
          <cell r="C1050" t="str">
            <v>731</v>
          </cell>
          <cell r="D1050" t="str">
            <v>1210</v>
          </cell>
          <cell r="E1050" t="str">
            <v>C4</v>
          </cell>
          <cell r="F1050" t="str">
            <v>273</v>
          </cell>
          <cell r="G1050" t="str">
            <v>M2</v>
          </cell>
          <cell r="H1050" t="str">
            <v>K1</v>
          </cell>
          <cell r="I1050">
            <v>200</v>
          </cell>
          <cell r="J1050">
            <v>0</v>
          </cell>
          <cell r="K1050" t="str">
            <v>*</v>
          </cell>
          <cell r="L1050">
            <v>0</v>
          </cell>
          <cell r="M1050" t="str">
            <v>*</v>
          </cell>
          <cell r="N1050">
            <v>0</v>
          </cell>
          <cell r="O1050" t="str">
            <v>*</v>
          </cell>
          <cell r="P1050">
            <v>0</v>
          </cell>
          <cell r="Q1050" t="str">
            <v>*</v>
          </cell>
        </row>
        <row r="1051">
          <cell r="B1051" t="str">
            <v>CFU731H1210C4-303M2K1</v>
          </cell>
          <cell r="C1051" t="str">
            <v>731</v>
          </cell>
          <cell r="D1051" t="str">
            <v>1210</v>
          </cell>
          <cell r="E1051" t="str">
            <v>C4</v>
          </cell>
          <cell r="F1051" t="str">
            <v>303</v>
          </cell>
          <cell r="G1051" t="str">
            <v>M2</v>
          </cell>
          <cell r="H1051" t="str">
            <v>K1</v>
          </cell>
          <cell r="I1051">
            <v>200</v>
          </cell>
          <cell r="J1051">
            <v>0</v>
          </cell>
          <cell r="K1051" t="str">
            <v>*</v>
          </cell>
          <cell r="L1051">
            <v>0</v>
          </cell>
          <cell r="M1051" t="str">
            <v>*</v>
          </cell>
          <cell r="N1051">
            <v>0</v>
          </cell>
          <cell r="O1051" t="str">
            <v>*</v>
          </cell>
          <cell r="P1051" t="str">
            <v>○</v>
          </cell>
          <cell r="Q1051">
            <v>42705</v>
          </cell>
        </row>
        <row r="1052">
          <cell r="B1052" t="str">
            <v>CFU731H1210C4-353M2K1</v>
          </cell>
          <cell r="C1052" t="str">
            <v>731</v>
          </cell>
          <cell r="D1052" t="str">
            <v>1210</v>
          </cell>
          <cell r="E1052" t="str">
            <v>C4</v>
          </cell>
          <cell r="F1052" t="str">
            <v>353</v>
          </cell>
          <cell r="G1052" t="str">
            <v>M2</v>
          </cell>
          <cell r="H1052" t="str">
            <v>K1</v>
          </cell>
          <cell r="I1052">
            <v>200</v>
          </cell>
          <cell r="J1052">
            <v>0</v>
          </cell>
          <cell r="K1052" t="str">
            <v>*</v>
          </cell>
          <cell r="L1052">
            <v>0</v>
          </cell>
          <cell r="M1052" t="str">
            <v>*</v>
          </cell>
          <cell r="N1052">
            <v>0</v>
          </cell>
          <cell r="O1052" t="str">
            <v>*</v>
          </cell>
          <cell r="P1052">
            <v>0</v>
          </cell>
          <cell r="Q1052" t="str">
            <v>*</v>
          </cell>
        </row>
        <row r="1053">
          <cell r="B1053" t="str">
            <v>CFU731H1210C4-403M2K1</v>
          </cell>
          <cell r="C1053" t="str">
            <v>731</v>
          </cell>
          <cell r="D1053" t="str">
            <v>1210</v>
          </cell>
          <cell r="E1053" t="str">
            <v>C4</v>
          </cell>
          <cell r="F1053" t="str">
            <v>403</v>
          </cell>
          <cell r="G1053" t="str">
            <v>M2</v>
          </cell>
          <cell r="H1053" t="str">
            <v>K1</v>
          </cell>
          <cell r="I1053">
            <v>200</v>
          </cell>
          <cell r="J1053">
            <v>0</v>
          </cell>
          <cell r="K1053" t="str">
            <v>*</v>
          </cell>
          <cell r="L1053">
            <v>0</v>
          </cell>
          <cell r="M1053" t="str">
            <v>*</v>
          </cell>
          <cell r="N1053">
            <v>0</v>
          </cell>
          <cell r="O1053" t="str">
            <v>*</v>
          </cell>
          <cell r="P1053" t="str">
            <v>○</v>
          </cell>
          <cell r="Q1053">
            <v>42758</v>
          </cell>
        </row>
        <row r="1054">
          <cell r="B1054" t="str">
            <v>CFU731H1210C4-503M2K1</v>
          </cell>
          <cell r="C1054" t="str">
            <v>731</v>
          </cell>
          <cell r="D1054" t="str">
            <v>1210</v>
          </cell>
          <cell r="E1054" t="str">
            <v>C4</v>
          </cell>
          <cell r="F1054" t="str">
            <v>503</v>
          </cell>
          <cell r="G1054" t="str">
            <v>M2</v>
          </cell>
          <cell r="H1054" t="str">
            <v>K1</v>
          </cell>
          <cell r="I1054">
            <v>200</v>
          </cell>
          <cell r="J1054">
            <v>0</v>
          </cell>
          <cell r="K1054" t="str">
            <v>*</v>
          </cell>
          <cell r="L1054" t="str">
            <v>○</v>
          </cell>
          <cell r="M1054">
            <v>42492</v>
          </cell>
          <cell r="N1054">
            <v>0</v>
          </cell>
          <cell r="O1054" t="str">
            <v>*</v>
          </cell>
          <cell r="P1054" t="str">
            <v>○</v>
          </cell>
          <cell r="Q1054">
            <v>42650</v>
          </cell>
        </row>
        <row r="1055">
          <cell r="B1055" t="str">
            <v>CFU731H1210C4-273H5K2</v>
          </cell>
          <cell r="C1055" t="str">
            <v>731</v>
          </cell>
          <cell r="D1055" t="str">
            <v>1210</v>
          </cell>
          <cell r="E1055" t="str">
            <v>C4</v>
          </cell>
          <cell r="F1055" t="str">
            <v>273</v>
          </cell>
          <cell r="G1055" t="str">
            <v>H5</v>
          </cell>
          <cell r="H1055" t="str">
            <v>K2</v>
          </cell>
          <cell r="I1055">
            <v>200</v>
          </cell>
          <cell r="J1055">
            <v>0</v>
          </cell>
          <cell r="K1055" t="str">
            <v>*</v>
          </cell>
          <cell r="L1055">
            <v>0</v>
          </cell>
          <cell r="M1055" t="str">
            <v>*</v>
          </cell>
          <cell r="N1055">
            <v>0</v>
          </cell>
          <cell r="O1055" t="str">
            <v>*</v>
          </cell>
          <cell r="P1055" t="str">
            <v>○</v>
          </cell>
          <cell r="Q1055">
            <v>42814</v>
          </cell>
        </row>
        <row r="1056">
          <cell r="B1056" t="str">
            <v>CFU731H1210C4-303H5K2</v>
          </cell>
          <cell r="C1056" t="str">
            <v>731</v>
          </cell>
          <cell r="D1056" t="str">
            <v>1210</v>
          </cell>
          <cell r="E1056" t="str">
            <v>C4</v>
          </cell>
          <cell r="F1056" t="str">
            <v>303</v>
          </cell>
          <cell r="G1056" t="str">
            <v>H5</v>
          </cell>
          <cell r="H1056" t="str">
            <v>K2</v>
          </cell>
          <cell r="I1056">
            <v>200</v>
          </cell>
          <cell r="J1056">
            <v>0</v>
          </cell>
          <cell r="K1056" t="str">
            <v>*</v>
          </cell>
          <cell r="L1056" t="str">
            <v>○</v>
          </cell>
          <cell r="M1056">
            <v>42498</v>
          </cell>
          <cell r="N1056">
            <v>0</v>
          </cell>
          <cell r="O1056" t="str">
            <v>*</v>
          </cell>
          <cell r="P1056" t="str">
            <v>×</v>
          </cell>
          <cell r="Q1056">
            <v>42815</v>
          </cell>
        </row>
        <row r="1057">
          <cell r="B1057" t="str">
            <v>CFU731H1210C4-353H5K2</v>
          </cell>
          <cell r="C1057" t="str">
            <v>731</v>
          </cell>
          <cell r="D1057" t="str">
            <v>1210</v>
          </cell>
          <cell r="E1057" t="str">
            <v>C4</v>
          </cell>
          <cell r="F1057" t="str">
            <v>353</v>
          </cell>
          <cell r="G1057" t="str">
            <v>H5</v>
          </cell>
          <cell r="H1057" t="str">
            <v>K2</v>
          </cell>
          <cell r="I1057">
            <v>200</v>
          </cell>
          <cell r="J1057">
            <v>0</v>
          </cell>
          <cell r="K1057" t="str">
            <v>*</v>
          </cell>
          <cell r="L1057">
            <v>0</v>
          </cell>
          <cell r="M1057" t="str">
            <v>*</v>
          </cell>
          <cell r="N1057">
            <v>0</v>
          </cell>
          <cell r="O1057" t="str">
            <v>*</v>
          </cell>
          <cell r="P1057" t="str">
            <v>×</v>
          </cell>
          <cell r="Q1057">
            <v>42817</v>
          </cell>
        </row>
        <row r="1058">
          <cell r="B1058" t="str">
            <v>CFU731H1210C4-403H5K2</v>
          </cell>
          <cell r="C1058" t="str">
            <v>731</v>
          </cell>
          <cell r="D1058" t="str">
            <v>1210</v>
          </cell>
          <cell r="E1058" t="str">
            <v>C4</v>
          </cell>
          <cell r="F1058" t="str">
            <v>403</v>
          </cell>
          <cell r="G1058" t="str">
            <v>H5</v>
          </cell>
          <cell r="H1058" t="str">
            <v>K2</v>
          </cell>
          <cell r="I1058">
            <v>200</v>
          </cell>
          <cell r="J1058">
            <v>0</v>
          </cell>
          <cell r="K1058" t="str">
            <v>*</v>
          </cell>
          <cell r="L1058" t="str">
            <v>○</v>
          </cell>
          <cell r="M1058">
            <v>42527</v>
          </cell>
          <cell r="N1058">
            <v>0</v>
          </cell>
          <cell r="O1058" t="str">
            <v>*</v>
          </cell>
          <cell r="P1058" t="str">
            <v>○</v>
          </cell>
          <cell r="Q1058">
            <v>42814</v>
          </cell>
        </row>
        <row r="1059">
          <cell r="B1059" t="str">
            <v>-</v>
          </cell>
          <cell r="C1059" t="str">
            <v>-</v>
          </cell>
          <cell r="D1059" t="str">
            <v>-</v>
          </cell>
          <cell r="E1059" t="str">
            <v>-</v>
          </cell>
          <cell r="F1059" t="str">
            <v>-</v>
          </cell>
          <cell r="G1059" t="str">
            <v>-</v>
          </cell>
          <cell r="H1059" t="str">
            <v>-</v>
          </cell>
          <cell r="I1059" t="str">
            <v>-</v>
          </cell>
          <cell r="J1059" t="str">
            <v>-</v>
          </cell>
          <cell r="K1059" t="str">
            <v>-</v>
          </cell>
          <cell r="L1059" t="str">
            <v>-</v>
          </cell>
          <cell r="M1059" t="str">
            <v>-</v>
          </cell>
          <cell r="N1059" t="str">
            <v>-</v>
          </cell>
          <cell r="O1059" t="str">
            <v>-</v>
          </cell>
          <cell r="P1059" t="str">
            <v>-</v>
          </cell>
          <cell r="Q1059" t="str">
            <v>-</v>
          </cell>
        </row>
        <row r="1060">
          <cell r="B1060" t="str">
            <v>-</v>
          </cell>
          <cell r="C1060" t="str">
            <v>-</v>
          </cell>
          <cell r="D1060" t="str">
            <v>-</v>
          </cell>
          <cell r="E1060" t="str">
            <v>-</v>
          </cell>
          <cell r="F1060" t="str">
            <v>-</v>
          </cell>
          <cell r="G1060" t="str">
            <v>-</v>
          </cell>
          <cell r="H1060" t="str">
            <v>-</v>
          </cell>
          <cell r="I1060" t="str">
            <v>-</v>
          </cell>
          <cell r="J1060" t="str">
            <v>-</v>
          </cell>
          <cell r="K1060" t="str">
            <v>-</v>
          </cell>
          <cell r="L1060" t="str">
            <v>-</v>
          </cell>
          <cell r="M1060" t="str">
            <v>-</v>
          </cell>
          <cell r="N1060" t="str">
            <v>-</v>
          </cell>
          <cell r="O1060" t="str">
            <v>-</v>
          </cell>
          <cell r="P1060" t="str">
            <v>-</v>
          </cell>
          <cell r="Q1060" t="str">
            <v>-</v>
          </cell>
        </row>
        <row r="1061">
          <cell r="B1061" t="str">
            <v>-</v>
          </cell>
          <cell r="C1061" t="str">
            <v>-</v>
          </cell>
          <cell r="D1061" t="str">
            <v>-</v>
          </cell>
          <cell r="E1061" t="str">
            <v>-</v>
          </cell>
          <cell r="F1061" t="str">
            <v>-</v>
          </cell>
          <cell r="G1061" t="str">
            <v>-</v>
          </cell>
          <cell r="H1061" t="str">
            <v>-</v>
          </cell>
          <cell r="I1061" t="str">
            <v>-</v>
          </cell>
          <cell r="J1061" t="str">
            <v>-</v>
          </cell>
          <cell r="K1061" t="str">
            <v>-</v>
          </cell>
          <cell r="L1061" t="str">
            <v>-</v>
          </cell>
          <cell r="M1061" t="str">
            <v>-</v>
          </cell>
          <cell r="N1061" t="str">
            <v>-</v>
          </cell>
          <cell r="O1061" t="str">
            <v>-</v>
          </cell>
          <cell r="P1061" t="str">
            <v>-</v>
          </cell>
          <cell r="Q1061" t="str">
            <v>-</v>
          </cell>
        </row>
        <row r="1062">
          <cell r="B1062" t="str">
            <v>↓↓　HI-Ver.2+NanoF　↓↓</v>
          </cell>
          <cell r="C1062" t="str">
            <v>-</v>
          </cell>
          <cell r="D1062" t="str">
            <v>-</v>
          </cell>
          <cell r="E1062" t="str">
            <v>-</v>
          </cell>
          <cell r="F1062" t="str">
            <v>-</v>
          </cell>
          <cell r="G1062" t="str">
            <v>-</v>
          </cell>
          <cell r="H1062" t="str">
            <v>-</v>
          </cell>
          <cell r="I1062" t="str">
            <v>-</v>
          </cell>
          <cell r="J1062" t="str">
            <v>-</v>
          </cell>
          <cell r="K1062" t="str">
            <v>-</v>
          </cell>
          <cell r="L1062" t="str">
            <v>-</v>
          </cell>
          <cell r="M1062" t="str">
            <v>-</v>
          </cell>
          <cell r="N1062" t="str">
            <v>-</v>
          </cell>
          <cell r="O1062" t="str">
            <v>-</v>
          </cell>
          <cell r="P1062" t="str">
            <v>-</v>
          </cell>
          <cell r="Q1062" t="str">
            <v>-</v>
          </cell>
        </row>
        <row r="1063">
          <cell r="B1063" t="str">
            <v>CHU701H0303C4-273M2K1</v>
          </cell>
          <cell r="C1063" t="str">
            <v>701</v>
          </cell>
          <cell r="D1063" t="str">
            <v>0303</v>
          </cell>
          <cell r="E1063" t="str">
            <v>C4</v>
          </cell>
          <cell r="F1063" t="str">
            <v>273</v>
          </cell>
          <cell r="G1063" t="str">
            <v>M2</v>
          </cell>
          <cell r="H1063" t="str">
            <v>K1</v>
          </cell>
          <cell r="I1063">
            <v>700</v>
          </cell>
          <cell r="J1063">
            <v>0</v>
          </cell>
          <cell r="K1063" t="str">
            <v>*</v>
          </cell>
          <cell r="L1063">
            <v>0</v>
          </cell>
          <cell r="M1063" t="str">
            <v>*</v>
          </cell>
          <cell r="N1063">
            <v>0</v>
          </cell>
          <cell r="O1063" t="str">
            <v>*</v>
          </cell>
          <cell r="P1063" t="str">
            <v>○</v>
          </cell>
          <cell r="Q1063">
            <v>42868</v>
          </cell>
        </row>
        <row r="1064">
          <cell r="B1064" t="str">
            <v>CHU701H0303C4-303M2K1</v>
          </cell>
          <cell r="C1064" t="str">
            <v>701</v>
          </cell>
          <cell r="D1064" t="str">
            <v>0303</v>
          </cell>
          <cell r="E1064" t="str">
            <v>C4</v>
          </cell>
          <cell r="F1064" t="str">
            <v>303</v>
          </cell>
          <cell r="G1064" t="str">
            <v>M2</v>
          </cell>
          <cell r="H1064" t="str">
            <v>K1</v>
          </cell>
          <cell r="I1064">
            <v>700</v>
          </cell>
          <cell r="J1064">
            <v>0</v>
          </cell>
          <cell r="K1064" t="str">
            <v>*</v>
          </cell>
          <cell r="L1064">
            <v>0</v>
          </cell>
          <cell r="M1064" t="str">
            <v>*</v>
          </cell>
          <cell r="N1064">
            <v>0</v>
          </cell>
          <cell r="O1064" t="str">
            <v>*</v>
          </cell>
          <cell r="P1064" t="str">
            <v>○</v>
          </cell>
          <cell r="Q1064">
            <v>42865</v>
          </cell>
        </row>
        <row r="1065">
          <cell r="B1065" t="str">
            <v>CHU701H0303C4-403M2K1</v>
          </cell>
          <cell r="C1065" t="str">
            <v>701</v>
          </cell>
          <cell r="D1065" t="str">
            <v>0303</v>
          </cell>
          <cell r="E1065" t="str">
            <v>C4</v>
          </cell>
          <cell r="F1065" t="str">
            <v>403</v>
          </cell>
          <cell r="G1065" t="str">
            <v>M2</v>
          </cell>
          <cell r="H1065" t="str">
            <v>K1</v>
          </cell>
          <cell r="I1065">
            <v>700</v>
          </cell>
          <cell r="J1065">
            <v>0</v>
          </cell>
          <cell r="K1065" t="str">
            <v>*</v>
          </cell>
          <cell r="L1065">
            <v>0</v>
          </cell>
          <cell r="M1065" t="str">
            <v>*</v>
          </cell>
          <cell r="N1065">
            <v>0</v>
          </cell>
          <cell r="O1065" t="str">
            <v>*</v>
          </cell>
          <cell r="P1065" t="str">
            <v>○</v>
          </cell>
          <cell r="Q1065">
            <v>42722</v>
          </cell>
        </row>
        <row r="1066">
          <cell r="B1066" t="str">
            <v>CHU701H0303C4-503M2K1</v>
          </cell>
          <cell r="C1066" t="str">
            <v>701</v>
          </cell>
          <cell r="D1066" t="str">
            <v>0303</v>
          </cell>
          <cell r="E1066" t="str">
            <v>C4</v>
          </cell>
          <cell r="F1066" t="str">
            <v>503</v>
          </cell>
          <cell r="G1066" t="str">
            <v>M2</v>
          </cell>
          <cell r="H1066" t="str">
            <v>K1</v>
          </cell>
          <cell r="I1066">
            <v>700</v>
          </cell>
          <cell r="J1066">
            <v>0</v>
          </cell>
          <cell r="K1066" t="str">
            <v>*</v>
          </cell>
          <cell r="L1066">
            <v>0</v>
          </cell>
          <cell r="M1066" t="str">
            <v>*</v>
          </cell>
          <cell r="N1066">
            <v>0</v>
          </cell>
          <cell r="O1066" t="str">
            <v>*</v>
          </cell>
          <cell r="P1066" t="str">
            <v>○</v>
          </cell>
          <cell r="Q1066">
            <v>42719</v>
          </cell>
        </row>
        <row r="1067">
          <cell r="B1067" t="str">
            <v>CHU701H0303C4-273H5K2</v>
          </cell>
          <cell r="C1067" t="str">
            <v>701</v>
          </cell>
          <cell r="D1067" t="str">
            <v>0303</v>
          </cell>
          <cell r="E1067" t="str">
            <v>C4</v>
          </cell>
          <cell r="F1067" t="str">
            <v>273</v>
          </cell>
          <cell r="G1067" t="str">
            <v>H5</v>
          </cell>
          <cell r="H1067" t="str">
            <v>K2</v>
          </cell>
          <cell r="I1067">
            <v>700</v>
          </cell>
          <cell r="J1067">
            <v>0</v>
          </cell>
          <cell r="K1067" t="str">
            <v>*</v>
          </cell>
          <cell r="L1067">
            <v>0</v>
          </cell>
          <cell r="M1067" t="str">
            <v>*</v>
          </cell>
          <cell r="N1067">
            <v>0</v>
          </cell>
          <cell r="O1067" t="str">
            <v>*</v>
          </cell>
          <cell r="P1067" t="str">
            <v>○</v>
          </cell>
          <cell r="Q1067">
            <v>42866</v>
          </cell>
        </row>
        <row r="1068">
          <cell r="B1068" t="str">
            <v>CHU701H0303C4-303H5K2</v>
          </cell>
          <cell r="C1068" t="str">
            <v>701</v>
          </cell>
          <cell r="D1068" t="str">
            <v>0303</v>
          </cell>
          <cell r="E1068" t="str">
            <v>C4</v>
          </cell>
          <cell r="F1068" t="str">
            <v>303</v>
          </cell>
          <cell r="G1068" t="str">
            <v>H5</v>
          </cell>
          <cell r="H1068" t="str">
            <v>K2</v>
          </cell>
          <cell r="I1068">
            <v>700</v>
          </cell>
          <cell r="J1068">
            <v>0</v>
          </cell>
          <cell r="K1068" t="str">
            <v>*</v>
          </cell>
          <cell r="L1068">
            <v>0</v>
          </cell>
          <cell r="M1068" t="str">
            <v>*</v>
          </cell>
          <cell r="N1068">
            <v>0</v>
          </cell>
          <cell r="O1068" t="str">
            <v>*</v>
          </cell>
          <cell r="P1068" t="str">
            <v>○</v>
          </cell>
          <cell r="Q1068">
            <v>42806</v>
          </cell>
        </row>
        <row r="1069">
          <cell r="B1069" t="str">
            <v>CHU701H0303C4-403H5K2</v>
          </cell>
          <cell r="C1069" t="str">
            <v>701</v>
          </cell>
          <cell r="D1069" t="str">
            <v>0303</v>
          </cell>
          <cell r="E1069" t="str">
            <v>C4</v>
          </cell>
          <cell r="F1069" t="str">
            <v>403</v>
          </cell>
          <cell r="G1069" t="str">
            <v>H5</v>
          </cell>
          <cell r="H1069" t="str">
            <v>K2</v>
          </cell>
          <cell r="I1069">
            <v>700</v>
          </cell>
          <cell r="J1069">
            <v>0</v>
          </cell>
          <cell r="K1069" t="str">
            <v>*</v>
          </cell>
          <cell r="L1069">
            <v>0</v>
          </cell>
          <cell r="M1069" t="str">
            <v>*</v>
          </cell>
          <cell r="N1069">
            <v>0</v>
          </cell>
          <cell r="O1069" t="str">
            <v>*</v>
          </cell>
          <cell r="P1069" t="str">
            <v>○</v>
          </cell>
          <cell r="Q1069">
            <v>42873</v>
          </cell>
        </row>
        <row r="1070">
          <cell r="B1070" t="str">
            <v>CHU701H0303C4-304H7K4</v>
          </cell>
          <cell r="C1070" t="str">
            <v>701</v>
          </cell>
          <cell r="D1070" t="str">
            <v>0303</v>
          </cell>
          <cell r="E1070" t="str">
            <v>C4</v>
          </cell>
          <cell r="F1070" t="str">
            <v>304</v>
          </cell>
          <cell r="G1070" t="str">
            <v>H7</v>
          </cell>
          <cell r="H1070" t="str">
            <v>K4</v>
          </cell>
          <cell r="I1070">
            <v>700</v>
          </cell>
          <cell r="J1070">
            <v>0</v>
          </cell>
          <cell r="K1070" t="str">
            <v>*</v>
          </cell>
          <cell r="L1070">
            <v>0</v>
          </cell>
          <cell r="M1070" t="str">
            <v>*</v>
          </cell>
          <cell r="N1070">
            <v>0</v>
          </cell>
          <cell r="O1070" t="str">
            <v>*</v>
          </cell>
          <cell r="P1070" t="str">
            <v>○</v>
          </cell>
          <cell r="Q1070">
            <v>42822</v>
          </cell>
        </row>
        <row r="1071">
          <cell r="B1071" t="str">
            <v>CHU701H0304C4-303M2K1</v>
          </cell>
          <cell r="C1071" t="str">
            <v>701</v>
          </cell>
          <cell r="D1071" t="str">
            <v>0304</v>
          </cell>
          <cell r="E1071" t="str">
            <v>C4</v>
          </cell>
          <cell r="F1071" t="str">
            <v>303</v>
          </cell>
          <cell r="G1071" t="str">
            <v>M2</v>
          </cell>
          <cell r="H1071" t="str">
            <v>K1</v>
          </cell>
          <cell r="I1071">
            <v>700</v>
          </cell>
          <cell r="J1071">
            <v>0</v>
          </cell>
          <cell r="K1071" t="str">
            <v>*</v>
          </cell>
          <cell r="L1071">
            <v>0</v>
          </cell>
          <cell r="M1071" t="str">
            <v>*</v>
          </cell>
          <cell r="N1071">
            <v>0</v>
          </cell>
          <cell r="O1071" t="str">
            <v>*</v>
          </cell>
          <cell r="P1071" t="str">
            <v>○</v>
          </cell>
          <cell r="Q1071">
            <v>42609</v>
          </cell>
        </row>
        <row r="1072">
          <cell r="B1072" t="str">
            <v>CHU701H0304C4-273H5K2</v>
          </cell>
          <cell r="C1072" t="str">
            <v>701</v>
          </cell>
          <cell r="D1072" t="str">
            <v>0304</v>
          </cell>
          <cell r="E1072" t="str">
            <v>C4</v>
          </cell>
          <cell r="F1072" t="str">
            <v>273</v>
          </cell>
          <cell r="G1072" t="str">
            <v>H5</v>
          </cell>
          <cell r="H1072" t="str">
            <v>K2</v>
          </cell>
          <cell r="I1072">
            <v>700</v>
          </cell>
          <cell r="J1072">
            <v>0</v>
          </cell>
          <cell r="K1072" t="str">
            <v>*</v>
          </cell>
          <cell r="L1072" t="str">
            <v>○</v>
          </cell>
          <cell r="M1072">
            <v>42689</v>
          </cell>
          <cell r="N1072">
            <v>0</v>
          </cell>
          <cell r="O1072" t="str">
            <v>*</v>
          </cell>
          <cell r="P1072">
            <v>0</v>
          </cell>
          <cell r="Q1072" t="str">
            <v>*</v>
          </cell>
        </row>
        <row r="1073">
          <cell r="B1073" t="str">
            <v>CHU701H0304C4-303H5K2</v>
          </cell>
          <cell r="C1073" t="str">
            <v>701</v>
          </cell>
          <cell r="D1073" t="str">
            <v>0304</v>
          </cell>
          <cell r="E1073" t="str">
            <v>C4</v>
          </cell>
          <cell r="F1073" t="str">
            <v>303</v>
          </cell>
          <cell r="G1073" t="str">
            <v>H5</v>
          </cell>
          <cell r="H1073" t="str">
            <v>K2</v>
          </cell>
          <cell r="I1073">
            <v>700</v>
          </cell>
          <cell r="J1073">
            <v>0</v>
          </cell>
          <cell r="K1073" t="str">
            <v>*</v>
          </cell>
          <cell r="L1073" t="str">
            <v>○</v>
          </cell>
          <cell r="M1073">
            <v>42837</v>
          </cell>
          <cell r="N1073">
            <v>0</v>
          </cell>
          <cell r="O1073" t="str">
            <v>*</v>
          </cell>
          <cell r="P1073">
            <v>0</v>
          </cell>
          <cell r="Q1073" t="str">
            <v>*</v>
          </cell>
        </row>
        <row r="1074">
          <cell r="B1074" t="str">
            <v>CHU701H0304C4-403H5K2</v>
          </cell>
          <cell r="C1074" t="str">
            <v>701</v>
          </cell>
          <cell r="D1074" t="str">
            <v>0304</v>
          </cell>
          <cell r="E1074" t="str">
            <v>C4</v>
          </cell>
          <cell r="F1074" t="str">
            <v>403</v>
          </cell>
          <cell r="G1074" t="str">
            <v>H5</v>
          </cell>
          <cell r="H1074" t="str">
            <v>K2</v>
          </cell>
          <cell r="I1074">
            <v>700</v>
          </cell>
          <cell r="J1074">
            <v>0</v>
          </cell>
          <cell r="K1074" t="str">
            <v>*</v>
          </cell>
          <cell r="L1074" t="str">
            <v>○</v>
          </cell>
          <cell r="M1074">
            <v>42689</v>
          </cell>
          <cell r="N1074">
            <v>0</v>
          </cell>
          <cell r="O1074" t="str">
            <v>*</v>
          </cell>
          <cell r="P1074">
            <v>0</v>
          </cell>
          <cell r="Q1074" t="str">
            <v>*</v>
          </cell>
        </row>
        <row r="1075">
          <cell r="B1075" t="str">
            <v>CHU701H1002C4-273M2K1</v>
          </cell>
          <cell r="C1075" t="str">
            <v>701</v>
          </cell>
          <cell r="D1075" t="str">
            <v>1002</v>
          </cell>
          <cell r="E1075" t="str">
            <v>C4</v>
          </cell>
          <cell r="F1075" t="str">
            <v>273</v>
          </cell>
          <cell r="G1075" t="str">
            <v>M2</v>
          </cell>
          <cell r="H1075" t="str">
            <v>K1</v>
          </cell>
          <cell r="I1075">
            <v>700</v>
          </cell>
          <cell r="J1075">
            <v>0</v>
          </cell>
          <cell r="K1075" t="str">
            <v>*</v>
          </cell>
          <cell r="L1075" t="str">
            <v>○</v>
          </cell>
          <cell r="M1075">
            <v>42742</v>
          </cell>
          <cell r="N1075">
            <v>0</v>
          </cell>
          <cell r="O1075" t="str">
            <v>*</v>
          </cell>
          <cell r="P1075" t="str">
            <v>○</v>
          </cell>
          <cell r="Q1075">
            <v>42616</v>
          </cell>
        </row>
        <row r="1076">
          <cell r="B1076" t="str">
            <v>CHU701H1002C4-303M2K1</v>
          </cell>
          <cell r="C1076" t="str">
            <v>701</v>
          </cell>
          <cell r="D1076" t="str">
            <v>1002</v>
          </cell>
          <cell r="E1076" t="str">
            <v>C4</v>
          </cell>
          <cell r="F1076" t="str">
            <v>303</v>
          </cell>
          <cell r="G1076" t="str">
            <v>M2</v>
          </cell>
          <cell r="H1076" t="str">
            <v>K1</v>
          </cell>
          <cell r="I1076">
            <v>700</v>
          </cell>
          <cell r="J1076">
            <v>0</v>
          </cell>
          <cell r="K1076" t="str">
            <v>*</v>
          </cell>
          <cell r="L1076" t="str">
            <v>○</v>
          </cell>
          <cell r="M1076">
            <v>42715</v>
          </cell>
          <cell r="N1076">
            <v>0</v>
          </cell>
          <cell r="O1076" t="str">
            <v>*</v>
          </cell>
          <cell r="P1076" t="str">
            <v>○</v>
          </cell>
          <cell r="Q1076">
            <v>42714</v>
          </cell>
        </row>
        <row r="1077">
          <cell r="B1077" t="str">
            <v>CHU701H1002C4-30UM2K1</v>
          </cell>
          <cell r="C1077" t="str">
            <v>701</v>
          </cell>
          <cell r="D1077" t="str">
            <v>1002</v>
          </cell>
          <cell r="E1077" t="str">
            <v>C4</v>
          </cell>
          <cell r="F1077" t="str">
            <v>30U</v>
          </cell>
          <cell r="G1077" t="str">
            <v>M2</v>
          </cell>
          <cell r="H1077" t="str">
            <v>K1</v>
          </cell>
          <cell r="I1077">
            <v>700</v>
          </cell>
          <cell r="J1077">
            <v>0</v>
          </cell>
          <cell r="K1077" t="str">
            <v>*</v>
          </cell>
          <cell r="L1077" t="str">
            <v>○</v>
          </cell>
          <cell r="M1077">
            <v>42750</v>
          </cell>
          <cell r="N1077">
            <v>0</v>
          </cell>
          <cell r="O1077" t="str">
            <v>*</v>
          </cell>
          <cell r="P1077" t="str">
            <v>○</v>
          </cell>
          <cell r="Q1077">
            <v>42866</v>
          </cell>
        </row>
        <row r="1078">
          <cell r="B1078" t="str">
            <v>CHU701H1002C4-403M2K1</v>
          </cell>
          <cell r="C1078" t="str">
            <v>701</v>
          </cell>
          <cell r="D1078" t="str">
            <v>1002</v>
          </cell>
          <cell r="E1078" t="str">
            <v>C4</v>
          </cell>
          <cell r="F1078" t="str">
            <v>403</v>
          </cell>
          <cell r="G1078" t="str">
            <v>M2</v>
          </cell>
          <cell r="H1078" t="str">
            <v>K1</v>
          </cell>
          <cell r="I1078">
            <v>700</v>
          </cell>
          <cell r="J1078">
            <v>0</v>
          </cell>
          <cell r="K1078" t="str">
            <v>*</v>
          </cell>
          <cell r="L1078" t="str">
            <v>○</v>
          </cell>
          <cell r="M1078">
            <v>42718</v>
          </cell>
          <cell r="N1078">
            <v>0</v>
          </cell>
          <cell r="O1078" t="str">
            <v>*</v>
          </cell>
          <cell r="P1078" t="str">
            <v>○</v>
          </cell>
          <cell r="Q1078">
            <v>42715</v>
          </cell>
        </row>
        <row r="1079">
          <cell r="B1079" t="str">
            <v>CHU701H1002C4-273H5K2</v>
          </cell>
          <cell r="C1079" t="str">
            <v>701</v>
          </cell>
          <cell r="D1079" t="str">
            <v>1002</v>
          </cell>
          <cell r="E1079" t="str">
            <v>C4</v>
          </cell>
          <cell r="F1079" t="str">
            <v>273</v>
          </cell>
          <cell r="G1079" t="str">
            <v>H5</v>
          </cell>
          <cell r="H1079" t="str">
            <v>K2</v>
          </cell>
          <cell r="I1079">
            <v>700</v>
          </cell>
          <cell r="J1079">
            <v>0</v>
          </cell>
          <cell r="K1079" t="str">
            <v>*</v>
          </cell>
          <cell r="L1079" t="str">
            <v>○</v>
          </cell>
          <cell r="M1079">
            <v>42761</v>
          </cell>
          <cell r="N1079">
            <v>0</v>
          </cell>
          <cell r="O1079" t="str">
            <v>*</v>
          </cell>
          <cell r="P1079" t="str">
            <v>○</v>
          </cell>
          <cell r="Q1079">
            <v>42627</v>
          </cell>
        </row>
        <row r="1080">
          <cell r="B1080" t="str">
            <v>CHU701H1002C4-27UH5K2</v>
          </cell>
          <cell r="C1080" t="str">
            <v>701</v>
          </cell>
          <cell r="D1080" t="str">
            <v>1002</v>
          </cell>
          <cell r="E1080" t="str">
            <v>C4</v>
          </cell>
          <cell r="F1080" t="str">
            <v>27U</v>
          </cell>
          <cell r="G1080" t="str">
            <v>H5</v>
          </cell>
          <cell r="H1080" t="str">
            <v>K2</v>
          </cell>
          <cell r="I1080">
            <v>700</v>
          </cell>
          <cell r="J1080">
            <v>0</v>
          </cell>
          <cell r="K1080" t="str">
            <v>*</v>
          </cell>
          <cell r="L1080">
            <v>0</v>
          </cell>
          <cell r="M1080">
            <v>42750</v>
          </cell>
          <cell r="N1080">
            <v>0</v>
          </cell>
          <cell r="O1080" t="str">
            <v>*</v>
          </cell>
          <cell r="P1080" t="str">
            <v>○</v>
          </cell>
          <cell r="Q1080">
            <v>42866</v>
          </cell>
        </row>
        <row r="1081">
          <cell r="B1081" t="str">
            <v>CHU701H1002C4-303H5K2</v>
          </cell>
          <cell r="C1081" t="str">
            <v>701</v>
          </cell>
          <cell r="D1081" t="str">
            <v>1002</v>
          </cell>
          <cell r="E1081" t="str">
            <v>C4</v>
          </cell>
          <cell r="F1081" t="str">
            <v>303</v>
          </cell>
          <cell r="G1081" t="str">
            <v>H5</v>
          </cell>
          <cell r="H1081" t="str">
            <v>K2</v>
          </cell>
          <cell r="I1081">
            <v>700</v>
          </cell>
          <cell r="J1081">
            <v>0</v>
          </cell>
          <cell r="K1081" t="str">
            <v>*</v>
          </cell>
          <cell r="L1081" t="str">
            <v>○</v>
          </cell>
          <cell r="M1081">
            <v>42760</v>
          </cell>
          <cell r="N1081">
            <v>0</v>
          </cell>
          <cell r="O1081" t="str">
            <v>*</v>
          </cell>
          <cell r="P1081" t="str">
            <v>○</v>
          </cell>
          <cell r="Q1081">
            <v>42594</v>
          </cell>
        </row>
        <row r="1082">
          <cell r="B1082" t="str">
            <v>CHU701H1002C4-403H5K2</v>
          </cell>
          <cell r="C1082" t="str">
            <v>701</v>
          </cell>
          <cell r="D1082" t="str">
            <v>1002</v>
          </cell>
          <cell r="E1082" t="str">
            <v>C4</v>
          </cell>
          <cell r="F1082" t="str">
            <v>403</v>
          </cell>
          <cell r="G1082" t="str">
            <v>H5</v>
          </cell>
          <cell r="H1082" t="str">
            <v>K2</v>
          </cell>
          <cell r="I1082">
            <v>700</v>
          </cell>
          <cell r="K1082" t="str">
            <v>*</v>
          </cell>
          <cell r="L1082">
            <v>0</v>
          </cell>
          <cell r="M1082" t="str">
            <v>*</v>
          </cell>
          <cell r="N1082">
            <v>0</v>
          </cell>
          <cell r="O1082" t="str">
            <v>*</v>
          </cell>
          <cell r="P1082" t="str">
            <v>○</v>
          </cell>
          <cell r="Q1082">
            <v>42634</v>
          </cell>
        </row>
        <row r="1083">
          <cell r="B1083" t="str">
            <v>CHU701H1002C4-244H7K4</v>
          </cell>
          <cell r="C1083" t="str">
            <v>701</v>
          </cell>
          <cell r="D1083" t="str">
            <v>1002</v>
          </cell>
          <cell r="E1083" t="str">
            <v>C4</v>
          </cell>
          <cell r="F1083" t="str">
            <v>244</v>
          </cell>
          <cell r="G1083" t="str">
            <v>H7</v>
          </cell>
          <cell r="H1083" t="str">
            <v>K4</v>
          </cell>
          <cell r="I1083">
            <v>700</v>
          </cell>
          <cell r="J1083">
            <v>0</v>
          </cell>
          <cell r="K1083" t="str">
            <v>*</v>
          </cell>
          <cell r="L1083">
            <v>0</v>
          </cell>
          <cell r="M1083" t="str">
            <v>*</v>
          </cell>
          <cell r="N1083" t="str">
            <v>○</v>
          </cell>
          <cell r="O1083">
            <v>42730</v>
          </cell>
          <cell r="P1083">
            <v>0</v>
          </cell>
          <cell r="Q1083" t="str">
            <v>*</v>
          </cell>
        </row>
        <row r="1084">
          <cell r="B1084" t="str">
            <v>CHU701H1002C4-304H7K4</v>
          </cell>
          <cell r="C1084" t="str">
            <v>701</v>
          </cell>
          <cell r="D1084" t="str">
            <v>1002</v>
          </cell>
          <cell r="E1084" t="str">
            <v>C4</v>
          </cell>
          <cell r="F1084" t="str">
            <v>304</v>
          </cell>
          <cell r="G1084" t="str">
            <v>H7</v>
          </cell>
          <cell r="H1084" t="str">
            <v>K4</v>
          </cell>
          <cell r="I1084">
            <v>700</v>
          </cell>
          <cell r="J1084">
            <v>0</v>
          </cell>
          <cell r="K1084" t="str">
            <v>*</v>
          </cell>
          <cell r="L1084">
            <v>0</v>
          </cell>
          <cell r="M1084" t="str">
            <v>*</v>
          </cell>
          <cell r="N1084" t="str">
            <v>○</v>
          </cell>
          <cell r="O1084">
            <v>42829</v>
          </cell>
          <cell r="P1084">
            <v>0</v>
          </cell>
          <cell r="Q1084" t="str">
            <v>*</v>
          </cell>
        </row>
        <row r="1085">
          <cell r="B1085" t="str">
            <v>CHU701H2001C4-273H7K4</v>
          </cell>
          <cell r="C1085" t="str">
            <v>701</v>
          </cell>
          <cell r="D1085" t="str">
            <v>2001</v>
          </cell>
          <cell r="E1085" t="str">
            <v>C4</v>
          </cell>
          <cell r="F1085" t="str">
            <v>273</v>
          </cell>
          <cell r="G1085" t="str">
            <v>H7</v>
          </cell>
          <cell r="H1085" t="str">
            <v>K4</v>
          </cell>
          <cell r="I1085">
            <v>700</v>
          </cell>
          <cell r="J1085">
            <v>0</v>
          </cell>
          <cell r="K1085" t="str">
            <v>*</v>
          </cell>
          <cell r="L1085">
            <v>0</v>
          </cell>
          <cell r="M1085" t="str">
            <v>*</v>
          </cell>
          <cell r="N1085">
            <v>0</v>
          </cell>
          <cell r="O1085" t="str">
            <v>*</v>
          </cell>
          <cell r="P1085" t="str">
            <v>○</v>
          </cell>
          <cell r="Q1085">
            <v>42805</v>
          </cell>
        </row>
        <row r="1086">
          <cell r="B1086" t="str">
            <v>CHU701H2001C4-303H7K4</v>
          </cell>
          <cell r="C1086" t="str">
            <v>701</v>
          </cell>
          <cell r="D1086" t="str">
            <v>2001</v>
          </cell>
          <cell r="E1086" t="str">
            <v>C4</v>
          </cell>
          <cell r="F1086" t="str">
            <v>303</v>
          </cell>
          <cell r="G1086" t="str">
            <v>H7</v>
          </cell>
          <cell r="H1086" t="str">
            <v>K4</v>
          </cell>
          <cell r="I1086">
            <v>700</v>
          </cell>
          <cell r="J1086">
            <v>0</v>
          </cell>
          <cell r="K1086" t="str">
            <v>*</v>
          </cell>
          <cell r="L1086">
            <v>0</v>
          </cell>
          <cell r="M1086" t="str">
            <v>*</v>
          </cell>
          <cell r="N1086">
            <v>0</v>
          </cell>
          <cell r="O1086" t="str">
            <v>*</v>
          </cell>
          <cell r="P1086" t="str">
            <v>○</v>
          </cell>
          <cell r="Q1086">
            <v>42806</v>
          </cell>
        </row>
        <row r="1087">
          <cell r="B1087" t="str">
            <v>CHU711H1204C4-273M2K1</v>
          </cell>
          <cell r="C1087" t="str">
            <v>711</v>
          </cell>
          <cell r="D1087" t="str">
            <v>1204</v>
          </cell>
          <cell r="E1087" t="str">
            <v>C4</v>
          </cell>
          <cell r="F1087" t="str">
            <v>273</v>
          </cell>
          <cell r="G1087" t="str">
            <v>M2</v>
          </cell>
          <cell r="H1087" t="str">
            <v>K1</v>
          </cell>
          <cell r="I1087">
            <v>375</v>
          </cell>
          <cell r="J1087">
            <v>0</v>
          </cell>
          <cell r="K1087" t="str">
            <v>*</v>
          </cell>
          <cell r="L1087" t="str">
            <v>○</v>
          </cell>
          <cell r="M1087">
            <v>42788</v>
          </cell>
          <cell r="N1087">
            <v>0</v>
          </cell>
          <cell r="O1087" t="str">
            <v>*</v>
          </cell>
          <cell r="P1087">
            <v>0</v>
          </cell>
          <cell r="Q1087" t="str">
            <v>*</v>
          </cell>
        </row>
        <row r="1088">
          <cell r="B1088" t="str">
            <v>CHU711H1204C4-303M2K1</v>
          </cell>
          <cell r="C1088" t="str">
            <v>711</v>
          </cell>
          <cell r="D1088" t="str">
            <v>1204</v>
          </cell>
          <cell r="E1088" t="str">
            <v>C4</v>
          </cell>
          <cell r="F1088" t="str">
            <v>303</v>
          </cell>
          <cell r="G1088" t="str">
            <v>M2</v>
          </cell>
          <cell r="H1088" t="str">
            <v>K1</v>
          </cell>
          <cell r="I1088">
            <v>375</v>
          </cell>
          <cell r="J1088" t="str">
            <v>○</v>
          </cell>
          <cell r="K1088">
            <v>42843</v>
          </cell>
          <cell r="L1088" t="str">
            <v>○</v>
          </cell>
          <cell r="M1088">
            <v>42786</v>
          </cell>
          <cell r="N1088">
            <v>0</v>
          </cell>
          <cell r="O1088" t="str">
            <v>*</v>
          </cell>
          <cell r="P1088">
            <v>0</v>
          </cell>
          <cell r="Q1088" t="str">
            <v>*</v>
          </cell>
        </row>
        <row r="1089">
          <cell r="B1089" t="str">
            <v>CHU711H1204C4-30UM2K1</v>
          </cell>
          <cell r="C1089" t="str">
            <v>711</v>
          </cell>
          <cell r="D1089" t="str">
            <v>1204</v>
          </cell>
          <cell r="E1089" t="str">
            <v>C4</v>
          </cell>
          <cell r="F1089" t="str">
            <v>30U</v>
          </cell>
          <cell r="G1089" t="str">
            <v>M2</v>
          </cell>
          <cell r="H1089" t="str">
            <v>K1</v>
          </cell>
          <cell r="I1089">
            <v>375</v>
          </cell>
          <cell r="J1089" t="str">
            <v>○</v>
          </cell>
          <cell r="K1089">
            <v>42864</v>
          </cell>
          <cell r="L1089">
            <v>0</v>
          </cell>
          <cell r="M1089" t="str">
            <v>*</v>
          </cell>
          <cell r="N1089">
            <v>0</v>
          </cell>
          <cell r="O1089" t="str">
            <v>*</v>
          </cell>
          <cell r="P1089">
            <v>0</v>
          </cell>
          <cell r="Q1089" t="str">
            <v>*</v>
          </cell>
        </row>
        <row r="1090">
          <cell r="B1090" t="str">
            <v>CHU711H1204C4-353M2K1</v>
          </cell>
          <cell r="C1090" t="str">
            <v>711</v>
          </cell>
          <cell r="D1090" t="str">
            <v>1204</v>
          </cell>
          <cell r="E1090" t="str">
            <v>C4</v>
          </cell>
          <cell r="F1090" t="str">
            <v>353</v>
          </cell>
          <cell r="G1090" t="str">
            <v>M2</v>
          </cell>
          <cell r="H1090" t="str">
            <v>K1</v>
          </cell>
          <cell r="I1090">
            <v>375</v>
          </cell>
          <cell r="J1090" t="str">
            <v>○</v>
          </cell>
          <cell r="K1090">
            <v>42843</v>
          </cell>
          <cell r="L1090" t="str">
            <v>○</v>
          </cell>
          <cell r="M1090">
            <v>42789</v>
          </cell>
          <cell r="N1090">
            <v>0</v>
          </cell>
          <cell r="O1090" t="str">
            <v>*</v>
          </cell>
          <cell r="P1090">
            <v>0</v>
          </cell>
          <cell r="Q1090" t="str">
            <v>*</v>
          </cell>
        </row>
        <row r="1091">
          <cell r="B1091" t="str">
            <v>CHU711H1204C4-403M2K1</v>
          </cell>
          <cell r="C1091" t="str">
            <v>711</v>
          </cell>
          <cell r="D1091" t="str">
            <v>1204</v>
          </cell>
          <cell r="E1091" t="str">
            <v>C4</v>
          </cell>
          <cell r="F1091" t="str">
            <v>403</v>
          </cell>
          <cell r="G1091" t="str">
            <v>M2</v>
          </cell>
          <cell r="H1091" t="str">
            <v>K1</v>
          </cell>
          <cell r="I1091">
            <v>375</v>
          </cell>
          <cell r="J1091" t="str">
            <v>○</v>
          </cell>
          <cell r="K1091">
            <v>42842</v>
          </cell>
          <cell r="L1091" t="str">
            <v>○</v>
          </cell>
          <cell r="M1091">
            <v>42788</v>
          </cell>
          <cell r="N1091">
            <v>0</v>
          </cell>
          <cell r="O1091" t="str">
            <v>*</v>
          </cell>
          <cell r="P1091">
            <v>0</v>
          </cell>
          <cell r="Q1091" t="str">
            <v>*</v>
          </cell>
        </row>
        <row r="1092">
          <cell r="B1092" t="str">
            <v>CHU711H1204C4-40UM2K1</v>
          </cell>
          <cell r="C1092" t="str">
            <v>711</v>
          </cell>
          <cell r="D1092" t="str">
            <v>1204</v>
          </cell>
          <cell r="E1092" t="str">
            <v>C4</v>
          </cell>
          <cell r="F1092" t="str">
            <v>40U</v>
          </cell>
          <cell r="G1092" t="str">
            <v>M2</v>
          </cell>
          <cell r="H1092" t="str">
            <v>K1</v>
          </cell>
          <cell r="I1092">
            <v>375</v>
          </cell>
          <cell r="J1092" t="str">
            <v>○</v>
          </cell>
          <cell r="K1092">
            <v>42863</v>
          </cell>
          <cell r="L1092">
            <v>0</v>
          </cell>
          <cell r="M1092" t="str">
            <v>*</v>
          </cell>
          <cell r="N1092">
            <v>0</v>
          </cell>
          <cell r="O1092" t="str">
            <v>*</v>
          </cell>
          <cell r="P1092">
            <v>0</v>
          </cell>
          <cell r="Q1092" t="str">
            <v>*</v>
          </cell>
        </row>
        <row r="1093">
          <cell r="B1093" t="str">
            <v>CHU711H1204C4-503M2K1</v>
          </cell>
          <cell r="C1093" t="str">
            <v>711</v>
          </cell>
          <cell r="D1093" t="str">
            <v>1204</v>
          </cell>
          <cell r="E1093" t="str">
            <v>C4</v>
          </cell>
          <cell r="F1093" t="str">
            <v>503</v>
          </cell>
          <cell r="G1093" t="str">
            <v>M2</v>
          </cell>
          <cell r="H1093" t="str">
            <v>K1</v>
          </cell>
          <cell r="I1093">
            <v>375</v>
          </cell>
          <cell r="J1093">
            <v>0</v>
          </cell>
          <cell r="K1093" t="str">
            <v>*</v>
          </cell>
          <cell r="L1093" t="str">
            <v>○</v>
          </cell>
          <cell r="M1093">
            <v>42749</v>
          </cell>
          <cell r="N1093">
            <v>0</v>
          </cell>
          <cell r="O1093" t="str">
            <v>*</v>
          </cell>
          <cell r="P1093">
            <v>0</v>
          </cell>
          <cell r="Q1093" t="str">
            <v>*</v>
          </cell>
        </row>
        <row r="1094">
          <cell r="B1094" t="str">
            <v>CHU711H1204C4-243H5K2</v>
          </cell>
          <cell r="C1094" t="str">
            <v>711</v>
          </cell>
          <cell r="D1094" t="str">
            <v>1204</v>
          </cell>
          <cell r="E1094" t="str">
            <v>C4</v>
          </cell>
          <cell r="F1094" t="str">
            <v>243</v>
          </cell>
          <cell r="G1094" t="str">
            <v>H5</v>
          </cell>
          <cell r="H1094" t="str">
            <v>K2</v>
          </cell>
          <cell r="I1094">
            <v>375</v>
          </cell>
          <cell r="J1094" t="str">
            <v>○</v>
          </cell>
          <cell r="K1094">
            <v>42842</v>
          </cell>
          <cell r="L1094" t="str">
            <v>○</v>
          </cell>
          <cell r="M1094">
            <v>42806</v>
          </cell>
          <cell r="N1094">
            <v>0</v>
          </cell>
          <cell r="O1094" t="str">
            <v>*</v>
          </cell>
          <cell r="P1094">
            <v>0</v>
          </cell>
          <cell r="Q1094" t="str">
            <v>*</v>
          </cell>
        </row>
        <row r="1095">
          <cell r="B1095" t="str">
            <v>CHU711H1204C4-273H5K2</v>
          </cell>
          <cell r="C1095" t="str">
            <v>711</v>
          </cell>
          <cell r="D1095" t="str">
            <v>1204</v>
          </cell>
          <cell r="E1095" t="str">
            <v>C4</v>
          </cell>
          <cell r="F1095" t="str">
            <v>273</v>
          </cell>
          <cell r="G1095" t="str">
            <v>H5</v>
          </cell>
          <cell r="H1095" t="str">
            <v>K2</v>
          </cell>
          <cell r="I1095">
            <v>375</v>
          </cell>
          <cell r="J1095">
            <v>0</v>
          </cell>
          <cell r="K1095" t="str">
            <v>*</v>
          </cell>
          <cell r="L1095" t="str">
            <v>○</v>
          </cell>
          <cell r="M1095">
            <v>42750</v>
          </cell>
          <cell r="N1095">
            <v>0</v>
          </cell>
          <cell r="O1095" t="str">
            <v>*</v>
          </cell>
          <cell r="P1095">
            <v>0</v>
          </cell>
          <cell r="Q1095" t="str">
            <v>*</v>
          </cell>
        </row>
        <row r="1096">
          <cell r="B1096" t="str">
            <v>CHU711H1204C4-27UH5K2</v>
          </cell>
          <cell r="C1096" t="str">
            <v>711</v>
          </cell>
          <cell r="D1096" t="str">
            <v>1204</v>
          </cell>
          <cell r="E1096" t="str">
            <v>C4</v>
          </cell>
          <cell r="F1096" t="str">
            <v>27U</v>
          </cell>
          <cell r="G1096" t="str">
            <v>H5</v>
          </cell>
          <cell r="H1096" t="str">
            <v>K2</v>
          </cell>
          <cell r="I1096">
            <v>375</v>
          </cell>
          <cell r="J1096" t="str">
            <v>○</v>
          </cell>
          <cell r="K1096">
            <v>42864</v>
          </cell>
          <cell r="L1096">
            <v>0</v>
          </cell>
          <cell r="M1096" t="str">
            <v>*</v>
          </cell>
          <cell r="N1096">
            <v>0</v>
          </cell>
          <cell r="O1096" t="str">
            <v>*</v>
          </cell>
          <cell r="P1096">
            <v>0</v>
          </cell>
          <cell r="Q1096" t="str">
            <v>*</v>
          </cell>
        </row>
        <row r="1097">
          <cell r="B1097" t="str">
            <v>CHU711H1204C4-303H5K2</v>
          </cell>
          <cell r="C1097" t="str">
            <v>711</v>
          </cell>
          <cell r="D1097" t="str">
            <v>1204</v>
          </cell>
          <cell r="E1097" t="str">
            <v>C4</v>
          </cell>
          <cell r="F1097" t="str">
            <v>303</v>
          </cell>
          <cell r="G1097" t="str">
            <v>H5</v>
          </cell>
          <cell r="H1097" t="str">
            <v>K2</v>
          </cell>
          <cell r="I1097">
            <v>375</v>
          </cell>
          <cell r="J1097">
            <v>0</v>
          </cell>
          <cell r="K1097" t="str">
            <v>*</v>
          </cell>
          <cell r="L1097" t="str">
            <v>○</v>
          </cell>
          <cell r="M1097">
            <v>42748</v>
          </cell>
          <cell r="N1097">
            <v>0</v>
          </cell>
          <cell r="O1097" t="str">
            <v>*</v>
          </cell>
          <cell r="P1097">
            <v>0</v>
          </cell>
          <cell r="Q1097" t="str">
            <v>*</v>
          </cell>
        </row>
        <row r="1098">
          <cell r="B1098" t="str">
            <v>CHU711H1204C4-353H5K2</v>
          </cell>
          <cell r="C1098" t="str">
            <v>711</v>
          </cell>
          <cell r="D1098" t="str">
            <v>1204</v>
          </cell>
          <cell r="E1098" t="str">
            <v>C4</v>
          </cell>
          <cell r="F1098" t="str">
            <v>353</v>
          </cell>
          <cell r="G1098" t="str">
            <v>H5</v>
          </cell>
          <cell r="H1098" t="str">
            <v>K2</v>
          </cell>
          <cell r="I1098">
            <v>375</v>
          </cell>
          <cell r="J1098">
            <v>0</v>
          </cell>
          <cell r="K1098" t="str">
            <v>*</v>
          </cell>
          <cell r="L1098" t="str">
            <v>○</v>
          </cell>
          <cell r="M1098">
            <v>42755</v>
          </cell>
          <cell r="N1098">
            <v>0</v>
          </cell>
          <cell r="O1098" t="str">
            <v>*</v>
          </cell>
          <cell r="P1098">
            <v>0</v>
          </cell>
          <cell r="Q1098" t="str">
            <v>*</v>
          </cell>
        </row>
        <row r="1099">
          <cell r="B1099" t="str">
            <v>CHU711H1204C4-503H5K2</v>
          </cell>
          <cell r="C1099" t="str">
            <v>711</v>
          </cell>
          <cell r="D1099" t="str">
            <v>1204</v>
          </cell>
          <cell r="E1099" t="str">
            <v>C4</v>
          </cell>
          <cell r="F1099" t="str">
            <v>503</v>
          </cell>
          <cell r="G1099" t="str">
            <v>H5</v>
          </cell>
          <cell r="H1099" t="str">
            <v>K2</v>
          </cell>
          <cell r="I1099">
            <v>375</v>
          </cell>
          <cell r="J1099">
            <v>0</v>
          </cell>
          <cell r="K1099" t="str">
            <v>*</v>
          </cell>
          <cell r="L1099">
            <v>0</v>
          </cell>
          <cell r="M1099" t="str">
            <v>*</v>
          </cell>
          <cell r="N1099">
            <v>0</v>
          </cell>
          <cell r="O1099" t="str">
            <v>*</v>
          </cell>
          <cell r="P1099" t="str">
            <v>○</v>
          </cell>
          <cell r="Q1099">
            <v>42804</v>
          </cell>
        </row>
        <row r="1100">
          <cell r="B1100" t="str">
            <v>CHU711H1204C4-273H7K4</v>
          </cell>
          <cell r="C1100" t="str">
            <v>711</v>
          </cell>
          <cell r="D1100" t="str">
            <v>1204</v>
          </cell>
          <cell r="E1100" t="str">
            <v>C4</v>
          </cell>
          <cell r="F1100" t="str">
            <v>273</v>
          </cell>
          <cell r="G1100" t="str">
            <v>H7</v>
          </cell>
          <cell r="H1100" t="str">
            <v>K4</v>
          </cell>
          <cell r="I1100">
            <v>375</v>
          </cell>
          <cell r="J1100">
            <v>0</v>
          </cell>
          <cell r="K1100" t="str">
            <v>*</v>
          </cell>
          <cell r="L1100">
            <v>0</v>
          </cell>
          <cell r="M1100" t="str">
            <v>*</v>
          </cell>
          <cell r="N1100">
            <v>0</v>
          </cell>
          <cell r="O1100" t="str">
            <v>*</v>
          </cell>
          <cell r="P1100" t="str">
            <v>○</v>
          </cell>
          <cell r="Q1100">
            <v>42789</v>
          </cell>
        </row>
        <row r="1101">
          <cell r="B1101" t="str">
            <v>CHU711H1204C4-303H7K4</v>
          </cell>
          <cell r="C1101" t="str">
            <v>711</v>
          </cell>
          <cell r="D1101" t="str">
            <v>1204</v>
          </cell>
          <cell r="E1101" t="str">
            <v>C4</v>
          </cell>
          <cell r="F1101" t="str">
            <v>303</v>
          </cell>
          <cell r="G1101" t="str">
            <v>H7</v>
          </cell>
          <cell r="H1101" t="str">
            <v>K4</v>
          </cell>
          <cell r="I1101">
            <v>375</v>
          </cell>
          <cell r="J1101">
            <v>0</v>
          </cell>
          <cell r="K1101" t="str">
            <v>*</v>
          </cell>
          <cell r="L1101">
            <v>0</v>
          </cell>
          <cell r="M1101" t="str">
            <v>*</v>
          </cell>
          <cell r="N1101">
            <v>0</v>
          </cell>
          <cell r="O1101" t="str">
            <v>*</v>
          </cell>
          <cell r="P1101" t="str">
            <v>○</v>
          </cell>
          <cell r="Q1101">
            <v>42752</v>
          </cell>
        </row>
        <row r="1102">
          <cell r="B1102" t="str">
            <v>CHU711H1204C4-353H7K4</v>
          </cell>
          <cell r="C1102" t="str">
            <v>711</v>
          </cell>
          <cell r="D1102" t="str">
            <v>1204</v>
          </cell>
          <cell r="E1102" t="str">
            <v>C4</v>
          </cell>
          <cell r="F1102" t="str">
            <v>353</v>
          </cell>
          <cell r="G1102" t="str">
            <v>H7</v>
          </cell>
          <cell r="H1102" t="str">
            <v>K4</v>
          </cell>
          <cell r="I1102">
            <v>375</v>
          </cell>
          <cell r="J1102">
            <v>0</v>
          </cell>
          <cell r="K1102" t="str">
            <v>*</v>
          </cell>
          <cell r="L1102">
            <v>0</v>
          </cell>
          <cell r="M1102" t="str">
            <v>*</v>
          </cell>
          <cell r="N1102">
            <v>0</v>
          </cell>
          <cell r="O1102" t="str">
            <v>*</v>
          </cell>
          <cell r="P1102" t="str">
            <v>○</v>
          </cell>
          <cell r="Q1102">
            <v>42852</v>
          </cell>
        </row>
        <row r="1103">
          <cell r="B1103" t="str">
            <v>CHU711H1204C4-403H7K4</v>
          </cell>
          <cell r="C1103" t="str">
            <v>711</v>
          </cell>
          <cell r="D1103" t="str">
            <v>1204</v>
          </cell>
          <cell r="E1103" t="str">
            <v>C4</v>
          </cell>
          <cell r="F1103" t="str">
            <v>403</v>
          </cell>
          <cell r="G1103" t="str">
            <v>H7</v>
          </cell>
          <cell r="H1103" t="str">
            <v>K4</v>
          </cell>
          <cell r="I1103">
            <v>375</v>
          </cell>
          <cell r="J1103">
            <v>0</v>
          </cell>
          <cell r="K1103" t="str">
            <v>*</v>
          </cell>
          <cell r="L1103">
            <v>0</v>
          </cell>
          <cell r="M1103" t="str">
            <v>*</v>
          </cell>
          <cell r="N1103">
            <v>0</v>
          </cell>
          <cell r="O1103" t="str">
            <v>*</v>
          </cell>
          <cell r="P1103" t="str">
            <v>○</v>
          </cell>
          <cell r="Q1103">
            <v>42753</v>
          </cell>
        </row>
        <row r="1104">
          <cell r="B1104" t="str">
            <v>CHU721H1206C4-303M2K1</v>
          </cell>
          <cell r="C1104" t="str">
            <v>721</v>
          </cell>
          <cell r="D1104" t="str">
            <v>1206</v>
          </cell>
          <cell r="E1104" t="str">
            <v>C4</v>
          </cell>
          <cell r="F1104" t="str">
            <v>303</v>
          </cell>
          <cell r="G1104" t="str">
            <v>M2</v>
          </cell>
          <cell r="H1104" t="str">
            <v>K1</v>
          </cell>
          <cell r="I1104">
            <v>375</v>
          </cell>
          <cell r="J1104">
            <v>0</v>
          </cell>
          <cell r="K1104" t="str">
            <v>*</v>
          </cell>
          <cell r="L1104" t="str">
            <v>○</v>
          </cell>
          <cell r="M1104">
            <v>42805</v>
          </cell>
          <cell r="N1104">
            <v>0</v>
          </cell>
          <cell r="O1104" t="str">
            <v>*</v>
          </cell>
          <cell r="P1104">
            <v>0</v>
          </cell>
          <cell r="Q1104" t="str">
            <v>*</v>
          </cell>
        </row>
        <row r="1105">
          <cell r="B1105" t="str">
            <v>CHU721H1206C4-30UM2K1</v>
          </cell>
          <cell r="C1105" t="str">
            <v>721</v>
          </cell>
          <cell r="D1105" t="str">
            <v>1206</v>
          </cell>
          <cell r="E1105" t="str">
            <v>C4</v>
          </cell>
          <cell r="F1105" t="str">
            <v>30U</v>
          </cell>
          <cell r="G1105" t="str">
            <v>M2</v>
          </cell>
          <cell r="H1105" t="str">
            <v>K1</v>
          </cell>
          <cell r="I1105">
            <v>375</v>
          </cell>
          <cell r="J1105">
            <v>0</v>
          </cell>
          <cell r="K1105" t="str">
            <v>*</v>
          </cell>
          <cell r="L1105">
            <v>0</v>
          </cell>
          <cell r="M1105" t="str">
            <v>*</v>
          </cell>
          <cell r="N1105">
            <v>0</v>
          </cell>
          <cell r="O1105" t="str">
            <v>*</v>
          </cell>
          <cell r="P1105" t="str">
            <v>○</v>
          </cell>
          <cell r="Q1105">
            <v>42866</v>
          </cell>
        </row>
        <row r="1106">
          <cell r="B1106" t="str">
            <v>CHU721H1206C4-403M2K1</v>
          </cell>
          <cell r="C1106" t="str">
            <v>721</v>
          </cell>
          <cell r="D1106" t="str">
            <v>1206</v>
          </cell>
          <cell r="E1106" t="str">
            <v>C4</v>
          </cell>
          <cell r="F1106" t="str">
            <v>403</v>
          </cell>
          <cell r="G1106" t="str">
            <v>M2</v>
          </cell>
          <cell r="H1106" t="str">
            <v>K1</v>
          </cell>
          <cell r="I1106">
            <v>375</v>
          </cell>
          <cell r="J1106">
            <v>0</v>
          </cell>
          <cell r="K1106" t="str">
            <v>*</v>
          </cell>
          <cell r="L1106" t="str">
            <v>○</v>
          </cell>
          <cell r="M1106">
            <v>42808</v>
          </cell>
          <cell r="N1106">
            <v>0</v>
          </cell>
          <cell r="O1106" t="str">
            <v>*</v>
          </cell>
          <cell r="P1106">
            <v>0</v>
          </cell>
          <cell r="Q1106" t="str">
            <v>*</v>
          </cell>
        </row>
        <row r="1107">
          <cell r="B1107" t="str">
            <v>CHU721H1206C4-40UM2K1</v>
          </cell>
          <cell r="C1107" t="str">
            <v>721</v>
          </cell>
          <cell r="D1107" t="str">
            <v>1206</v>
          </cell>
          <cell r="E1107" t="str">
            <v>C4</v>
          </cell>
          <cell r="F1107" t="str">
            <v>40U</v>
          </cell>
          <cell r="G1107" t="str">
            <v>M2</v>
          </cell>
          <cell r="H1107" t="str">
            <v>K1</v>
          </cell>
          <cell r="I1107">
            <v>375</v>
          </cell>
          <cell r="J1107">
            <v>0</v>
          </cell>
          <cell r="K1107" t="str">
            <v>*</v>
          </cell>
          <cell r="L1107">
            <v>0</v>
          </cell>
          <cell r="M1107" t="str">
            <v>*</v>
          </cell>
          <cell r="N1107">
            <v>0</v>
          </cell>
          <cell r="O1107" t="str">
            <v>*</v>
          </cell>
          <cell r="P1107" t="str">
            <v>○</v>
          </cell>
          <cell r="Q1107">
            <v>42868</v>
          </cell>
        </row>
        <row r="1108">
          <cell r="B1108" t="str">
            <v>CHU721H1206C4-653M2K1</v>
          </cell>
          <cell r="C1108" t="str">
            <v>721</v>
          </cell>
          <cell r="D1108" t="str">
            <v>1206</v>
          </cell>
          <cell r="E1108" t="str">
            <v>C4</v>
          </cell>
          <cell r="F1108" t="str">
            <v>653</v>
          </cell>
          <cell r="G1108" t="str">
            <v>M2</v>
          </cell>
          <cell r="H1108" t="str">
            <v>K1</v>
          </cell>
          <cell r="I1108">
            <v>375</v>
          </cell>
          <cell r="J1108">
            <v>0</v>
          </cell>
          <cell r="K1108" t="str">
            <v>*</v>
          </cell>
          <cell r="L1108" t="str">
            <v>○</v>
          </cell>
          <cell r="M1108">
            <v>42831</v>
          </cell>
          <cell r="N1108">
            <v>0</v>
          </cell>
          <cell r="O1108" t="str">
            <v>*</v>
          </cell>
          <cell r="P1108">
            <v>0</v>
          </cell>
          <cell r="Q1108" t="str">
            <v>*</v>
          </cell>
        </row>
        <row r="1109">
          <cell r="B1109" t="str">
            <v>CHU721H1206C4-27UH5K2</v>
          </cell>
          <cell r="C1109" t="str">
            <v>721</v>
          </cell>
          <cell r="D1109" t="str">
            <v>1206</v>
          </cell>
          <cell r="E1109" t="str">
            <v>C4</v>
          </cell>
          <cell r="F1109" t="str">
            <v>27U</v>
          </cell>
          <cell r="G1109" t="str">
            <v>H5</v>
          </cell>
          <cell r="H1109" t="str">
            <v>K2</v>
          </cell>
          <cell r="I1109">
            <v>375</v>
          </cell>
          <cell r="J1109">
            <v>0</v>
          </cell>
          <cell r="K1109" t="str">
            <v>*</v>
          </cell>
          <cell r="L1109">
            <v>0</v>
          </cell>
          <cell r="M1109" t="str">
            <v>*</v>
          </cell>
          <cell r="N1109">
            <v>0</v>
          </cell>
          <cell r="O1109" t="str">
            <v>*</v>
          </cell>
          <cell r="P1109" t="str">
            <v>○</v>
          </cell>
          <cell r="Q1109">
            <v>42866</v>
          </cell>
        </row>
        <row r="1110">
          <cell r="B1110" t="str">
            <v>CHU721H1206C4-303H5K2</v>
          </cell>
          <cell r="C1110" t="str">
            <v>721</v>
          </cell>
          <cell r="D1110" t="str">
            <v>1206</v>
          </cell>
          <cell r="E1110" t="str">
            <v>C4</v>
          </cell>
          <cell r="F1110" t="str">
            <v>303</v>
          </cell>
          <cell r="G1110" t="str">
            <v>H5</v>
          </cell>
          <cell r="H1110" t="str">
            <v>K2</v>
          </cell>
          <cell r="I1110">
            <v>375</v>
          </cell>
          <cell r="J1110">
            <v>0</v>
          </cell>
          <cell r="K1110" t="str">
            <v>*</v>
          </cell>
          <cell r="L1110">
            <v>0</v>
          </cell>
          <cell r="M1110" t="str">
            <v>*</v>
          </cell>
          <cell r="N1110" t="str">
            <v>○</v>
          </cell>
          <cell r="O1110">
            <v>42840</v>
          </cell>
          <cell r="P1110">
            <v>0</v>
          </cell>
          <cell r="Q1110" t="str">
            <v>*</v>
          </cell>
        </row>
        <row r="1111">
          <cell r="B1111" t="str">
            <v>CHU721H1206C4-30UH5K2</v>
          </cell>
          <cell r="C1111" t="str">
            <v>721</v>
          </cell>
          <cell r="D1111" t="str">
            <v>1206</v>
          </cell>
          <cell r="E1111" t="str">
            <v>C4</v>
          </cell>
          <cell r="F1111" t="str">
            <v>30U</v>
          </cell>
          <cell r="G1111" t="str">
            <v>H5</v>
          </cell>
          <cell r="H1111" t="str">
            <v>K2</v>
          </cell>
          <cell r="I1111">
            <v>375</v>
          </cell>
          <cell r="J1111">
            <v>0</v>
          </cell>
          <cell r="K1111" t="str">
            <v>*</v>
          </cell>
          <cell r="L1111" t="str">
            <v>○</v>
          </cell>
          <cell r="M1111">
            <v>42830</v>
          </cell>
          <cell r="N1111">
            <v>0</v>
          </cell>
          <cell r="O1111" t="str">
            <v>*</v>
          </cell>
          <cell r="P1111">
            <v>0</v>
          </cell>
          <cell r="Q1111" t="str">
            <v>*</v>
          </cell>
        </row>
        <row r="1112">
          <cell r="B1112" t="str">
            <v>CHU721H1206C4-403H5K2</v>
          </cell>
          <cell r="C1112" t="str">
            <v>721</v>
          </cell>
          <cell r="D1112" t="str">
            <v>1206</v>
          </cell>
          <cell r="E1112" t="str">
            <v>C4</v>
          </cell>
          <cell r="F1112" t="str">
            <v>403</v>
          </cell>
          <cell r="G1112" t="str">
            <v>H5</v>
          </cell>
          <cell r="H1112" t="str">
            <v>K2</v>
          </cell>
          <cell r="I1112">
            <v>375</v>
          </cell>
          <cell r="J1112">
            <v>0</v>
          </cell>
          <cell r="K1112" t="str">
            <v>*</v>
          </cell>
          <cell r="L1112" t="str">
            <v>○</v>
          </cell>
          <cell r="M1112">
            <v>42806</v>
          </cell>
          <cell r="N1112">
            <v>0</v>
          </cell>
          <cell r="O1112" t="str">
            <v>*</v>
          </cell>
          <cell r="P1112">
            <v>0</v>
          </cell>
          <cell r="Q1112" t="str">
            <v>*</v>
          </cell>
        </row>
        <row r="1113">
          <cell r="B1113" t="str">
            <v>CHU721H1206C4-40UH5K2</v>
          </cell>
          <cell r="C1113" t="str">
            <v>721</v>
          </cell>
          <cell r="D1113" t="str">
            <v>1206</v>
          </cell>
          <cell r="E1113" t="str">
            <v>C4</v>
          </cell>
          <cell r="F1113" t="str">
            <v>40U</v>
          </cell>
          <cell r="G1113" t="str">
            <v>H5</v>
          </cell>
          <cell r="H1113" t="str">
            <v>K2</v>
          </cell>
          <cell r="I1113">
            <v>375</v>
          </cell>
          <cell r="J1113">
            <v>0</v>
          </cell>
          <cell r="K1113" t="str">
            <v>*</v>
          </cell>
          <cell r="L1113" t="str">
            <v>○</v>
          </cell>
          <cell r="M1113">
            <v>42830</v>
          </cell>
          <cell r="N1113">
            <v>0</v>
          </cell>
          <cell r="O1113" t="str">
            <v>*</v>
          </cell>
          <cell r="P1113" t="str">
            <v>○</v>
          </cell>
          <cell r="Q1113">
            <v>42868</v>
          </cell>
        </row>
        <row r="1114">
          <cell r="B1114" t="str">
            <v>CHU781H1002C4-253M2K1</v>
          </cell>
          <cell r="C1114" t="str">
            <v>781</v>
          </cell>
          <cell r="D1114" t="str">
            <v>1002</v>
          </cell>
          <cell r="E1114" t="str">
            <v>C4</v>
          </cell>
          <cell r="F1114" t="str">
            <v>253</v>
          </cell>
          <cell r="G1114" t="str">
            <v>M2</v>
          </cell>
          <cell r="H1114" t="str">
            <v>K1</v>
          </cell>
          <cell r="I1114">
            <v>700</v>
          </cell>
          <cell r="J1114">
            <v>0</v>
          </cell>
          <cell r="K1114" t="str">
            <v>*</v>
          </cell>
          <cell r="L1114" t="str">
            <v>○</v>
          </cell>
          <cell r="M1114">
            <v>42739</v>
          </cell>
          <cell r="N1114">
            <v>0</v>
          </cell>
          <cell r="O1114" t="str">
            <v>*</v>
          </cell>
          <cell r="P1114">
            <v>0</v>
          </cell>
          <cell r="Q1114" t="str">
            <v>*</v>
          </cell>
        </row>
        <row r="1115">
          <cell r="B1115" t="str">
            <v>CHU781H1002C4-273M2K1</v>
          </cell>
          <cell r="C1115" t="str">
            <v>781</v>
          </cell>
          <cell r="D1115" t="str">
            <v>1002</v>
          </cell>
          <cell r="E1115" t="str">
            <v>C4</v>
          </cell>
          <cell r="F1115" t="str">
            <v>273</v>
          </cell>
          <cell r="G1115" t="str">
            <v>M2</v>
          </cell>
          <cell r="H1115" t="str">
            <v>K1</v>
          </cell>
          <cell r="I1115">
            <v>700</v>
          </cell>
          <cell r="J1115" t="str">
            <v>○</v>
          </cell>
          <cell r="K1115">
            <v>42848</v>
          </cell>
          <cell r="L1115">
            <v>0</v>
          </cell>
          <cell r="M1115" t="str">
            <v>*</v>
          </cell>
          <cell r="N1115">
            <v>0</v>
          </cell>
          <cell r="O1115" t="str">
            <v>*</v>
          </cell>
          <cell r="P1115">
            <v>0</v>
          </cell>
          <cell r="Q1115" t="str">
            <v>*</v>
          </cell>
        </row>
        <row r="1116">
          <cell r="B1116" t="str">
            <v>CHU781H1002C4-303M2K1</v>
          </cell>
          <cell r="C1116" t="str">
            <v>781</v>
          </cell>
          <cell r="D1116" t="str">
            <v>1002</v>
          </cell>
          <cell r="E1116" t="str">
            <v>C4</v>
          </cell>
          <cell r="F1116" t="str">
            <v>303</v>
          </cell>
          <cell r="G1116" t="str">
            <v>M2</v>
          </cell>
          <cell r="H1116" t="str">
            <v>K1</v>
          </cell>
          <cell r="I1116">
            <v>700</v>
          </cell>
          <cell r="J1116" t="str">
            <v>○</v>
          </cell>
          <cell r="K1116">
            <v>42871</v>
          </cell>
          <cell r="L1116">
            <v>0</v>
          </cell>
          <cell r="M1116" t="str">
            <v>*</v>
          </cell>
          <cell r="N1116">
            <v>0</v>
          </cell>
          <cell r="O1116" t="str">
            <v>*</v>
          </cell>
          <cell r="P1116">
            <v>0</v>
          </cell>
          <cell r="Q1116" t="str">
            <v>*</v>
          </cell>
        </row>
        <row r="1117">
          <cell r="B1117" t="str">
            <v>CHU781H1002C4-653M2K1</v>
          </cell>
          <cell r="C1117" t="str">
            <v>781</v>
          </cell>
          <cell r="D1117" t="str">
            <v>1002</v>
          </cell>
          <cell r="E1117" t="str">
            <v>C4</v>
          </cell>
          <cell r="F1117" t="str">
            <v>653</v>
          </cell>
          <cell r="G1117" t="str">
            <v>M2</v>
          </cell>
          <cell r="H1117" t="str">
            <v>K1</v>
          </cell>
          <cell r="I1117">
            <v>700</v>
          </cell>
          <cell r="J1117" t="str">
            <v>○</v>
          </cell>
          <cell r="K1117">
            <v>42780</v>
          </cell>
          <cell r="L1117">
            <v>0</v>
          </cell>
          <cell r="M1117" t="str">
            <v>*</v>
          </cell>
          <cell r="N1117">
            <v>0</v>
          </cell>
          <cell r="O1117" t="str">
            <v>*</v>
          </cell>
          <cell r="P1117">
            <v>0</v>
          </cell>
          <cell r="Q1117" t="str">
            <v>*</v>
          </cell>
        </row>
        <row r="1118">
          <cell r="B1118" t="str">
            <v>CHU781H1002C4-273H5K2</v>
          </cell>
          <cell r="C1118" t="str">
            <v>781</v>
          </cell>
          <cell r="D1118" t="str">
            <v>1002</v>
          </cell>
          <cell r="E1118" t="str">
            <v>C4</v>
          </cell>
          <cell r="F1118" t="str">
            <v>273</v>
          </cell>
          <cell r="G1118" t="str">
            <v>H5</v>
          </cell>
          <cell r="H1118" t="str">
            <v>K2</v>
          </cell>
          <cell r="I1118">
            <v>700</v>
          </cell>
          <cell r="J1118" t="str">
            <v>○</v>
          </cell>
          <cell r="K1118">
            <v>42843</v>
          </cell>
          <cell r="L1118">
            <v>0</v>
          </cell>
          <cell r="M1118" t="str">
            <v>*</v>
          </cell>
          <cell r="N1118">
            <v>0</v>
          </cell>
          <cell r="O1118" t="str">
            <v>*</v>
          </cell>
          <cell r="P1118">
            <v>0</v>
          </cell>
          <cell r="Q1118" t="str">
            <v>*</v>
          </cell>
        </row>
        <row r="1119">
          <cell r="B1119" t="str">
            <v>CHU781H1002C4-303H5K2</v>
          </cell>
          <cell r="C1119" t="str">
            <v>781</v>
          </cell>
          <cell r="D1119" t="str">
            <v>1002</v>
          </cell>
          <cell r="E1119" t="str">
            <v>C4</v>
          </cell>
          <cell r="F1119" t="str">
            <v>303</v>
          </cell>
          <cell r="G1119" t="str">
            <v>H5</v>
          </cell>
          <cell r="H1119" t="str">
            <v>K2</v>
          </cell>
          <cell r="I1119">
            <v>700</v>
          </cell>
          <cell r="J1119" t="str">
            <v>○</v>
          </cell>
          <cell r="K1119">
            <v>42835</v>
          </cell>
          <cell r="L1119">
            <v>0</v>
          </cell>
          <cell r="M1119" t="str">
            <v>*</v>
          </cell>
          <cell r="N1119">
            <v>0</v>
          </cell>
          <cell r="O1119" t="str">
            <v>*</v>
          </cell>
          <cell r="P1119">
            <v>0</v>
          </cell>
          <cell r="Q1119" t="str">
            <v>*</v>
          </cell>
        </row>
        <row r="1120">
          <cell r="B1120" t="str">
            <v>CHU781H1002C4-403H5K2</v>
          </cell>
          <cell r="C1120" t="str">
            <v>781</v>
          </cell>
          <cell r="D1120" t="str">
            <v>1002</v>
          </cell>
          <cell r="E1120" t="str">
            <v>C4</v>
          </cell>
          <cell r="F1120" t="str">
            <v>403</v>
          </cell>
          <cell r="G1120" t="str">
            <v>H5</v>
          </cell>
          <cell r="H1120" t="str">
            <v>K2</v>
          </cell>
          <cell r="I1120">
            <v>700</v>
          </cell>
          <cell r="J1120">
            <v>0</v>
          </cell>
          <cell r="K1120" t="str">
            <v>*</v>
          </cell>
          <cell r="L1120" t="str">
            <v>○</v>
          </cell>
          <cell r="M1120">
            <v>42875</v>
          </cell>
          <cell r="N1120">
            <v>0</v>
          </cell>
          <cell r="O1120" t="str">
            <v>*</v>
          </cell>
          <cell r="P1120">
            <v>0</v>
          </cell>
          <cell r="Q1120" t="str">
            <v>*</v>
          </cell>
        </row>
        <row r="1121">
          <cell r="B1121" t="str">
            <v>CHU781H1002C4-503H5K2</v>
          </cell>
          <cell r="C1121" t="str">
            <v>781</v>
          </cell>
          <cell r="D1121" t="str">
            <v>1002</v>
          </cell>
          <cell r="E1121" t="str">
            <v>C4</v>
          </cell>
          <cell r="F1121" t="str">
            <v>503</v>
          </cell>
          <cell r="G1121" t="str">
            <v>H5</v>
          </cell>
          <cell r="H1121" t="str">
            <v>K2</v>
          </cell>
          <cell r="I1121">
            <v>700</v>
          </cell>
          <cell r="J1121">
            <v>0</v>
          </cell>
          <cell r="K1121" t="str">
            <v>*</v>
          </cell>
          <cell r="L1121">
            <v>0</v>
          </cell>
          <cell r="M1121" t="str">
            <v>*</v>
          </cell>
          <cell r="N1121">
            <v>0</v>
          </cell>
          <cell r="O1121" t="str">
            <v>*</v>
          </cell>
          <cell r="P1121" t="str">
            <v>○</v>
          </cell>
          <cell r="Q1121">
            <v>42850</v>
          </cell>
        </row>
        <row r="1122">
          <cell r="B1122" t="str">
            <v>CHF701H1002C4-273H5K2-B35</v>
          </cell>
          <cell r="C1122" t="str">
            <v>701</v>
          </cell>
          <cell r="D1122" t="str">
            <v>1002</v>
          </cell>
          <cell r="E1122" t="str">
            <v>C4</v>
          </cell>
          <cell r="F1122" t="str">
            <v>273</v>
          </cell>
          <cell r="G1122" t="str">
            <v>H5</v>
          </cell>
          <cell r="H1122" t="str">
            <v>K2</v>
          </cell>
          <cell r="I1122">
            <v>700</v>
          </cell>
          <cell r="J1122">
            <v>0</v>
          </cell>
          <cell r="K1122" t="str">
            <v>*</v>
          </cell>
          <cell r="L1122" t="str">
            <v>○</v>
          </cell>
          <cell r="M1122">
            <v>42774</v>
          </cell>
          <cell r="N1122">
            <v>0</v>
          </cell>
          <cell r="O1122" t="str">
            <v>*</v>
          </cell>
          <cell r="P1122" t="str">
            <v>○</v>
          </cell>
          <cell r="Q1122">
            <v>42871</v>
          </cell>
        </row>
        <row r="1123">
          <cell r="B1123" t="str">
            <v>CHF701H1002C4-303H5K2-B35</v>
          </cell>
          <cell r="C1123" t="str">
            <v>701</v>
          </cell>
          <cell r="D1123" t="str">
            <v>1002</v>
          </cell>
          <cell r="E1123" t="str">
            <v>C4</v>
          </cell>
          <cell r="F1123" t="str">
            <v>303</v>
          </cell>
          <cell r="G1123" t="str">
            <v>H5</v>
          </cell>
          <cell r="H1123" t="str">
            <v>K2</v>
          </cell>
          <cell r="I1123">
            <v>700</v>
          </cell>
          <cell r="J1123">
            <v>0</v>
          </cell>
          <cell r="K1123" t="str">
            <v>*</v>
          </cell>
          <cell r="L1123" t="str">
            <v>○</v>
          </cell>
          <cell r="M1123">
            <v>42774</v>
          </cell>
          <cell r="N1123">
            <v>0</v>
          </cell>
          <cell r="O1123" t="str">
            <v>*</v>
          </cell>
          <cell r="P1123" t="str">
            <v>×</v>
          </cell>
          <cell r="Q1123">
            <v>42817</v>
          </cell>
        </row>
        <row r="1124">
          <cell r="B1124" t="str">
            <v>CHF701H1002C4-353H5K2-B35</v>
          </cell>
          <cell r="C1124" t="str">
            <v>701</v>
          </cell>
          <cell r="D1124" t="str">
            <v>1002</v>
          </cell>
          <cell r="E1124" t="str">
            <v>C4</v>
          </cell>
          <cell r="F1124" t="str">
            <v>353</v>
          </cell>
          <cell r="G1124" t="str">
            <v>H5</v>
          </cell>
          <cell r="H1124" t="str">
            <v>K2</v>
          </cell>
          <cell r="I1124">
            <v>700</v>
          </cell>
          <cell r="J1124">
            <v>0</v>
          </cell>
          <cell r="K1124" t="str">
            <v>*</v>
          </cell>
          <cell r="L1124" t="str">
            <v>○</v>
          </cell>
          <cell r="M1124">
            <v>42774</v>
          </cell>
          <cell r="N1124">
            <v>0</v>
          </cell>
          <cell r="O1124" t="str">
            <v>*</v>
          </cell>
          <cell r="P1124" t="str">
            <v>×</v>
          </cell>
          <cell r="Q1124">
            <v>42816</v>
          </cell>
        </row>
        <row r="1125">
          <cell r="B1125" t="str">
            <v>CHF701H1002C4-403H5K2-B35</v>
          </cell>
          <cell r="C1125" t="str">
            <v>701</v>
          </cell>
          <cell r="D1125" t="str">
            <v>1002</v>
          </cell>
          <cell r="E1125" t="str">
            <v>C4</v>
          </cell>
          <cell r="F1125" t="str">
            <v>403</v>
          </cell>
          <cell r="G1125" t="str">
            <v>H5</v>
          </cell>
          <cell r="H1125" t="str">
            <v>K2</v>
          </cell>
          <cell r="I1125">
            <v>700</v>
          </cell>
          <cell r="J1125">
            <v>0</v>
          </cell>
          <cell r="K1125" t="str">
            <v>*</v>
          </cell>
          <cell r="L1125" t="str">
            <v>○</v>
          </cell>
          <cell r="M1125">
            <v>42775</v>
          </cell>
          <cell r="N1125">
            <v>0</v>
          </cell>
          <cell r="O1125" t="str">
            <v>*</v>
          </cell>
          <cell r="P1125" t="str">
            <v>×</v>
          </cell>
          <cell r="Q1125">
            <v>42816</v>
          </cell>
        </row>
        <row r="1126">
          <cell r="B1126" t="str">
            <v>CHF721H1206C4-273H5K2-B36</v>
          </cell>
          <cell r="C1126" t="str">
            <v>721</v>
          </cell>
          <cell r="D1126" t="str">
            <v>1206</v>
          </cell>
          <cell r="E1126" t="str">
            <v>C4</v>
          </cell>
          <cell r="F1126" t="str">
            <v>273</v>
          </cell>
          <cell r="G1126" t="str">
            <v>H5</v>
          </cell>
          <cell r="H1126" t="str">
            <v>K2</v>
          </cell>
          <cell r="I1126">
            <v>375</v>
          </cell>
          <cell r="J1126">
            <v>0</v>
          </cell>
          <cell r="K1126" t="str">
            <v>*</v>
          </cell>
          <cell r="L1126" t="str">
            <v>○</v>
          </cell>
          <cell r="M1126">
            <v>42816</v>
          </cell>
          <cell r="N1126">
            <v>0</v>
          </cell>
          <cell r="O1126" t="str">
            <v>*</v>
          </cell>
          <cell r="P1126" t="str">
            <v>○</v>
          </cell>
          <cell r="Q1126">
            <v>42879</v>
          </cell>
        </row>
        <row r="1127">
          <cell r="B1127" t="str">
            <v>CHF721H1206C4-303H5K2-B36</v>
          </cell>
          <cell r="C1127" t="str">
            <v>721</v>
          </cell>
          <cell r="D1127" t="str">
            <v>1206</v>
          </cell>
          <cell r="E1127" t="str">
            <v>C4</v>
          </cell>
          <cell r="F1127" t="str">
            <v>303</v>
          </cell>
          <cell r="G1127" t="str">
            <v>H5</v>
          </cell>
          <cell r="H1127" t="str">
            <v>K2</v>
          </cell>
          <cell r="I1127">
            <v>375</v>
          </cell>
          <cell r="J1127">
            <v>0</v>
          </cell>
          <cell r="K1127" t="str">
            <v>*</v>
          </cell>
          <cell r="L1127" t="str">
            <v>○</v>
          </cell>
          <cell r="M1127">
            <v>42816</v>
          </cell>
          <cell r="N1127">
            <v>0</v>
          </cell>
          <cell r="O1127" t="str">
            <v>*</v>
          </cell>
          <cell r="P1127" t="str">
            <v>○</v>
          </cell>
          <cell r="Q1127">
            <v>42878</v>
          </cell>
        </row>
        <row r="1128">
          <cell r="B1128" t="str">
            <v>CHF721H1206C4-353H5K2-B36</v>
          </cell>
          <cell r="C1128" t="str">
            <v>721</v>
          </cell>
          <cell r="D1128" t="str">
            <v>1206</v>
          </cell>
          <cell r="E1128" t="str">
            <v>C4</v>
          </cell>
          <cell r="F1128" t="str">
            <v>353</v>
          </cell>
          <cell r="G1128" t="str">
            <v>H5</v>
          </cell>
          <cell r="H1128" t="str">
            <v>K2</v>
          </cell>
          <cell r="I1128">
            <v>375</v>
          </cell>
          <cell r="J1128">
            <v>0</v>
          </cell>
          <cell r="K1128" t="str">
            <v>*</v>
          </cell>
          <cell r="L1128" t="str">
            <v>○</v>
          </cell>
          <cell r="M1128">
            <v>42816</v>
          </cell>
          <cell r="N1128">
            <v>0</v>
          </cell>
          <cell r="O1128" t="str">
            <v>*</v>
          </cell>
          <cell r="P1128" t="str">
            <v>○</v>
          </cell>
          <cell r="Q1128">
            <v>42878</v>
          </cell>
        </row>
        <row r="1129">
          <cell r="B1129" t="str">
            <v>CHF721H1206C4-403H5K2-B36</v>
          </cell>
          <cell r="C1129" t="str">
            <v>721</v>
          </cell>
          <cell r="D1129" t="str">
            <v>1206</v>
          </cell>
          <cell r="E1129" t="str">
            <v>C4</v>
          </cell>
          <cell r="F1129" t="str">
            <v>403</v>
          </cell>
          <cell r="G1129" t="str">
            <v>H5</v>
          </cell>
          <cell r="H1129" t="str">
            <v>K2</v>
          </cell>
          <cell r="I1129">
            <v>375</v>
          </cell>
          <cell r="J1129">
            <v>0</v>
          </cell>
          <cell r="K1129" t="str">
            <v>*</v>
          </cell>
          <cell r="L1129" t="str">
            <v>○</v>
          </cell>
          <cell r="M1129">
            <v>42823</v>
          </cell>
          <cell r="N1129">
            <v>0</v>
          </cell>
          <cell r="O1129" t="str">
            <v>*</v>
          </cell>
          <cell r="P1129">
            <v>0</v>
          </cell>
          <cell r="Q1129" t="str">
            <v>*</v>
          </cell>
        </row>
        <row r="1130">
          <cell r="B1130" t="str">
            <v>-</v>
          </cell>
          <cell r="C1130" t="str">
            <v>-</v>
          </cell>
          <cell r="D1130" t="str">
            <v>-</v>
          </cell>
          <cell r="E1130" t="str">
            <v>-</v>
          </cell>
          <cell r="F1130" t="str">
            <v>-</v>
          </cell>
          <cell r="G1130" t="str">
            <v>-</v>
          </cell>
          <cell r="H1130" t="str">
            <v>-</v>
          </cell>
          <cell r="I1130" t="str">
            <v>-</v>
          </cell>
          <cell r="J1130" t="str">
            <v>-</v>
          </cell>
          <cell r="K1130" t="str">
            <v>-</v>
          </cell>
          <cell r="L1130" t="str">
            <v>-</v>
          </cell>
          <cell r="M1130" t="str">
            <v>-</v>
          </cell>
          <cell r="N1130" t="str">
            <v>-</v>
          </cell>
          <cell r="O1130" t="str">
            <v>-</v>
          </cell>
          <cell r="P1130" t="str">
            <v>-</v>
          </cell>
          <cell r="Q1130" t="str">
            <v>-</v>
          </cell>
        </row>
        <row r="1131">
          <cell r="B1131" t="str">
            <v>-</v>
          </cell>
          <cell r="C1131" t="str">
            <v>-</v>
          </cell>
          <cell r="D1131" t="str">
            <v>-</v>
          </cell>
          <cell r="E1131" t="str">
            <v>-</v>
          </cell>
          <cell r="F1131" t="str">
            <v>-</v>
          </cell>
          <cell r="G1131" t="str">
            <v>-</v>
          </cell>
          <cell r="H1131" t="str">
            <v>-</v>
          </cell>
          <cell r="I1131" t="str">
            <v>-</v>
          </cell>
          <cell r="J1131" t="str">
            <v>-</v>
          </cell>
          <cell r="K1131" t="str">
            <v>-</v>
          </cell>
          <cell r="L1131" t="str">
            <v>-</v>
          </cell>
          <cell r="M1131" t="str">
            <v>-</v>
          </cell>
          <cell r="N1131" t="str">
            <v>-</v>
          </cell>
          <cell r="O1131" t="str">
            <v>-</v>
          </cell>
          <cell r="P1131" t="str">
            <v>-</v>
          </cell>
          <cell r="Q1131" t="str">
            <v>-</v>
          </cell>
        </row>
        <row r="1132">
          <cell r="B1132" t="str">
            <v>-</v>
          </cell>
          <cell r="C1132" t="str">
            <v>-</v>
          </cell>
          <cell r="D1132" t="str">
            <v>-</v>
          </cell>
          <cell r="E1132" t="str">
            <v>-</v>
          </cell>
          <cell r="F1132" t="str">
            <v>-</v>
          </cell>
          <cell r="G1132" t="str">
            <v>-</v>
          </cell>
          <cell r="H1132" t="str">
            <v>-</v>
          </cell>
          <cell r="I1132" t="str">
            <v>-</v>
          </cell>
          <cell r="J1132" t="str">
            <v>-</v>
          </cell>
          <cell r="K1132" t="str">
            <v>-</v>
          </cell>
          <cell r="L1132" t="str">
            <v>-</v>
          </cell>
          <cell r="M1132" t="str">
            <v>-</v>
          </cell>
          <cell r="N1132" t="str">
            <v>-</v>
          </cell>
          <cell r="O1132" t="str">
            <v>-</v>
          </cell>
          <cell r="P1132" t="str">
            <v>-</v>
          </cell>
          <cell r="Q1132" t="str">
            <v>-</v>
          </cell>
        </row>
        <row r="1133">
          <cell r="B1133" t="str">
            <v>↓↓　Ver.1+沈降　↓↓</v>
          </cell>
          <cell r="C1133" t="str">
            <v>-</v>
          </cell>
          <cell r="D1133" t="str">
            <v>-</v>
          </cell>
          <cell r="E1133" t="str">
            <v>-</v>
          </cell>
          <cell r="F1133" t="str">
            <v>-</v>
          </cell>
          <cell r="G1133" t="str">
            <v>-</v>
          </cell>
          <cell r="H1133" t="str">
            <v>-</v>
          </cell>
          <cell r="I1133" t="str">
            <v>-</v>
          </cell>
          <cell r="J1133" t="str">
            <v>-</v>
          </cell>
          <cell r="K1133" t="str">
            <v>-</v>
          </cell>
          <cell r="L1133" t="str">
            <v>-</v>
          </cell>
          <cell r="M1133" t="str">
            <v>-</v>
          </cell>
          <cell r="N1133" t="str">
            <v>-</v>
          </cell>
          <cell r="O1133" t="str">
            <v>-</v>
          </cell>
          <cell r="P1133" t="str">
            <v>-</v>
          </cell>
          <cell r="Q1133" t="str">
            <v>-</v>
          </cell>
        </row>
        <row r="1134">
          <cell r="B1134" t="str">
            <v>CCL510H1404B8-30AL7G4</v>
          </cell>
          <cell r="C1134" t="str">
            <v>510</v>
          </cell>
          <cell r="D1134" t="str">
            <v>1404</v>
          </cell>
          <cell r="E1134" t="str">
            <v>B8</v>
          </cell>
          <cell r="F1134" t="str">
            <v>30A</v>
          </cell>
          <cell r="G1134" t="str">
            <v>L7</v>
          </cell>
          <cell r="H1134" t="str">
            <v>G4</v>
          </cell>
          <cell r="I1134">
            <v>100</v>
          </cell>
          <cell r="J1134">
            <v>0</v>
          </cell>
          <cell r="K1134" t="str">
            <v>*</v>
          </cell>
          <cell r="L1134">
            <v>0</v>
          </cell>
          <cell r="M1134" t="str">
            <v>*</v>
          </cell>
          <cell r="N1134">
            <v>0</v>
          </cell>
          <cell r="O1134" t="str">
            <v>*</v>
          </cell>
          <cell r="P1134">
            <v>0</v>
          </cell>
          <cell r="Q1134" t="str">
            <v>*</v>
          </cell>
        </row>
        <row r="1135">
          <cell r="B1135" t="str">
            <v>CCL510H1404B8-40AL7G4</v>
          </cell>
          <cell r="C1135" t="str">
            <v>510</v>
          </cell>
          <cell r="D1135" t="str">
            <v>1404</v>
          </cell>
          <cell r="E1135" t="str">
            <v>B8</v>
          </cell>
          <cell r="F1135" t="str">
            <v>40A</v>
          </cell>
          <cell r="G1135" t="str">
            <v>L7</v>
          </cell>
          <cell r="H1135" t="str">
            <v>G4</v>
          </cell>
          <cell r="I1135">
            <v>100</v>
          </cell>
          <cell r="J1135">
            <v>0</v>
          </cell>
          <cell r="K1135" t="str">
            <v>*</v>
          </cell>
          <cell r="L1135">
            <v>0</v>
          </cell>
          <cell r="M1135" t="str">
            <v>*</v>
          </cell>
          <cell r="N1135">
            <v>0</v>
          </cell>
          <cell r="O1135" t="str">
            <v>*</v>
          </cell>
          <cell r="P1135">
            <v>0</v>
          </cell>
          <cell r="Q1135" t="str">
            <v>*</v>
          </cell>
        </row>
        <row r="1136">
          <cell r="B1136" t="str">
            <v>CCL510H1404B8-50AL7G4</v>
          </cell>
          <cell r="C1136" t="str">
            <v>510</v>
          </cell>
          <cell r="D1136" t="str">
            <v>1404</v>
          </cell>
          <cell r="E1136" t="str">
            <v>B8</v>
          </cell>
          <cell r="F1136" t="str">
            <v>50A</v>
          </cell>
          <cell r="G1136" t="str">
            <v>L7</v>
          </cell>
          <cell r="H1136" t="str">
            <v>G4</v>
          </cell>
          <cell r="I1136">
            <v>100</v>
          </cell>
          <cell r="J1136" t="str">
            <v>○</v>
          </cell>
          <cell r="K1136">
            <v>42468</v>
          </cell>
          <cell r="L1136" t="str">
            <v>○</v>
          </cell>
          <cell r="M1136">
            <v>42468</v>
          </cell>
          <cell r="N1136" t="str">
            <v>○</v>
          </cell>
          <cell r="O1136">
            <v>42485</v>
          </cell>
          <cell r="P1136" t="str">
            <v>○</v>
          </cell>
          <cell r="Q1136">
            <v>42571</v>
          </cell>
        </row>
        <row r="1137">
          <cell r="B1137" t="str">
            <v>CCL510H1404B8-273MCG2</v>
          </cell>
          <cell r="C1137" t="str">
            <v>510</v>
          </cell>
          <cell r="D1137" t="str">
            <v>1404</v>
          </cell>
          <cell r="E1137" t="str">
            <v>B8</v>
          </cell>
          <cell r="F1137" t="str">
            <v>273</v>
          </cell>
          <cell r="G1137" t="str">
            <v>MC</v>
          </cell>
          <cell r="H1137" t="str">
            <v>G2</v>
          </cell>
          <cell r="I1137">
            <v>100</v>
          </cell>
          <cell r="J1137">
            <v>0</v>
          </cell>
          <cell r="K1137" t="str">
            <v>*</v>
          </cell>
          <cell r="L1137">
            <v>0</v>
          </cell>
          <cell r="M1137" t="str">
            <v>*</v>
          </cell>
          <cell r="N1137">
            <v>0</v>
          </cell>
          <cell r="O1137" t="str">
            <v>*</v>
          </cell>
          <cell r="P1137">
            <v>0</v>
          </cell>
          <cell r="Q1137" t="str">
            <v>*</v>
          </cell>
        </row>
        <row r="1138">
          <cell r="B1138" t="str">
            <v>CCL510H1404B8-303MCG2</v>
          </cell>
          <cell r="C1138" t="str">
            <v>510</v>
          </cell>
          <cell r="D1138" t="str">
            <v>1404</v>
          </cell>
          <cell r="E1138" t="str">
            <v>B8</v>
          </cell>
          <cell r="F1138" t="str">
            <v>303</v>
          </cell>
          <cell r="G1138" t="str">
            <v>MC</v>
          </cell>
          <cell r="H1138" t="str">
            <v>G2</v>
          </cell>
          <cell r="I1138">
            <v>100</v>
          </cell>
          <cell r="J1138" t="str">
            <v>○</v>
          </cell>
          <cell r="K1138">
            <v>42570</v>
          </cell>
          <cell r="L1138" t="str">
            <v>○</v>
          </cell>
          <cell r="M1138">
            <v>42779</v>
          </cell>
          <cell r="N1138" t="str">
            <v>○</v>
          </cell>
          <cell r="O1138">
            <v>42667</v>
          </cell>
          <cell r="P1138" t="str">
            <v>○</v>
          </cell>
          <cell r="Q1138">
            <v>42645</v>
          </cell>
        </row>
        <row r="1139">
          <cell r="B1139" t="str">
            <v>CCL510H1404B8-353MCG2</v>
          </cell>
          <cell r="C1139" t="str">
            <v>510</v>
          </cell>
          <cell r="D1139" t="str">
            <v>1404</v>
          </cell>
          <cell r="E1139" t="str">
            <v>B8</v>
          </cell>
          <cell r="F1139" t="str">
            <v>353</v>
          </cell>
          <cell r="G1139" t="str">
            <v>MC</v>
          </cell>
          <cell r="H1139" t="str">
            <v>G2</v>
          </cell>
          <cell r="I1139">
            <v>100</v>
          </cell>
          <cell r="J1139">
            <v>0</v>
          </cell>
          <cell r="K1139" t="str">
            <v>*</v>
          </cell>
          <cell r="L1139">
            <v>0</v>
          </cell>
          <cell r="M1139" t="str">
            <v>*</v>
          </cell>
          <cell r="N1139">
            <v>0</v>
          </cell>
          <cell r="O1139" t="str">
            <v>*</v>
          </cell>
          <cell r="P1139">
            <v>0</v>
          </cell>
          <cell r="Q1139" t="str">
            <v>*</v>
          </cell>
        </row>
        <row r="1140">
          <cell r="B1140" t="str">
            <v>CCL510H1404B8-403MCG2</v>
          </cell>
          <cell r="C1140" t="str">
            <v>510</v>
          </cell>
          <cell r="D1140" t="str">
            <v>1404</v>
          </cell>
          <cell r="E1140" t="str">
            <v>B8</v>
          </cell>
          <cell r="F1140" t="str">
            <v>403</v>
          </cell>
          <cell r="G1140" t="str">
            <v>MC</v>
          </cell>
          <cell r="H1140" t="str">
            <v>G2</v>
          </cell>
          <cell r="I1140">
            <v>100</v>
          </cell>
          <cell r="J1140">
            <v>0</v>
          </cell>
          <cell r="K1140" t="str">
            <v>*</v>
          </cell>
          <cell r="L1140" t="str">
            <v>○</v>
          </cell>
          <cell r="M1140">
            <v>42772</v>
          </cell>
          <cell r="N1140" t="str">
            <v>○</v>
          </cell>
          <cell r="O1140">
            <v>42691</v>
          </cell>
          <cell r="P1140" t="str">
            <v>○</v>
          </cell>
          <cell r="Q1140">
            <v>42698</v>
          </cell>
        </row>
        <row r="1141">
          <cell r="B1141" t="str">
            <v>CCL510H1404B8-503MCG2</v>
          </cell>
          <cell r="C1141" t="str">
            <v>510</v>
          </cell>
          <cell r="D1141" t="str">
            <v>1404</v>
          </cell>
          <cell r="E1141" t="str">
            <v>B8</v>
          </cell>
          <cell r="F1141" t="str">
            <v>503</v>
          </cell>
          <cell r="G1141" t="str">
            <v>MC</v>
          </cell>
          <cell r="H1141" t="str">
            <v>G2</v>
          </cell>
          <cell r="I1141">
            <v>100</v>
          </cell>
          <cell r="J1141">
            <v>0</v>
          </cell>
          <cell r="K1141" t="str">
            <v>*</v>
          </cell>
          <cell r="L1141">
            <v>0</v>
          </cell>
          <cell r="M1141" t="str">
            <v>*</v>
          </cell>
          <cell r="N1141">
            <v>0</v>
          </cell>
          <cell r="O1141" t="str">
            <v>*</v>
          </cell>
          <cell r="P1141">
            <v>0</v>
          </cell>
          <cell r="Q1141" t="str">
            <v>*</v>
          </cell>
        </row>
        <row r="1142">
          <cell r="B1142" t="str">
            <v>CCL510H1404B8-653MCG2</v>
          </cell>
          <cell r="C1142" t="str">
            <v>510</v>
          </cell>
          <cell r="D1142" t="str">
            <v>1404</v>
          </cell>
          <cell r="E1142" t="str">
            <v>B8</v>
          </cell>
          <cell r="F1142" t="str">
            <v>653</v>
          </cell>
          <cell r="G1142" t="str">
            <v>MC</v>
          </cell>
          <cell r="H1142" t="str">
            <v>G2</v>
          </cell>
          <cell r="I1142">
            <v>100</v>
          </cell>
          <cell r="J1142">
            <v>0</v>
          </cell>
          <cell r="K1142" t="str">
            <v>*</v>
          </cell>
          <cell r="L1142">
            <v>0</v>
          </cell>
          <cell r="M1142" t="str">
            <v>*</v>
          </cell>
          <cell r="N1142">
            <v>0</v>
          </cell>
          <cell r="O1142" t="str">
            <v>*</v>
          </cell>
          <cell r="P1142">
            <v>0</v>
          </cell>
          <cell r="Q1142" t="str">
            <v>*</v>
          </cell>
        </row>
        <row r="1143">
          <cell r="B1143" t="str">
            <v>CCL520H0705B8-30AL7G4</v>
          </cell>
          <cell r="C1143" t="str">
            <v>520</v>
          </cell>
          <cell r="D1143" t="str">
            <v>0705</v>
          </cell>
          <cell r="E1143" t="str">
            <v>B8</v>
          </cell>
          <cell r="F1143" t="str">
            <v>30A</v>
          </cell>
          <cell r="G1143" t="str">
            <v>L7</v>
          </cell>
          <cell r="H1143" t="str">
            <v>G4</v>
          </cell>
          <cell r="I1143">
            <v>100</v>
          </cell>
          <cell r="J1143">
            <v>0</v>
          </cell>
          <cell r="K1143" t="str">
            <v>*</v>
          </cell>
          <cell r="L1143">
            <v>0</v>
          </cell>
          <cell r="M1143" t="str">
            <v>*</v>
          </cell>
          <cell r="N1143">
            <v>0</v>
          </cell>
          <cell r="O1143" t="str">
            <v>*</v>
          </cell>
          <cell r="P1143">
            <v>0</v>
          </cell>
          <cell r="Q1143" t="str">
            <v>*</v>
          </cell>
        </row>
        <row r="1144">
          <cell r="B1144" t="str">
            <v>CCL520H0705B8-40AL7G4</v>
          </cell>
          <cell r="C1144" t="str">
            <v>520</v>
          </cell>
          <cell r="D1144" t="str">
            <v>0705</v>
          </cell>
          <cell r="E1144" t="str">
            <v>B8</v>
          </cell>
          <cell r="F1144" t="str">
            <v>40A</v>
          </cell>
          <cell r="G1144" t="str">
            <v>L7</v>
          </cell>
          <cell r="H1144" t="str">
            <v>G4</v>
          </cell>
          <cell r="I1144">
            <v>100</v>
          </cell>
          <cell r="J1144">
            <v>0</v>
          </cell>
          <cell r="K1144" t="str">
            <v>*</v>
          </cell>
          <cell r="L1144">
            <v>0</v>
          </cell>
          <cell r="M1144" t="str">
            <v>*</v>
          </cell>
          <cell r="N1144">
            <v>0</v>
          </cell>
          <cell r="O1144" t="str">
            <v>*</v>
          </cell>
          <cell r="P1144">
            <v>0</v>
          </cell>
          <cell r="Q1144" t="str">
            <v>*</v>
          </cell>
        </row>
        <row r="1145">
          <cell r="B1145" t="str">
            <v>CCL520H0705B8-50ALFG4</v>
          </cell>
          <cell r="C1145" t="str">
            <v>520</v>
          </cell>
          <cell r="D1145" t="str">
            <v>0705</v>
          </cell>
          <cell r="E1145" t="str">
            <v>B8</v>
          </cell>
          <cell r="F1145" t="str">
            <v>50A</v>
          </cell>
          <cell r="G1145" t="str">
            <v>LF</v>
          </cell>
          <cell r="H1145" t="str">
            <v>G4</v>
          </cell>
          <cell r="I1145">
            <v>100</v>
          </cell>
          <cell r="J1145" t="str">
            <v>○</v>
          </cell>
          <cell r="K1145">
            <v>42475</v>
          </cell>
          <cell r="L1145" t="str">
            <v>○</v>
          </cell>
          <cell r="M1145">
            <v>42481</v>
          </cell>
          <cell r="N1145" t="str">
            <v>○</v>
          </cell>
          <cell r="O1145">
            <v>42528</v>
          </cell>
          <cell r="P1145">
            <v>0</v>
          </cell>
          <cell r="Q1145" t="str">
            <v>*</v>
          </cell>
        </row>
        <row r="1146">
          <cell r="B1146" t="str">
            <v>CCL520H0705B8-273MCG2</v>
          </cell>
          <cell r="C1146" t="str">
            <v>520</v>
          </cell>
          <cell r="D1146" t="str">
            <v>0705</v>
          </cell>
          <cell r="E1146" t="str">
            <v>B8</v>
          </cell>
          <cell r="F1146" t="str">
            <v>273</v>
          </cell>
          <cell r="G1146" t="str">
            <v>MC</v>
          </cell>
          <cell r="H1146" t="str">
            <v>G2</v>
          </cell>
          <cell r="I1146">
            <v>100</v>
          </cell>
          <cell r="J1146">
            <v>0</v>
          </cell>
          <cell r="K1146" t="str">
            <v>*</v>
          </cell>
          <cell r="L1146">
            <v>0</v>
          </cell>
          <cell r="M1146" t="str">
            <v>*</v>
          </cell>
          <cell r="N1146">
            <v>0</v>
          </cell>
          <cell r="O1146" t="str">
            <v>*</v>
          </cell>
          <cell r="P1146">
            <v>0</v>
          </cell>
          <cell r="Q1146" t="str">
            <v>*</v>
          </cell>
        </row>
        <row r="1147">
          <cell r="B1147" t="str">
            <v>CCL520H0705B8-303MCG2</v>
          </cell>
          <cell r="C1147" t="str">
            <v>520</v>
          </cell>
          <cell r="D1147" t="str">
            <v>0705</v>
          </cell>
          <cell r="E1147" t="str">
            <v>B8</v>
          </cell>
          <cell r="F1147" t="str">
            <v>303</v>
          </cell>
          <cell r="G1147" t="str">
            <v>MC</v>
          </cell>
          <cell r="H1147" t="str">
            <v>G2</v>
          </cell>
          <cell r="I1147">
            <v>100</v>
          </cell>
          <cell r="J1147" t="str">
            <v>○</v>
          </cell>
          <cell r="K1147">
            <v>42466</v>
          </cell>
          <cell r="L1147">
            <v>0</v>
          </cell>
          <cell r="M1147" t="str">
            <v>*</v>
          </cell>
          <cell r="N1147" t="str">
            <v>○</v>
          </cell>
          <cell r="O1147">
            <v>42530</v>
          </cell>
          <cell r="P1147">
            <v>0</v>
          </cell>
          <cell r="Q1147" t="str">
            <v>*</v>
          </cell>
        </row>
        <row r="1148">
          <cell r="B1148" t="str">
            <v>CCL520H0705B8-353MCG2</v>
          </cell>
          <cell r="C1148" t="str">
            <v>520</v>
          </cell>
          <cell r="D1148" t="str">
            <v>0705</v>
          </cell>
          <cell r="E1148" t="str">
            <v>B8</v>
          </cell>
          <cell r="F1148" t="str">
            <v>353</v>
          </cell>
          <cell r="G1148" t="str">
            <v>MC</v>
          </cell>
          <cell r="H1148" t="str">
            <v>G2</v>
          </cell>
          <cell r="I1148">
            <v>100</v>
          </cell>
          <cell r="J1148">
            <v>0</v>
          </cell>
          <cell r="K1148" t="str">
            <v>*</v>
          </cell>
          <cell r="L1148">
            <v>0</v>
          </cell>
          <cell r="M1148" t="str">
            <v>*</v>
          </cell>
          <cell r="N1148">
            <v>0</v>
          </cell>
          <cell r="O1148" t="str">
            <v>*</v>
          </cell>
          <cell r="P1148">
            <v>0</v>
          </cell>
          <cell r="Q1148" t="str">
            <v>*</v>
          </cell>
        </row>
        <row r="1149">
          <cell r="B1149" t="str">
            <v>CCL520H0705B8-403MDG2</v>
          </cell>
          <cell r="C1149" t="str">
            <v>520</v>
          </cell>
          <cell r="D1149" t="str">
            <v>0705</v>
          </cell>
          <cell r="E1149" t="str">
            <v>B8</v>
          </cell>
          <cell r="F1149" t="str">
            <v>403</v>
          </cell>
          <cell r="G1149" t="str">
            <v>MD</v>
          </cell>
          <cell r="H1149" t="str">
            <v>G2</v>
          </cell>
          <cell r="I1149">
            <v>100</v>
          </cell>
          <cell r="J1149" t="str">
            <v>○</v>
          </cell>
          <cell r="K1149">
            <v>42482</v>
          </cell>
          <cell r="L1149">
            <v>0</v>
          </cell>
          <cell r="M1149" t="str">
            <v>*</v>
          </cell>
          <cell r="N1149">
            <v>0</v>
          </cell>
          <cell r="O1149" t="str">
            <v>*</v>
          </cell>
          <cell r="P1149">
            <v>0</v>
          </cell>
          <cell r="Q1149" t="str">
            <v>*</v>
          </cell>
        </row>
        <row r="1150">
          <cell r="B1150" t="str">
            <v>CCL520H0705B8-503MCG2</v>
          </cell>
          <cell r="C1150" t="str">
            <v>520</v>
          </cell>
          <cell r="D1150" t="str">
            <v>0705</v>
          </cell>
          <cell r="E1150" t="str">
            <v>B8</v>
          </cell>
          <cell r="F1150" t="str">
            <v>503</v>
          </cell>
          <cell r="G1150" t="str">
            <v>MC</v>
          </cell>
          <cell r="H1150" t="str">
            <v>G2</v>
          </cell>
          <cell r="I1150">
            <v>100</v>
          </cell>
          <cell r="J1150">
            <v>0</v>
          </cell>
          <cell r="K1150" t="str">
            <v>*</v>
          </cell>
          <cell r="L1150">
            <v>0</v>
          </cell>
          <cell r="M1150" t="str">
            <v>*</v>
          </cell>
          <cell r="N1150">
            <v>0</v>
          </cell>
          <cell r="O1150" t="str">
            <v>*</v>
          </cell>
          <cell r="P1150">
            <v>0</v>
          </cell>
          <cell r="Q1150" t="str">
            <v>*</v>
          </cell>
        </row>
        <row r="1151">
          <cell r="B1151" t="str">
            <v>CCL520H0705B8-653MCG2</v>
          </cell>
          <cell r="C1151" t="str">
            <v>520</v>
          </cell>
          <cell r="D1151" t="str">
            <v>0705</v>
          </cell>
          <cell r="E1151" t="str">
            <v>B8</v>
          </cell>
          <cell r="F1151" t="str">
            <v>653</v>
          </cell>
          <cell r="G1151" t="str">
            <v>MC</v>
          </cell>
          <cell r="H1151" t="str">
            <v>G2</v>
          </cell>
          <cell r="I1151">
            <v>100</v>
          </cell>
          <cell r="J1151">
            <v>0</v>
          </cell>
          <cell r="K1151" t="str">
            <v>*</v>
          </cell>
          <cell r="L1151">
            <v>0</v>
          </cell>
          <cell r="M1151" t="str">
            <v>*</v>
          </cell>
          <cell r="N1151">
            <v>0</v>
          </cell>
          <cell r="O1151" t="str">
            <v>*</v>
          </cell>
          <cell r="P1151">
            <v>0</v>
          </cell>
          <cell r="Q1151" t="str">
            <v>*</v>
          </cell>
        </row>
        <row r="1152">
          <cell r="B1152" t="str">
            <v>-</v>
          </cell>
          <cell r="C1152" t="str">
            <v>-</v>
          </cell>
          <cell r="D1152" t="str">
            <v>-</v>
          </cell>
          <cell r="E1152" t="str">
            <v>-</v>
          </cell>
          <cell r="F1152" t="str">
            <v>-</v>
          </cell>
          <cell r="G1152" t="str">
            <v>-</v>
          </cell>
          <cell r="H1152" t="str">
            <v>-</v>
          </cell>
          <cell r="I1152" t="str">
            <v>-</v>
          </cell>
          <cell r="J1152" t="str">
            <v>-</v>
          </cell>
          <cell r="K1152" t="str">
            <v>-</v>
          </cell>
          <cell r="L1152" t="str">
            <v>-</v>
          </cell>
          <cell r="M1152" t="str">
            <v>-</v>
          </cell>
          <cell r="N1152" t="str">
            <v>-</v>
          </cell>
          <cell r="O1152" t="str">
            <v>-</v>
          </cell>
          <cell r="P1152" t="str">
            <v>-</v>
          </cell>
          <cell r="Q1152" t="str">
            <v>-</v>
          </cell>
        </row>
        <row r="1153">
          <cell r="B1153" t="str">
            <v>-</v>
          </cell>
          <cell r="C1153" t="str">
            <v>-</v>
          </cell>
          <cell r="D1153" t="str">
            <v>-</v>
          </cell>
          <cell r="E1153" t="str">
            <v>-</v>
          </cell>
          <cell r="F1153" t="str">
            <v>-</v>
          </cell>
          <cell r="G1153" t="str">
            <v>-</v>
          </cell>
          <cell r="H1153" t="str">
            <v>-</v>
          </cell>
          <cell r="I1153" t="str">
            <v>-</v>
          </cell>
          <cell r="J1153" t="str">
            <v>-</v>
          </cell>
          <cell r="K1153" t="str">
            <v>-</v>
          </cell>
          <cell r="L1153" t="str">
            <v>-</v>
          </cell>
          <cell r="M1153" t="str">
            <v>-</v>
          </cell>
          <cell r="N1153" t="str">
            <v>-</v>
          </cell>
          <cell r="O1153" t="str">
            <v>-</v>
          </cell>
          <cell r="P1153" t="str">
            <v>-</v>
          </cell>
          <cell r="Q1153" t="str">
            <v>-</v>
          </cell>
        </row>
        <row r="1154">
          <cell r="B1154" t="str">
            <v>-</v>
          </cell>
          <cell r="C1154" t="str">
            <v>-</v>
          </cell>
          <cell r="D1154" t="str">
            <v>-</v>
          </cell>
          <cell r="E1154" t="str">
            <v>-</v>
          </cell>
          <cell r="F1154" t="str">
            <v>-</v>
          </cell>
          <cell r="G1154" t="str">
            <v>-</v>
          </cell>
          <cell r="H1154" t="str">
            <v>-</v>
          </cell>
          <cell r="I1154" t="str">
            <v>-</v>
          </cell>
          <cell r="J1154" t="str">
            <v>-</v>
          </cell>
          <cell r="K1154" t="str">
            <v>-</v>
          </cell>
          <cell r="L1154" t="str">
            <v>-</v>
          </cell>
          <cell r="M1154" t="str">
            <v>-</v>
          </cell>
          <cell r="N1154" t="str">
            <v>-</v>
          </cell>
          <cell r="O1154" t="str">
            <v>-</v>
          </cell>
          <cell r="P1154" t="str">
            <v>-</v>
          </cell>
          <cell r="Q1154" t="str">
            <v>-</v>
          </cell>
        </row>
        <row r="1155">
          <cell r="B1155" t="str">
            <v>↓↓　多眼COB　↓↓</v>
          </cell>
          <cell r="C1155" t="str">
            <v>-</v>
          </cell>
          <cell r="D1155" t="str">
            <v>-</v>
          </cell>
          <cell r="E1155" t="str">
            <v>-</v>
          </cell>
          <cell r="F1155" t="str">
            <v>-</v>
          </cell>
          <cell r="G1155" t="str">
            <v>-</v>
          </cell>
          <cell r="H1155" t="str">
            <v>-</v>
          </cell>
          <cell r="I1155" t="str">
            <v>-</v>
          </cell>
          <cell r="J1155" t="str">
            <v>-</v>
          </cell>
          <cell r="K1155" t="str">
            <v>-</v>
          </cell>
          <cell r="L1155" t="str">
            <v>-</v>
          </cell>
          <cell r="M1155" t="str">
            <v>-</v>
          </cell>
          <cell r="N1155" t="str">
            <v>-</v>
          </cell>
          <cell r="O1155" t="str">
            <v>-</v>
          </cell>
          <cell r="P1155" t="str">
            <v>-</v>
          </cell>
          <cell r="Q1155" t="str">
            <v>-</v>
          </cell>
        </row>
        <row r="1156">
          <cell r="B1156" t="str">
            <v>CSL930H7306C4-505L3K3</v>
          </cell>
          <cell r="C1156" t="str">
            <v>930</v>
          </cell>
          <cell r="D1156" t="str">
            <v>7306</v>
          </cell>
          <cell r="E1156" t="str">
            <v>C4</v>
          </cell>
          <cell r="F1156" t="str">
            <v>505</v>
          </cell>
          <cell r="G1156" t="str">
            <v>L3</v>
          </cell>
          <cell r="H1156" t="str">
            <v>K3</v>
          </cell>
          <cell r="I1156">
            <v>40</v>
          </cell>
          <cell r="J1156">
            <v>0</v>
          </cell>
          <cell r="K1156" t="str">
            <v>*</v>
          </cell>
          <cell r="L1156" t="str">
            <v>○</v>
          </cell>
          <cell r="M1156">
            <v>42495</v>
          </cell>
          <cell r="N1156">
            <v>0</v>
          </cell>
          <cell r="O1156" t="str">
            <v>*</v>
          </cell>
          <cell r="P1156">
            <v>0</v>
          </cell>
          <cell r="Q1156" t="str">
            <v>*</v>
          </cell>
        </row>
        <row r="1157">
          <cell r="B1157" t="str">
            <v>CSL931H3712C4-505L3K3</v>
          </cell>
          <cell r="C1157" t="str">
            <v>931</v>
          </cell>
          <cell r="D1157" t="str">
            <v>3712</v>
          </cell>
          <cell r="E1157" t="str">
            <v>C4</v>
          </cell>
          <cell r="F1157" t="str">
            <v>505</v>
          </cell>
          <cell r="G1157" t="str">
            <v>L3</v>
          </cell>
          <cell r="H1157" t="str">
            <v>K3</v>
          </cell>
          <cell r="I1157">
            <v>40</v>
          </cell>
          <cell r="J1157">
            <v>0</v>
          </cell>
          <cell r="K1157" t="str">
            <v>*</v>
          </cell>
          <cell r="L1157">
            <v>0</v>
          </cell>
          <cell r="M1157" t="str">
            <v>*</v>
          </cell>
          <cell r="N1157">
            <v>0</v>
          </cell>
          <cell r="O1157" t="str">
            <v>*</v>
          </cell>
          <cell r="P1157" t="str">
            <v>○</v>
          </cell>
          <cell r="Q1157">
            <v>42850</v>
          </cell>
        </row>
        <row r="1158">
          <cell r="B1158" t="str">
            <v>CSL932H6006C4-505L3K3</v>
          </cell>
          <cell r="C1158" t="str">
            <v>932</v>
          </cell>
          <cell r="D1158" t="str">
            <v>6006</v>
          </cell>
          <cell r="E1158" t="str">
            <v>C4</v>
          </cell>
          <cell r="F1158" t="str">
            <v>505</v>
          </cell>
          <cell r="G1158" t="str">
            <v>L3</v>
          </cell>
          <cell r="H1158" t="str">
            <v>K3</v>
          </cell>
          <cell r="I1158">
            <v>40</v>
          </cell>
          <cell r="J1158">
            <v>0</v>
          </cell>
          <cell r="K1158" t="str">
            <v>*</v>
          </cell>
          <cell r="L1158" t="str">
            <v>○</v>
          </cell>
          <cell r="M1158">
            <v>42488</v>
          </cell>
          <cell r="N1158">
            <v>0</v>
          </cell>
          <cell r="O1158" t="str">
            <v>*</v>
          </cell>
          <cell r="P1158" t="str">
            <v>○</v>
          </cell>
          <cell r="Q1158">
            <v>42541</v>
          </cell>
        </row>
        <row r="1159">
          <cell r="B1159" t="str">
            <v>CSL933H3012C4-505L3K3</v>
          </cell>
          <cell r="C1159" t="str">
            <v>933</v>
          </cell>
          <cell r="D1159" t="str">
            <v>3012</v>
          </cell>
          <cell r="E1159" t="str">
            <v>C4</v>
          </cell>
          <cell r="F1159" t="str">
            <v>505</v>
          </cell>
          <cell r="G1159" t="str">
            <v>L3</v>
          </cell>
          <cell r="H1159" t="str">
            <v>K3</v>
          </cell>
          <cell r="I1159">
            <v>40</v>
          </cell>
          <cell r="J1159">
            <v>0</v>
          </cell>
          <cell r="K1159" t="str">
            <v>*</v>
          </cell>
          <cell r="L1159">
            <v>0</v>
          </cell>
          <cell r="M1159" t="str">
            <v>*</v>
          </cell>
          <cell r="N1159">
            <v>0</v>
          </cell>
          <cell r="O1159" t="str">
            <v>*</v>
          </cell>
          <cell r="P1159" t="str">
            <v>○</v>
          </cell>
          <cell r="Q1159">
            <v>42663</v>
          </cell>
        </row>
        <row r="1160">
          <cell r="B1160" t="str">
            <v>CSL936H4606C4-505L3K3</v>
          </cell>
          <cell r="C1160" t="str">
            <v>936</v>
          </cell>
          <cell r="D1160" t="str">
            <v>4606</v>
          </cell>
          <cell r="E1160" t="str">
            <v>C4</v>
          </cell>
          <cell r="F1160" t="str">
            <v>505</v>
          </cell>
          <cell r="G1160" t="str">
            <v>L3</v>
          </cell>
          <cell r="H1160" t="str">
            <v>K3</v>
          </cell>
          <cell r="I1160">
            <v>40</v>
          </cell>
          <cell r="J1160">
            <v>0</v>
          </cell>
          <cell r="K1160" t="str">
            <v>*</v>
          </cell>
          <cell r="L1160" t="str">
            <v>○</v>
          </cell>
          <cell r="M1160">
            <v>42550</v>
          </cell>
          <cell r="N1160">
            <v>0</v>
          </cell>
          <cell r="O1160" t="str">
            <v>*</v>
          </cell>
          <cell r="P1160" t="str">
            <v>○</v>
          </cell>
          <cell r="Q1160">
            <v>42542</v>
          </cell>
        </row>
        <row r="1161">
          <cell r="B1161" t="str">
            <v>CSL936H4606C4-305M3K1</v>
          </cell>
          <cell r="C1161" t="str">
            <v>936</v>
          </cell>
          <cell r="D1161" t="str">
            <v>4606</v>
          </cell>
          <cell r="E1161" t="str">
            <v>C4</v>
          </cell>
          <cell r="F1161" t="str">
            <v>305</v>
          </cell>
          <cell r="G1161" t="str">
            <v>M3</v>
          </cell>
          <cell r="H1161" t="str">
            <v>K1</v>
          </cell>
          <cell r="I1161">
            <v>40</v>
          </cell>
          <cell r="J1161">
            <v>0</v>
          </cell>
          <cell r="K1161" t="str">
            <v>*</v>
          </cell>
          <cell r="L1161">
            <v>0</v>
          </cell>
          <cell r="M1161" t="str">
            <v>*</v>
          </cell>
          <cell r="N1161">
            <v>0</v>
          </cell>
          <cell r="O1161" t="str">
            <v>*</v>
          </cell>
          <cell r="P1161" t="str">
            <v>○</v>
          </cell>
          <cell r="Q1161">
            <v>42832</v>
          </cell>
        </row>
        <row r="1162">
          <cell r="B1162" t="str">
            <v>CSL937H2414C4-505L3K3</v>
          </cell>
          <cell r="C1162" t="str">
            <v>937</v>
          </cell>
          <cell r="D1162" t="str">
            <v>2414</v>
          </cell>
          <cell r="E1162" t="str">
            <v>C4</v>
          </cell>
          <cell r="F1162" t="str">
            <v>505</v>
          </cell>
          <cell r="G1162" t="str">
            <v>L3</v>
          </cell>
          <cell r="H1162" t="str">
            <v>K3</v>
          </cell>
          <cell r="I1162">
            <v>40</v>
          </cell>
          <cell r="J1162">
            <v>0</v>
          </cell>
          <cell r="K1162" t="str">
            <v>*</v>
          </cell>
          <cell r="L1162">
            <v>0</v>
          </cell>
          <cell r="M1162" t="str">
            <v>*</v>
          </cell>
          <cell r="N1162">
            <v>0</v>
          </cell>
          <cell r="O1162" t="str">
            <v>*</v>
          </cell>
          <cell r="P1162" t="str">
            <v>○</v>
          </cell>
          <cell r="Q1162">
            <v>42661</v>
          </cell>
        </row>
        <row r="1163">
          <cell r="B1163" t="str">
            <v>CSL940H4711B8-563M3G2</v>
          </cell>
          <cell r="C1163" t="str">
            <v>940</v>
          </cell>
          <cell r="D1163" t="str">
            <v>4711</v>
          </cell>
          <cell r="E1163" t="str">
            <v>B8</v>
          </cell>
          <cell r="F1163" t="str">
            <v>563</v>
          </cell>
          <cell r="G1163" t="str">
            <v>M3</v>
          </cell>
          <cell r="H1163" t="str">
            <v>G2</v>
          </cell>
          <cell r="I1163">
            <v>40</v>
          </cell>
          <cell r="J1163">
            <v>0</v>
          </cell>
          <cell r="K1163" t="str">
            <v>*</v>
          </cell>
          <cell r="L1163" t="str">
            <v>○</v>
          </cell>
          <cell r="M1163">
            <v>42717</v>
          </cell>
          <cell r="N1163">
            <v>0</v>
          </cell>
          <cell r="O1163" t="str">
            <v>*</v>
          </cell>
          <cell r="P1163">
            <v>0</v>
          </cell>
          <cell r="Q1163" t="str">
            <v>*</v>
          </cell>
        </row>
        <row r="1164">
          <cell r="B1164" t="str">
            <v>CSL940H4711B8-563H2G3</v>
          </cell>
          <cell r="C1164" t="str">
            <v>940</v>
          </cell>
          <cell r="D1164" t="str">
            <v>4711</v>
          </cell>
          <cell r="E1164" t="str">
            <v>B8</v>
          </cell>
          <cell r="F1164" t="str">
            <v>563</v>
          </cell>
          <cell r="G1164" t="str">
            <v>H2</v>
          </cell>
          <cell r="H1164" t="str">
            <v>G3</v>
          </cell>
          <cell r="I1164">
            <v>40</v>
          </cell>
          <cell r="J1164">
            <v>0</v>
          </cell>
          <cell r="K1164" t="str">
            <v>*</v>
          </cell>
          <cell r="L1164" t="str">
            <v>○</v>
          </cell>
          <cell r="M1164">
            <v>42454</v>
          </cell>
          <cell r="N1164">
            <v>0</v>
          </cell>
          <cell r="O1164" t="str">
            <v>*</v>
          </cell>
          <cell r="P1164">
            <v>0</v>
          </cell>
          <cell r="Q1164" t="str">
            <v>*</v>
          </cell>
        </row>
        <row r="1165">
          <cell r="B1165" t="str">
            <v>-</v>
          </cell>
          <cell r="C1165" t="str">
            <v>-</v>
          </cell>
          <cell r="D1165" t="str">
            <v>-</v>
          </cell>
          <cell r="E1165" t="str">
            <v>-</v>
          </cell>
          <cell r="F1165" t="str">
            <v>-</v>
          </cell>
          <cell r="G1165" t="str">
            <v>-</v>
          </cell>
          <cell r="H1165" t="str">
            <v>-</v>
          </cell>
          <cell r="I1165" t="str">
            <v>-</v>
          </cell>
          <cell r="J1165" t="str">
            <v>-</v>
          </cell>
          <cell r="K1165" t="str">
            <v>-</v>
          </cell>
          <cell r="L1165" t="str">
            <v>-</v>
          </cell>
          <cell r="M1165" t="str">
            <v>-</v>
          </cell>
          <cell r="N1165" t="str">
            <v>-</v>
          </cell>
          <cell r="O1165" t="str">
            <v>-</v>
          </cell>
          <cell r="P1165" t="str">
            <v>-</v>
          </cell>
          <cell r="Q1165" t="str">
            <v>-</v>
          </cell>
        </row>
        <row r="1166">
          <cell r="B1166" t="str">
            <v>-</v>
          </cell>
          <cell r="C1166" t="str">
            <v>-</v>
          </cell>
          <cell r="D1166" t="str">
            <v>-</v>
          </cell>
          <cell r="E1166" t="str">
            <v>-</v>
          </cell>
          <cell r="F1166" t="str">
            <v>-</v>
          </cell>
          <cell r="G1166" t="str">
            <v>-</v>
          </cell>
          <cell r="H1166" t="str">
            <v>-</v>
          </cell>
          <cell r="I1166" t="str">
            <v>-</v>
          </cell>
          <cell r="J1166" t="str">
            <v>-</v>
          </cell>
          <cell r="K1166" t="str">
            <v>-</v>
          </cell>
          <cell r="L1166" t="str">
            <v>-</v>
          </cell>
          <cell r="M1166" t="str">
            <v>-</v>
          </cell>
          <cell r="N1166" t="str">
            <v>-</v>
          </cell>
          <cell r="O1166" t="str">
            <v>-</v>
          </cell>
          <cell r="P1166" t="str">
            <v>-</v>
          </cell>
          <cell r="Q1166" t="str">
            <v>-</v>
          </cell>
        </row>
        <row r="1167">
          <cell r="B1167" t="str">
            <v>-</v>
          </cell>
          <cell r="C1167" t="str">
            <v>-</v>
          </cell>
          <cell r="D1167" t="str">
            <v>-</v>
          </cell>
          <cell r="E1167" t="str">
            <v>-</v>
          </cell>
          <cell r="F1167" t="str">
            <v>-</v>
          </cell>
          <cell r="G1167" t="str">
            <v>-</v>
          </cell>
          <cell r="H1167" t="str">
            <v>-</v>
          </cell>
          <cell r="I1167" t="str">
            <v>-</v>
          </cell>
          <cell r="J1167" t="str">
            <v>-</v>
          </cell>
          <cell r="K1167" t="str">
            <v>-</v>
          </cell>
          <cell r="L1167" t="str">
            <v>-</v>
          </cell>
          <cell r="M1167" t="str">
            <v>-</v>
          </cell>
          <cell r="N1167" t="str">
            <v>-</v>
          </cell>
          <cell r="O1167" t="str">
            <v>-</v>
          </cell>
          <cell r="P1167" t="str">
            <v>-</v>
          </cell>
          <cell r="Q1167" t="str">
            <v>-</v>
          </cell>
        </row>
        <row r="1168">
          <cell r="B1168" t="str">
            <v>↓↓　多眼COB+NanoF　↓↓</v>
          </cell>
          <cell r="C1168" t="str">
            <v>-</v>
          </cell>
          <cell r="D1168" t="str">
            <v>-</v>
          </cell>
          <cell r="E1168" t="str">
            <v>-</v>
          </cell>
          <cell r="F1168" t="str">
            <v>-</v>
          </cell>
          <cell r="G1168" t="str">
            <v>-</v>
          </cell>
          <cell r="H1168" t="str">
            <v>-</v>
          </cell>
          <cell r="I1168" t="str">
            <v>-</v>
          </cell>
          <cell r="J1168" t="str">
            <v>-</v>
          </cell>
          <cell r="K1168" t="str">
            <v>-</v>
          </cell>
          <cell r="L1168" t="str">
            <v>-</v>
          </cell>
          <cell r="M1168" t="str">
            <v>-</v>
          </cell>
          <cell r="N1168" t="str">
            <v>-</v>
          </cell>
          <cell r="O1168" t="str">
            <v>-</v>
          </cell>
          <cell r="P1168" t="str">
            <v>-</v>
          </cell>
          <cell r="Q1168" t="str">
            <v>-</v>
          </cell>
        </row>
        <row r="1169">
          <cell r="B1169" t="str">
            <v>CHL938H3620C4-505L3M4</v>
          </cell>
          <cell r="C1169" t="str">
            <v>938</v>
          </cell>
          <cell r="D1169" t="str">
            <v>3620</v>
          </cell>
          <cell r="E1169" t="str">
            <v>C4</v>
          </cell>
          <cell r="F1169" t="str">
            <v>505</v>
          </cell>
          <cell r="G1169" t="str">
            <v>L3</v>
          </cell>
          <cell r="H1169" t="str">
            <v>M4</v>
          </cell>
          <cell r="I1169">
            <v>40</v>
          </cell>
          <cell r="J1169" t="str">
            <v>○</v>
          </cell>
          <cell r="K1169">
            <v>42842</v>
          </cell>
          <cell r="L1169" t="str">
            <v>○</v>
          </cell>
          <cell r="M1169">
            <v>42852</v>
          </cell>
          <cell r="N1169" t="str">
            <v>○</v>
          </cell>
          <cell r="O1169">
            <v>42847</v>
          </cell>
          <cell r="P1169">
            <v>0</v>
          </cell>
          <cell r="Q1169" t="str">
            <v>*</v>
          </cell>
        </row>
        <row r="1170">
          <cell r="B1170" t="str">
            <v>CHL939H2320C4-505L3M4</v>
          </cell>
          <cell r="C1170" t="str">
            <v>939</v>
          </cell>
          <cell r="D1170" t="str">
            <v>2320</v>
          </cell>
          <cell r="E1170" t="str">
            <v>C4</v>
          </cell>
          <cell r="F1170" t="str">
            <v>505</v>
          </cell>
          <cell r="G1170" t="str">
            <v>L3</v>
          </cell>
          <cell r="H1170" t="str">
            <v>M4</v>
          </cell>
          <cell r="I1170">
            <v>40</v>
          </cell>
          <cell r="J1170">
            <v>0</v>
          </cell>
          <cell r="K1170" t="str">
            <v>*</v>
          </cell>
          <cell r="L1170" t="str">
            <v>○</v>
          </cell>
          <cell r="M1170">
            <v>42832</v>
          </cell>
          <cell r="N1170" t="str">
            <v>○</v>
          </cell>
          <cell r="O1170">
            <v>42866</v>
          </cell>
          <cell r="P1170">
            <v>0</v>
          </cell>
          <cell r="Q1170" t="str">
            <v>*</v>
          </cell>
        </row>
        <row r="1171">
          <cell r="B1171" t="str">
            <v>CHL939H4710C4-505L3M4</v>
          </cell>
          <cell r="C1171" t="str">
            <v>939</v>
          </cell>
          <cell r="D1171" t="str">
            <v>4710</v>
          </cell>
          <cell r="E1171" t="str">
            <v>C4</v>
          </cell>
          <cell r="F1171" t="str">
            <v>505</v>
          </cell>
          <cell r="G1171" t="str">
            <v>L3</v>
          </cell>
          <cell r="H1171" t="str">
            <v>M4</v>
          </cell>
          <cell r="I1171">
            <v>40</v>
          </cell>
          <cell r="J1171">
            <v>0</v>
          </cell>
          <cell r="K1171" t="str">
            <v>*</v>
          </cell>
          <cell r="L1171" t="str">
            <v>○</v>
          </cell>
          <cell r="M1171">
            <v>42821</v>
          </cell>
          <cell r="N1171" t="str">
            <v>○</v>
          </cell>
          <cell r="O1171">
            <v>42858</v>
          </cell>
          <cell r="P1171">
            <v>0</v>
          </cell>
          <cell r="Q1171" t="str">
            <v>*</v>
          </cell>
        </row>
        <row r="1172">
          <cell r="B1172" t="str">
            <v>CHL93AH3120C4-505L3M4</v>
          </cell>
          <cell r="C1172" t="str">
            <v>93A</v>
          </cell>
          <cell r="D1172" t="str">
            <v>3120</v>
          </cell>
          <cell r="E1172" t="str">
            <v>C4</v>
          </cell>
          <cell r="F1172" t="str">
            <v>505</v>
          </cell>
          <cell r="G1172" t="str">
            <v>L3</v>
          </cell>
          <cell r="H1172" t="str">
            <v>M4</v>
          </cell>
          <cell r="I1172">
            <v>40</v>
          </cell>
          <cell r="J1172" t="str">
            <v>○</v>
          </cell>
          <cell r="K1172">
            <v>42856</v>
          </cell>
          <cell r="L1172" t="str">
            <v>○</v>
          </cell>
          <cell r="M1172">
            <v>42824</v>
          </cell>
          <cell r="N1172" t="str">
            <v>○</v>
          </cell>
          <cell r="O1172">
            <v>42811</v>
          </cell>
          <cell r="P1172">
            <v>0</v>
          </cell>
          <cell r="Q1172" t="str">
            <v>*</v>
          </cell>
        </row>
        <row r="1173">
          <cell r="B1173" t="str">
            <v>CHL93BH1540C4-505L3M4</v>
          </cell>
          <cell r="C1173" t="str">
            <v>93B</v>
          </cell>
          <cell r="D1173" t="str">
            <v>1540</v>
          </cell>
          <cell r="E1173" t="str">
            <v>C4</v>
          </cell>
          <cell r="F1173" t="str">
            <v>505</v>
          </cell>
          <cell r="G1173" t="str">
            <v>L3</v>
          </cell>
          <cell r="H1173" t="str">
            <v>M4</v>
          </cell>
          <cell r="I1173">
            <v>40</v>
          </cell>
          <cell r="J1173">
            <v>0</v>
          </cell>
          <cell r="K1173" t="str">
            <v>*</v>
          </cell>
          <cell r="L1173" t="str">
            <v>○</v>
          </cell>
          <cell r="M1173">
            <v>42852</v>
          </cell>
          <cell r="N1173" t="str">
            <v>○</v>
          </cell>
          <cell r="O1173">
            <v>42878</v>
          </cell>
          <cell r="P1173">
            <v>0</v>
          </cell>
          <cell r="Q1173" t="str">
            <v>*</v>
          </cell>
        </row>
        <row r="1174">
          <cell r="B1174" t="str">
            <v>-</v>
          </cell>
          <cell r="C1174" t="str">
            <v>-</v>
          </cell>
          <cell r="D1174" t="str">
            <v>-</v>
          </cell>
          <cell r="E1174" t="str">
            <v>-</v>
          </cell>
          <cell r="F1174" t="str">
            <v>-</v>
          </cell>
          <cell r="G1174" t="str">
            <v>-</v>
          </cell>
          <cell r="H1174" t="str">
            <v>-</v>
          </cell>
          <cell r="I1174" t="str">
            <v>-</v>
          </cell>
          <cell r="J1174" t="str">
            <v>-</v>
          </cell>
          <cell r="K1174" t="str">
            <v>-</v>
          </cell>
          <cell r="L1174" t="str">
            <v>-</v>
          </cell>
          <cell r="M1174" t="str">
            <v>-</v>
          </cell>
          <cell r="N1174" t="str">
            <v>-</v>
          </cell>
          <cell r="O1174" t="str">
            <v>-</v>
          </cell>
          <cell r="P1174" t="str">
            <v>-</v>
          </cell>
          <cell r="Q1174" t="str">
            <v>-</v>
          </cell>
        </row>
        <row r="1175">
          <cell r="B1175" t="str">
            <v>-</v>
          </cell>
          <cell r="C1175" t="str">
            <v>-</v>
          </cell>
          <cell r="D1175" t="str">
            <v>-</v>
          </cell>
          <cell r="E1175" t="str">
            <v>-</v>
          </cell>
          <cell r="F1175" t="str">
            <v>-</v>
          </cell>
          <cell r="G1175" t="str">
            <v>-</v>
          </cell>
          <cell r="H1175" t="str">
            <v>-</v>
          </cell>
          <cell r="I1175" t="str">
            <v>-</v>
          </cell>
          <cell r="J1175" t="str">
            <v>-</v>
          </cell>
          <cell r="K1175" t="str">
            <v>-</v>
          </cell>
          <cell r="L1175" t="str">
            <v>-</v>
          </cell>
          <cell r="M1175" t="str">
            <v>-</v>
          </cell>
          <cell r="N1175" t="str">
            <v>-</v>
          </cell>
          <cell r="O1175" t="str">
            <v>-</v>
          </cell>
          <cell r="P1175" t="str">
            <v>-</v>
          </cell>
          <cell r="Q1175" t="str">
            <v>-</v>
          </cell>
        </row>
        <row r="1176">
          <cell r="B1176" t="str">
            <v>-</v>
          </cell>
          <cell r="C1176" t="str">
            <v>-</v>
          </cell>
          <cell r="D1176" t="str">
            <v>-</v>
          </cell>
          <cell r="E1176" t="str">
            <v>-</v>
          </cell>
          <cell r="F1176" t="str">
            <v>-</v>
          </cell>
          <cell r="G1176" t="str">
            <v>-</v>
          </cell>
          <cell r="H1176" t="str">
            <v>-</v>
          </cell>
          <cell r="I1176" t="str">
            <v>-</v>
          </cell>
          <cell r="J1176" t="str">
            <v>-</v>
          </cell>
          <cell r="K1176" t="str">
            <v>-</v>
          </cell>
          <cell r="L1176" t="str">
            <v>-</v>
          </cell>
          <cell r="M1176" t="str">
            <v>-</v>
          </cell>
          <cell r="N1176" t="str">
            <v>-</v>
          </cell>
          <cell r="O1176" t="str">
            <v>-</v>
          </cell>
          <cell r="P1176" t="str">
            <v>-</v>
          </cell>
          <cell r="Q1176" t="str">
            <v>-</v>
          </cell>
        </row>
        <row r="1177">
          <cell r="B1177" t="str">
            <v>↓↓　植物用COB　↓↓</v>
          </cell>
          <cell r="C1177" t="str">
            <v>-</v>
          </cell>
          <cell r="D1177" t="str">
            <v>-</v>
          </cell>
          <cell r="E1177" t="str">
            <v>-</v>
          </cell>
          <cell r="F1177" t="str">
            <v>-</v>
          </cell>
          <cell r="G1177" t="str">
            <v>-</v>
          </cell>
          <cell r="H1177" t="str">
            <v>-</v>
          </cell>
          <cell r="I1177" t="str">
            <v>-</v>
          </cell>
          <cell r="J1177" t="str">
            <v>-</v>
          </cell>
          <cell r="K1177" t="str">
            <v>-</v>
          </cell>
          <cell r="L1177" t="str">
            <v>-</v>
          </cell>
          <cell r="M1177" t="str">
            <v>-</v>
          </cell>
          <cell r="N1177" t="str">
            <v>-</v>
          </cell>
          <cell r="O1177" t="str">
            <v>-</v>
          </cell>
          <cell r="P1177" t="str">
            <v>-</v>
          </cell>
          <cell r="Q1177" t="str">
            <v>-</v>
          </cell>
        </row>
        <row r="1178">
          <cell r="B1178" t="str">
            <v>CLU03HH1208C1-P17PGL5</v>
          </cell>
          <cell r="C1178" t="str">
            <v>03H</v>
          </cell>
          <cell r="D1178" t="str">
            <v>1208</v>
          </cell>
          <cell r="E1178" t="str">
            <v>C1</v>
          </cell>
          <cell r="F1178" t="str">
            <v>P17</v>
          </cell>
          <cell r="G1178" t="str">
            <v>PG</v>
          </cell>
          <cell r="H1178" t="str">
            <v>L5</v>
          </cell>
          <cell r="I1178">
            <v>375</v>
          </cell>
          <cell r="J1178">
            <v>0</v>
          </cell>
          <cell r="K1178" t="str">
            <v>*</v>
          </cell>
          <cell r="L1178">
            <v>0</v>
          </cell>
          <cell r="M1178" t="str">
            <v>*</v>
          </cell>
          <cell r="N1178" t="str">
            <v>○</v>
          </cell>
          <cell r="O1178">
            <v>42690</v>
          </cell>
          <cell r="P1178" t="str">
            <v>○</v>
          </cell>
          <cell r="Q1178">
            <v>42839</v>
          </cell>
        </row>
        <row r="1179">
          <cell r="B1179" t="str">
            <v>CLU03HH1208C1-P27PGL6</v>
          </cell>
          <cell r="C1179" t="str">
            <v>03H</v>
          </cell>
          <cell r="D1179" t="str">
            <v>1208</v>
          </cell>
          <cell r="E1179" t="str">
            <v>C1</v>
          </cell>
          <cell r="F1179" t="str">
            <v>P27</v>
          </cell>
          <cell r="G1179" t="str">
            <v>PG</v>
          </cell>
          <cell r="H1179" t="str">
            <v>L6</v>
          </cell>
          <cell r="I1179">
            <v>375</v>
          </cell>
          <cell r="J1179">
            <v>0</v>
          </cell>
          <cell r="K1179" t="str">
            <v>*</v>
          </cell>
          <cell r="L1179">
            <v>0</v>
          </cell>
          <cell r="M1179" t="str">
            <v>*</v>
          </cell>
          <cell r="N1179" t="str">
            <v>○</v>
          </cell>
          <cell r="O1179">
            <v>42690</v>
          </cell>
          <cell r="P1179">
            <v>0</v>
          </cell>
          <cell r="Q1179" t="str">
            <v>*</v>
          </cell>
        </row>
        <row r="1180">
          <cell r="B1180" t="str">
            <v>CLU04HH1212C1-P17PGL5</v>
          </cell>
          <cell r="C1180" t="str">
            <v>04H</v>
          </cell>
          <cell r="D1180" t="str">
            <v>1212</v>
          </cell>
          <cell r="E1180" t="str">
            <v>C1</v>
          </cell>
          <cell r="F1180" t="str">
            <v>P17</v>
          </cell>
          <cell r="G1180" t="str">
            <v>PG</v>
          </cell>
          <cell r="H1180" t="str">
            <v>L5</v>
          </cell>
          <cell r="I1180">
            <v>200</v>
          </cell>
          <cell r="J1180">
            <v>0</v>
          </cell>
          <cell r="K1180" t="str">
            <v>*</v>
          </cell>
          <cell r="L1180">
            <v>0</v>
          </cell>
          <cell r="M1180" t="str">
            <v>*</v>
          </cell>
          <cell r="N1180" t="str">
            <v>×</v>
          </cell>
          <cell r="O1180">
            <v>42692</v>
          </cell>
          <cell r="P1180" t="str">
            <v>○</v>
          </cell>
          <cell r="Q1180">
            <v>42803</v>
          </cell>
        </row>
        <row r="1181">
          <cell r="B1181" t="str">
            <v>CLU04HH1212C1-P27PGL6</v>
          </cell>
          <cell r="C1181" t="str">
            <v>04H</v>
          </cell>
          <cell r="D1181" t="str">
            <v>1212</v>
          </cell>
          <cell r="E1181" t="str">
            <v>C1</v>
          </cell>
          <cell r="F1181" t="str">
            <v>P27</v>
          </cell>
          <cell r="G1181" t="str">
            <v>PG</v>
          </cell>
          <cell r="H1181" t="str">
            <v>L6</v>
          </cell>
          <cell r="I1181">
            <v>200</v>
          </cell>
          <cell r="J1181">
            <v>0</v>
          </cell>
          <cell r="K1181" t="str">
            <v>*</v>
          </cell>
          <cell r="L1181">
            <v>0</v>
          </cell>
          <cell r="M1181" t="str">
            <v>*</v>
          </cell>
          <cell r="N1181" t="str">
            <v>×</v>
          </cell>
          <cell r="O1181">
            <v>42729</v>
          </cell>
          <cell r="P1181" t="str">
            <v>○</v>
          </cell>
          <cell r="Q1181">
            <v>42837</v>
          </cell>
        </row>
        <row r="1182">
          <cell r="B1182" t="str">
            <v>CLU04HH1818C1-P17PGL5</v>
          </cell>
          <cell r="C1182" t="str">
            <v>04H</v>
          </cell>
          <cell r="D1182" t="str">
            <v>1818</v>
          </cell>
          <cell r="E1182" t="str">
            <v>C1</v>
          </cell>
          <cell r="F1182" t="str">
            <v>P17</v>
          </cell>
          <cell r="G1182" t="str">
            <v>PG</v>
          </cell>
          <cell r="H1182" t="str">
            <v>L5</v>
          </cell>
          <cell r="I1182">
            <v>200</v>
          </cell>
          <cell r="J1182">
            <v>0</v>
          </cell>
          <cell r="K1182" t="str">
            <v>*</v>
          </cell>
          <cell r="L1182">
            <v>0</v>
          </cell>
          <cell r="M1182" t="str">
            <v>*</v>
          </cell>
          <cell r="N1182" t="str">
            <v>○</v>
          </cell>
          <cell r="O1182">
            <v>42693</v>
          </cell>
          <cell r="P1182" t="str">
            <v>○</v>
          </cell>
          <cell r="Q1182">
            <v>42877</v>
          </cell>
        </row>
        <row r="1183">
          <cell r="B1183" t="str">
            <v>CLU04HH1818C1-P27PGL6</v>
          </cell>
          <cell r="C1183" t="str">
            <v>04H</v>
          </cell>
          <cell r="D1183" t="str">
            <v>1818</v>
          </cell>
          <cell r="E1183" t="str">
            <v>C1</v>
          </cell>
          <cell r="F1183" t="str">
            <v>P27</v>
          </cell>
          <cell r="G1183" t="str">
            <v>PG</v>
          </cell>
          <cell r="H1183" t="str">
            <v>L6</v>
          </cell>
          <cell r="I1183">
            <v>200</v>
          </cell>
          <cell r="J1183">
            <v>0</v>
          </cell>
          <cell r="K1183" t="str">
            <v>*</v>
          </cell>
          <cell r="L1183">
            <v>0</v>
          </cell>
          <cell r="M1183" t="str">
            <v>*</v>
          </cell>
          <cell r="N1183" t="str">
            <v>○</v>
          </cell>
          <cell r="O1183">
            <v>42690</v>
          </cell>
          <cell r="P1183">
            <v>0</v>
          </cell>
          <cell r="Q1183" t="str">
            <v>*</v>
          </cell>
        </row>
        <row r="1184">
          <cell r="B1184" t="str">
            <v>CLU05HH3618C1-P17PGL5</v>
          </cell>
          <cell r="C1184" t="str">
            <v>05H</v>
          </cell>
          <cell r="D1184" t="str">
            <v>3618</v>
          </cell>
          <cell r="E1184" t="str">
            <v>C1</v>
          </cell>
          <cell r="F1184" t="str">
            <v>P17</v>
          </cell>
          <cell r="G1184" t="str">
            <v>PG</v>
          </cell>
          <cell r="H1184" t="str">
            <v>L5</v>
          </cell>
          <cell r="I1184">
            <v>120</v>
          </cell>
          <cell r="J1184">
            <v>0</v>
          </cell>
          <cell r="K1184" t="str">
            <v>*</v>
          </cell>
          <cell r="L1184">
            <v>0</v>
          </cell>
          <cell r="M1184" t="str">
            <v>*</v>
          </cell>
          <cell r="N1184" t="str">
            <v>○</v>
          </cell>
          <cell r="O1184">
            <v>42692</v>
          </cell>
          <cell r="P1184">
            <v>0</v>
          </cell>
          <cell r="Q1184" t="str">
            <v>*</v>
          </cell>
        </row>
        <row r="1185">
          <cell r="B1185" t="str">
            <v>CLU05HH3618C1-P27PGL6</v>
          </cell>
          <cell r="C1185" t="str">
            <v>05H</v>
          </cell>
          <cell r="D1185" t="str">
            <v>3618</v>
          </cell>
          <cell r="E1185" t="str">
            <v>C1</v>
          </cell>
          <cell r="F1185" t="str">
            <v>P27</v>
          </cell>
          <cell r="G1185" t="str">
            <v>PG</v>
          </cell>
          <cell r="H1185" t="str">
            <v>L6</v>
          </cell>
          <cell r="I1185">
            <v>120</v>
          </cell>
          <cell r="J1185">
            <v>0</v>
          </cell>
          <cell r="K1185" t="str">
            <v>*</v>
          </cell>
          <cell r="L1185">
            <v>0</v>
          </cell>
          <cell r="M1185" t="str">
            <v>*</v>
          </cell>
          <cell r="N1185" t="str">
            <v>○</v>
          </cell>
          <cell r="O1185">
            <v>42695</v>
          </cell>
          <cell r="P1185" t="str">
            <v>○</v>
          </cell>
          <cell r="Q1185">
            <v>42772</v>
          </cell>
        </row>
        <row r="1186">
          <cell r="B1186" t="str">
            <v>-</v>
          </cell>
          <cell r="C1186" t="str">
            <v>-</v>
          </cell>
          <cell r="D1186" t="str">
            <v>-</v>
          </cell>
          <cell r="E1186" t="str">
            <v>-</v>
          </cell>
          <cell r="F1186" t="str">
            <v>-</v>
          </cell>
          <cell r="G1186" t="str">
            <v>-</v>
          </cell>
          <cell r="H1186" t="str">
            <v>-</v>
          </cell>
          <cell r="I1186" t="str">
            <v>-</v>
          </cell>
          <cell r="J1186" t="str">
            <v>-</v>
          </cell>
          <cell r="K1186" t="str">
            <v>-</v>
          </cell>
          <cell r="L1186" t="str">
            <v>-</v>
          </cell>
          <cell r="M1186" t="str">
            <v>-</v>
          </cell>
          <cell r="N1186" t="str">
            <v>-</v>
          </cell>
          <cell r="O1186" t="str">
            <v>-</v>
          </cell>
          <cell r="P1186" t="str">
            <v>-</v>
          </cell>
          <cell r="Q1186" t="str">
            <v>-</v>
          </cell>
        </row>
        <row r="1187">
          <cell r="B1187" t="str">
            <v>-</v>
          </cell>
          <cell r="C1187" t="str">
            <v>-</v>
          </cell>
          <cell r="D1187" t="str">
            <v>-</v>
          </cell>
          <cell r="E1187" t="str">
            <v>-</v>
          </cell>
          <cell r="F1187" t="str">
            <v>-</v>
          </cell>
          <cell r="G1187" t="str">
            <v>-</v>
          </cell>
          <cell r="H1187" t="str">
            <v>-</v>
          </cell>
          <cell r="I1187" t="str">
            <v>-</v>
          </cell>
          <cell r="J1187" t="str">
            <v>-</v>
          </cell>
          <cell r="K1187" t="str">
            <v>-</v>
          </cell>
          <cell r="L1187" t="str">
            <v>-</v>
          </cell>
          <cell r="M1187" t="str">
            <v>-</v>
          </cell>
          <cell r="N1187" t="str">
            <v>-</v>
          </cell>
          <cell r="O1187" t="str">
            <v>-</v>
          </cell>
          <cell r="P1187" t="str">
            <v>-</v>
          </cell>
          <cell r="Q1187" t="str">
            <v>-</v>
          </cell>
        </row>
        <row r="1188">
          <cell r="B1188" t="str">
            <v>-</v>
          </cell>
          <cell r="C1188" t="str">
            <v>-</v>
          </cell>
          <cell r="D1188" t="str">
            <v>-</v>
          </cell>
          <cell r="E1188" t="str">
            <v>-</v>
          </cell>
          <cell r="F1188" t="str">
            <v>-</v>
          </cell>
          <cell r="G1188" t="str">
            <v>-</v>
          </cell>
          <cell r="H1188" t="str">
            <v>-</v>
          </cell>
          <cell r="I1188" t="str">
            <v>-</v>
          </cell>
          <cell r="J1188" t="str">
            <v>-</v>
          </cell>
          <cell r="K1188" t="str">
            <v>-</v>
          </cell>
          <cell r="L1188" t="str">
            <v>-</v>
          </cell>
          <cell r="M1188" t="str">
            <v>-</v>
          </cell>
          <cell r="N1188" t="str">
            <v>-</v>
          </cell>
          <cell r="O1188" t="str">
            <v>-</v>
          </cell>
          <cell r="P1188" t="str">
            <v>-</v>
          </cell>
          <cell r="Q1188" t="str">
            <v>-</v>
          </cell>
        </row>
        <row r="1189">
          <cell r="B1189" t="str">
            <v>↓↓　Ver.6　↓↓</v>
          </cell>
          <cell r="C1189" t="str">
            <v>-</v>
          </cell>
          <cell r="D1189" t="str">
            <v>-</v>
          </cell>
          <cell r="E1189" t="str">
            <v>-</v>
          </cell>
          <cell r="F1189" t="str">
            <v>-</v>
          </cell>
          <cell r="G1189" t="str">
            <v>-</v>
          </cell>
          <cell r="H1189" t="str">
            <v>-</v>
          </cell>
          <cell r="I1189" t="str">
            <v>-</v>
          </cell>
          <cell r="J1189" t="str">
            <v>-</v>
          </cell>
          <cell r="K1189" t="str">
            <v>-</v>
          </cell>
          <cell r="L1189" t="str">
            <v>-</v>
          </cell>
          <cell r="M1189" t="str">
            <v>-</v>
          </cell>
          <cell r="N1189" t="str">
            <v>-</v>
          </cell>
          <cell r="O1189" t="str">
            <v>-</v>
          </cell>
          <cell r="P1189" t="str">
            <v>-</v>
          </cell>
          <cell r="Q1189" t="str">
            <v>-</v>
          </cell>
        </row>
        <row r="1190">
          <cell r="B1190" t="str">
            <v>CHU02CH1201C4-30AL7M4</v>
          </cell>
          <cell r="C1190" t="str">
            <v>02C</v>
          </cell>
          <cell r="D1190" t="str">
            <v>1201</v>
          </cell>
          <cell r="E1190" t="str">
            <v>C4</v>
          </cell>
          <cell r="F1190" t="str">
            <v>30A</v>
          </cell>
          <cell r="G1190" t="str">
            <v>L7</v>
          </cell>
          <cell r="H1190" t="str">
            <v>M4</v>
          </cell>
          <cell r="I1190">
            <v>700</v>
          </cell>
          <cell r="J1190">
            <v>0</v>
          </cell>
          <cell r="K1190" t="str">
            <v>*</v>
          </cell>
          <cell r="L1190">
            <v>0</v>
          </cell>
          <cell r="M1190" t="str">
            <v>*</v>
          </cell>
          <cell r="N1190" t="str">
            <v>○</v>
          </cell>
          <cell r="O1190">
            <v>42859</v>
          </cell>
          <cell r="P1190">
            <v>0</v>
          </cell>
          <cell r="Q1190" t="str">
            <v>*</v>
          </cell>
        </row>
        <row r="1191">
          <cell r="B1191" t="str">
            <v>CHU02CH1201C4-40AL7M4</v>
          </cell>
          <cell r="C1191" t="str">
            <v>02C</v>
          </cell>
          <cell r="D1191" t="str">
            <v>1201</v>
          </cell>
          <cell r="E1191" t="str">
            <v>C4</v>
          </cell>
          <cell r="F1191" t="str">
            <v>40A</v>
          </cell>
          <cell r="G1191" t="str">
            <v>L7</v>
          </cell>
          <cell r="H1191" t="str">
            <v>M4</v>
          </cell>
          <cell r="I1191">
            <v>700</v>
          </cell>
          <cell r="J1191">
            <v>0</v>
          </cell>
          <cell r="K1191" t="str">
            <v>*</v>
          </cell>
          <cell r="L1191">
            <v>0</v>
          </cell>
          <cell r="M1191" t="str">
            <v>*</v>
          </cell>
          <cell r="N1191" t="str">
            <v>○</v>
          </cell>
          <cell r="O1191">
            <v>42859</v>
          </cell>
          <cell r="P1191">
            <v>0</v>
          </cell>
          <cell r="Q1191" t="str">
            <v>*</v>
          </cell>
        </row>
        <row r="1192">
          <cell r="B1192" t="str">
            <v>CHU02CH1201C4-50AL7M4</v>
          </cell>
          <cell r="C1192" t="str">
            <v>02C</v>
          </cell>
          <cell r="D1192" t="str">
            <v>1201</v>
          </cell>
          <cell r="E1192" t="str">
            <v>C4</v>
          </cell>
          <cell r="F1192" t="str">
            <v>50A</v>
          </cell>
          <cell r="G1192" t="str">
            <v>L7</v>
          </cell>
          <cell r="H1192" t="str">
            <v>M4</v>
          </cell>
          <cell r="I1192">
            <v>700</v>
          </cell>
          <cell r="J1192">
            <v>0</v>
          </cell>
          <cell r="K1192" t="str">
            <v>*</v>
          </cell>
          <cell r="L1192">
            <v>0</v>
          </cell>
          <cell r="M1192" t="str">
            <v>*</v>
          </cell>
          <cell r="N1192" t="str">
            <v>○</v>
          </cell>
          <cell r="O1192">
            <v>42858</v>
          </cell>
          <cell r="P1192">
            <v>0</v>
          </cell>
          <cell r="Q1192" t="str">
            <v>*</v>
          </cell>
        </row>
        <row r="1193">
          <cell r="B1193" t="str">
            <v>CHU02CH1201C4-273M2M2</v>
          </cell>
          <cell r="C1193" t="str">
            <v>02C</v>
          </cell>
          <cell r="D1193" t="str">
            <v>1201</v>
          </cell>
          <cell r="E1193" t="str">
            <v>C4</v>
          </cell>
          <cell r="F1193" t="str">
            <v>273</v>
          </cell>
          <cell r="G1193" t="str">
            <v>M2</v>
          </cell>
          <cell r="H1193" t="str">
            <v>M2</v>
          </cell>
          <cell r="I1193">
            <v>700</v>
          </cell>
          <cell r="J1193">
            <v>0</v>
          </cell>
          <cell r="K1193" t="str">
            <v>*</v>
          </cell>
          <cell r="L1193" t="str">
            <v>○</v>
          </cell>
          <cell r="M1193">
            <v>42852</v>
          </cell>
          <cell r="N1193" t="str">
            <v>○</v>
          </cell>
          <cell r="O1193">
            <v>42838</v>
          </cell>
          <cell r="P1193">
            <v>0</v>
          </cell>
          <cell r="Q1193" t="str">
            <v>*</v>
          </cell>
        </row>
        <row r="1194">
          <cell r="B1194" t="str">
            <v>CHU02CH1201C4-303M2M2</v>
          </cell>
          <cell r="C1194" t="str">
            <v>02C</v>
          </cell>
          <cell r="D1194" t="str">
            <v>1201</v>
          </cell>
          <cell r="E1194" t="str">
            <v>C4</v>
          </cell>
          <cell r="F1194" t="str">
            <v>303</v>
          </cell>
          <cell r="G1194" t="str">
            <v>M2</v>
          </cell>
          <cell r="H1194" t="str">
            <v>M2</v>
          </cell>
          <cell r="I1194">
            <v>700</v>
          </cell>
          <cell r="J1194">
            <v>0</v>
          </cell>
          <cell r="K1194" t="str">
            <v>*</v>
          </cell>
          <cell r="L1194" t="str">
            <v>○</v>
          </cell>
          <cell r="M1194">
            <v>42852</v>
          </cell>
          <cell r="N1194" t="str">
            <v>○</v>
          </cell>
          <cell r="O1194">
            <v>42878</v>
          </cell>
          <cell r="P1194">
            <v>0</v>
          </cell>
          <cell r="Q1194" t="str">
            <v>*</v>
          </cell>
        </row>
        <row r="1195">
          <cell r="B1195" t="str">
            <v>CHU02CH1201C4-353M2M2</v>
          </cell>
          <cell r="C1195" t="str">
            <v>02C</v>
          </cell>
          <cell r="D1195" t="str">
            <v>1201</v>
          </cell>
          <cell r="E1195" t="str">
            <v>C4</v>
          </cell>
          <cell r="F1195" t="str">
            <v>353</v>
          </cell>
          <cell r="G1195" t="str">
            <v>M2</v>
          </cell>
          <cell r="H1195" t="str">
            <v>M2</v>
          </cell>
          <cell r="I1195">
            <v>700</v>
          </cell>
          <cell r="J1195">
            <v>0</v>
          </cell>
          <cell r="K1195" t="str">
            <v>*</v>
          </cell>
          <cell r="L1195" t="str">
            <v>○</v>
          </cell>
          <cell r="M1195">
            <v>42858</v>
          </cell>
          <cell r="N1195" t="str">
            <v>○</v>
          </cell>
          <cell r="O1195">
            <v>42858</v>
          </cell>
          <cell r="P1195">
            <v>0</v>
          </cell>
          <cell r="Q1195" t="str">
            <v>*</v>
          </cell>
        </row>
        <row r="1196">
          <cell r="B1196" t="str">
            <v>CHU02CH1201C4-403M2M2</v>
          </cell>
          <cell r="C1196" t="str">
            <v>02C</v>
          </cell>
          <cell r="D1196" t="str">
            <v>1201</v>
          </cell>
          <cell r="E1196" t="str">
            <v>C4</v>
          </cell>
          <cell r="F1196" t="str">
            <v>403</v>
          </cell>
          <cell r="G1196" t="str">
            <v>M2</v>
          </cell>
          <cell r="H1196" t="str">
            <v>M2</v>
          </cell>
          <cell r="I1196">
            <v>700</v>
          </cell>
          <cell r="J1196">
            <v>0</v>
          </cell>
          <cell r="K1196" t="str">
            <v>*</v>
          </cell>
          <cell r="L1196" t="str">
            <v>○</v>
          </cell>
          <cell r="M1196">
            <v>42856</v>
          </cell>
          <cell r="N1196" t="str">
            <v>○</v>
          </cell>
          <cell r="O1196">
            <v>42878</v>
          </cell>
          <cell r="P1196">
            <v>0</v>
          </cell>
          <cell r="Q1196" t="str">
            <v>*</v>
          </cell>
        </row>
        <row r="1197">
          <cell r="B1197" t="str">
            <v>CHU02CH1201C4-503M2M2</v>
          </cell>
          <cell r="C1197" t="str">
            <v>02C</v>
          </cell>
          <cell r="D1197" t="str">
            <v>1201</v>
          </cell>
          <cell r="E1197" t="str">
            <v>C4</v>
          </cell>
          <cell r="F1197" t="str">
            <v>503</v>
          </cell>
          <cell r="G1197" t="str">
            <v>M2</v>
          </cell>
          <cell r="H1197" t="str">
            <v>M2</v>
          </cell>
          <cell r="I1197">
            <v>700</v>
          </cell>
          <cell r="J1197">
            <v>0</v>
          </cell>
          <cell r="K1197" t="str">
            <v>*</v>
          </cell>
          <cell r="L1197" t="str">
            <v>○</v>
          </cell>
          <cell r="M1197">
            <v>42852</v>
          </cell>
          <cell r="N1197" t="str">
            <v>○</v>
          </cell>
          <cell r="O1197">
            <v>42689</v>
          </cell>
          <cell r="P1197">
            <v>0</v>
          </cell>
          <cell r="Q1197" t="str">
            <v>*</v>
          </cell>
        </row>
        <row r="1198">
          <cell r="B1198" t="str">
            <v>CHU02CH1201C4-653M2M2</v>
          </cell>
          <cell r="C1198" t="str">
            <v>02C</v>
          </cell>
          <cell r="D1198" t="str">
            <v>1201</v>
          </cell>
          <cell r="E1198" t="str">
            <v>C4</v>
          </cell>
          <cell r="F1198" t="str">
            <v>653</v>
          </cell>
          <cell r="G1198" t="str">
            <v>M2</v>
          </cell>
          <cell r="H1198" t="str">
            <v>M2</v>
          </cell>
          <cell r="I1198">
            <v>700</v>
          </cell>
          <cell r="J1198">
            <v>0</v>
          </cell>
          <cell r="K1198" t="str">
            <v>*</v>
          </cell>
          <cell r="L1198" t="str">
            <v>○</v>
          </cell>
          <cell r="M1198">
            <v>42856</v>
          </cell>
          <cell r="N1198" t="str">
            <v>○</v>
          </cell>
          <cell r="O1198">
            <v>42741</v>
          </cell>
          <cell r="P1198">
            <v>0</v>
          </cell>
          <cell r="Q1198" t="str">
            <v>*</v>
          </cell>
        </row>
        <row r="1199">
          <cell r="B1199" t="str">
            <v>CHU02CH1201C4-273H5M3</v>
          </cell>
          <cell r="C1199" t="str">
            <v>02C</v>
          </cell>
          <cell r="D1199" t="str">
            <v>1201</v>
          </cell>
          <cell r="E1199" t="str">
            <v>C4</v>
          </cell>
          <cell r="F1199" t="str">
            <v>273</v>
          </cell>
          <cell r="G1199" t="str">
            <v>H5</v>
          </cell>
          <cell r="H1199" t="str">
            <v>M3</v>
          </cell>
          <cell r="I1199">
            <v>700</v>
          </cell>
          <cell r="J1199">
            <v>0</v>
          </cell>
          <cell r="K1199" t="str">
            <v>*</v>
          </cell>
          <cell r="L1199" t="str">
            <v>○</v>
          </cell>
          <cell r="M1199">
            <v>42770</v>
          </cell>
          <cell r="N1199" t="str">
            <v>○</v>
          </cell>
          <cell r="O1199">
            <v>42873</v>
          </cell>
          <cell r="P1199">
            <v>0</v>
          </cell>
          <cell r="Q1199" t="str">
            <v>*</v>
          </cell>
        </row>
        <row r="1200">
          <cell r="B1200" t="str">
            <v>CHU02CH1201C4-303H5M3</v>
          </cell>
          <cell r="C1200" t="str">
            <v>02C</v>
          </cell>
          <cell r="D1200" t="str">
            <v>1201</v>
          </cell>
          <cell r="E1200" t="str">
            <v>C4</v>
          </cell>
          <cell r="F1200" t="str">
            <v>303</v>
          </cell>
          <cell r="G1200" t="str">
            <v>H5</v>
          </cell>
          <cell r="H1200" t="str">
            <v>M3</v>
          </cell>
          <cell r="I1200">
            <v>700</v>
          </cell>
          <cell r="J1200">
            <v>0</v>
          </cell>
          <cell r="K1200" t="str">
            <v>*</v>
          </cell>
          <cell r="L1200" t="str">
            <v>○</v>
          </cell>
          <cell r="M1200">
            <v>42770</v>
          </cell>
          <cell r="N1200" t="str">
            <v>○</v>
          </cell>
          <cell r="O1200">
            <v>42849</v>
          </cell>
          <cell r="P1200">
            <v>0</v>
          </cell>
          <cell r="Q1200" t="str">
            <v>*</v>
          </cell>
        </row>
        <row r="1201">
          <cell r="B1201" t="str">
            <v>CHU02CH1201C4-353H5M3</v>
          </cell>
          <cell r="C1201" t="str">
            <v>02C</v>
          </cell>
          <cell r="D1201" t="str">
            <v>1201</v>
          </cell>
          <cell r="E1201" t="str">
            <v>C4</v>
          </cell>
          <cell r="F1201" t="str">
            <v>353</v>
          </cell>
          <cell r="G1201" t="str">
            <v>H5</v>
          </cell>
          <cell r="H1201" t="str">
            <v>M3</v>
          </cell>
          <cell r="I1201">
            <v>700</v>
          </cell>
          <cell r="J1201">
            <v>0</v>
          </cell>
          <cell r="K1201" t="str">
            <v>*</v>
          </cell>
          <cell r="L1201" t="str">
            <v>○</v>
          </cell>
          <cell r="M1201">
            <v>42861</v>
          </cell>
          <cell r="N1201" t="str">
            <v>○</v>
          </cell>
          <cell r="O1201">
            <v>42731</v>
          </cell>
          <cell r="P1201">
            <v>0</v>
          </cell>
          <cell r="Q1201" t="str">
            <v>*</v>
          </cell>
        </row>
        <row r="1202">
          <cell r="B1202" t="str">
            <v>CHU02CH1201C4-403H5M3</v>
          </cell>
          <cell r="C1202" t="str">
            <v>02C</v>
          </cell>
          <cell r="D1202" t="str">
            <v>1201</v>
          </cell>
          <cell r="E1202" t="str">
            <v>C4</v>
          </cell>
          <cell r="F1202" t="str">
            <v>403</v>
          </cell>
          <cell r="G1202" t="str">
            <v>H5</v>
          </cell>
          <cell r="H1202" t="str">
            <v>M3</v>
          </cell>
          <cell r="I1202">
            <v>700</v>
          </cell>
          <cell r="J1202">
            <v>0</v>
          </cell>
          <cell r="K1202" t="str">
            <v>*</v>
          </cell>
          <cell r="L1202" t="str">
            <v>○</v>
          </cell>
          <cell r="M1202">
            <v>42861</v>
          </cell>
          <cell r="N1202" t="str">
            <v>○</v>
          </cell>
          <cell r="O1202">
            <v>42838</v>
          </cell>
          <cell r="P1202">
            <v>0</v>
          </cell>
          <cell r="Q1202" t="str">
            <v>*</v>
          </cell>
        </row>
        <row r="1203">
          <cell r="B1203" t="str">
            <v>CHU02CH1201C4-273H7M5</v>
          </cell>
          <cell r="C1203" t="str">
            <v>02C</v>
          </cell>
          <cell r="D1203" t="str">
            <v>1201</v>
          </cell>
          <cell r="E1203" t="str">
            <v>C4</v>
          </cell>
          <cell r="F1203" t="str">
            <v>273</v>
          </cell>
          <cell r="G1203" t="str">
            <v>H7</v>
          </cell>
          <cell r="H1203" t="str">
            <v>M5</v>
          </cell>
          <cell r="I1203">
            <v>700</v>
          </cell>
          <cell r="J1203">
            <v>0</v>
          </cell>
          <cell r="K1203" t="str">
            <v>*</v>
          </cell>
          <cell r="L1203" t="str">
            <v>○</v>
          </cell>
          <cell r="M1203">
            <v>42856</v>
          </cell>
          <cell r="N1203" t="str">
            <v>○</v>
          </cell>
          <cell r="O1203">
            <v>42860</v>
          </cell>
          <cell r="P1203">
            <v>0</v>
          </cell>
          <cell r="Q1203" t="str">
            <v>*</v>
          </cell>
        </row>
        <row r="1204">
          <cell r="B1204" t="str">
            <v>CHU02CH1201C4-303H7M5</v>
          </cell>
          <cell r="C1204" t="str">
            <v>02C</v>
          </cell>
          <cell r="D1204" t="str">
            <v>1201</v>
          </cell>
          <cell r="E1204" t="str">
            <v>C4</v>
          </cell>
          <cell r="F1204" t="str">
            <v>303</v>
          </cell>
          <cell r="G1204" t="str">
            <v>H7</v>
          </cell>
          <cell r="H1204" t="str">
            <v>M5</v>
          </cell>
          <cell r="I1204">
            <v>700</v>
          </cell>
          <cell r="J1204">
            <v>0</v>
          </cell>
          <cell r="K1204" t="str">
            <v>*</v>
          </cell>
          <cell r="L1204" t="str">
            <v>○</v>
          </cell>
          <cell r="M1204">
            <v>42856</v>
          </cell>
          <cell r="N1204" t="str">
            <v>○</v>
          </cell>
          <cell r="O1204">
            <v>42765</v>
          </cell>
          <cell r="P1204">
            <v>0</v>
          </cell>
          <cell r="Q1204" t="str">
            <v>*</v>
          </cell>
        </row>
        <row r="1205">
          <cell r="B1205" t="str">
            <v>CHU02CH1201C4-403H7M5</v>
          </cell>
          <cell r="C1205" t="str">
            <v>02C</v>
          </cell>
          <cell r="D1205" t="str">
            <v>1201</v>
          </cell>
          <cell r="E1205" t="str">
            <v>C4</v>
          </cell>
          <cell r="F1205" t="str">
            <v>403</v>
          </cell>
          <cell r="G1205" t="str">
            <v>H7</v>
          </cell>
          <cell r="H1205" t="str">
            <v>M5</v>
          </cell>
          <cell r="I1205">
            <v>700</v>
          </cell>
          <cell r="J1205">
            <v>0</v>
          </cell>
          <cell r="K1205" t="str">
            <v>*</v>
          </cell>
          <cell r="L1205" t="str">
            <v>○</v>
          </cell>
          <cell r="M1205">
            <v>42853</v>
          </cell>
          <cell r="N1205" t="str">
            <v>○</v>
          </cell>
          <cell r="O1205">
            <v>42815</v>
          </cell>
          <cell r="P1205">
            <v>0</v>
          </cell>
          <cell r="Q1205" t="str">
            <v>*</v>
          </cell>
        </row>
        <row r="1206">
          <cell r="B1206" t="str">
            <v>CHU02CH1202C4-30AL7M4</v>
          </cell>
          <cell r="C1206" t="str">
            <v>02C</v>
          </cell>
          <cell r="D1206" t="str">
            <v>1202</v>
          </cell>
          <cell r="E1206" t="str">
            <v>C4</v>
          </cell>
          <cell r="F1206" t="str">
            <v>30A</v>
          </cell>
          <cell r="G1206" t="str">
            <v>L7</v>
          </cell>
          <cell r="H1206" t="str">
            <v>M4</v>
          </cell>
          <cell r="I1206">
            <v>700</v>
          </cell>
          <cell r="J1206">
            <v>0</v>
          </cell>
          <cell r="K1206" t="str">
            <v>*</v>
          </cell>
          <cell r="L1206">
            <v>0</v>
          </cell>
          <cell r="M1206" t="str">
            <v>*</v>
          </cell>
          <cell r="N1206" t="str">
            <v>○</v>
          </cell>
          <cell r="O1206">
            <v>42831</v>
          </cell>
          <cell r="P1206">
            <v>0</v>
          </cell>
          <cell r="Q1206" t="str">
            <v>*</v>
          </cell>
        </row>
        <row r="1207">
          <cell r="B1207" t="str">
            <v>CHU02CH1202C4-40AL7M4</v>
          </cell>
          <cell r="C1207" t="str">
            <v>02C</v>
          </cell>
          <cell r="D1207" t="str">
            <v>1202</v>
          </cell>
          <cell r="E1207" t="str">
            <v>C4</v>
          </cell>
          <cell r="F1207" t="str">
            <v>40A</v>
          </cell>
          <cell r="G1207" t="str">
            <v>L7</v>
          </cell>
          <cell r="H1207" t="str">
            <v>M4</v>
          </cell>
          <cell r="I1207">
            <v>700</v>
          </cell>
          <cell r="J1207">
            <v>0</v>
          </cell>
          <cell r="K1207" t="str">
            <v>*</v>
          </cell>
          <cell r="L1207">
            <v>0</v>
          </cell>
          <cell r="M1207" t="str">
            <v>*</v>
          </cell>
          <cell r="N1207" t="str">
            <v>○</v>
          </cell>
          <cell r="O1207">
            <v>42748</v>
          </cell>
          <cell r="P1207">
            <v>0</v>
          </cell>
          <cell r="Q1207" t="str">
            <v>*</v>
          </cell>
        </row>
        <row r="1208">
          <cell r="B1208" t="str">
            <v>CHU02CH1202C4-50AL7M4</v>
          </cell>
          <cell r="C1208" t="str">
            <v>02C</v>
          </cell>
          <cell r="D1208" t="str">
            <v>1202</v>
          </cell>
          <cell r="E1208" t="str">
            <v>C4</v>
          </cell>
          <cell r="F1208" t="str">
            <v>50A</v>
          </cell>
          <cell r="G1208" t="str">
            <v>L7</v>
          </cell>
          <cell r="H1208" t="str">
            <v>M4</v>
          </cell>
          <cell r="I1208">
            <v>700</v>
          </cell>
          <cell r="J1208">
            <v>0</v>
          </cell>
          <cell r="K1208" t="str">
            <v>*</v>
          </cell>
          <cell r="L1208" t="str">
            <v>○</v>
          </cell>
          <cell r="M1208">
            <v>42770</v>
          </cell>
          <cell r="N1208" t="str">
            <v>○</v>
          </cell>
          <cell r="O1208">
            <v>42776</v>
          </cell>
          <cell r="P1208">
            <v>0</v>
          </cell>
          <cell r="Q1208" t="str">
            <v>*</v>
          </cell>
        </row>
        <row r="1209">
          <cell r="B1209" t="str">
            <v>CHU02CH1202C4-273M2M2</v>
          </cell>
          <cell r="C1209" t="str">
            <v>02C</v>
          </cell>
          <cell r="D1209" t="str">
            <v>1202</v>
          </cell>
          <cell r="E1209" t="str">
            <v>C4</v>
          </cell>
          <cell r="F1209" t="str">
            <v>273</v>
          </cell>
          <cell r="G1209" t="str">
            <v>M2</v>
          </cell>
          <cell r="H1209" t="str">
            <v>M2</v>
          </cell>
          <cell r="I1209">
            <v>700</v>
          </cell>
          <cell r="J1209">
            <v>0</v>
          </cell>
          <cell r="K1209" t="str">
            <v>*</v>
          </cell>
          <cell r="L1209" t="str">
            <v>○</v>
          </cell>
          <cell r="M1209">
            <v>42877</v>
          </cell>
          <cell r="N1209" t="str">
            <v>○</v>
          </cell>
          <cell r="O1209">
            <v>42857</v>
          </cell>
          <cell r="P1209">
            <v>0</v>
          </cell>
          <cell r="Q1209" t="str">
            <v>*</v>
          </cell>
        </row>
        <row r="1210">
          <cell r="B1210" t="str">
            <v>CHU02CH1202C4-303M2M2</v>
          </cell>
          <cell r="C1210" t="str">
            <v>02C</v>
          </cell>
          <cell r="D1210" t="str">
            <v>1202</v>
          </cell>
          <cell r="E1210" t="str">
            <v>C4</v>
          </cell>
          <cell r="F1210" t="str">
            <v>303</v>
          </cell>
          <cell r="G1210" t="str">
            <v>M2</v>
          </cell>
          <cell r="H1210" t="str">
            <v>M2</v>
          </cell>
          <cell r="I1210">
            <v>700</v>
          </cell>
          <cell r="J1210">
            <v>0</v>
          </cell>
          <cell r="K1210" t="str">
            <v>*</v>
          </cell>
          <cell r="L1210" t="str">
            <v>×</v>
          </cell>
          <cell r="M1210">
            <v>42773</v>
          </cell>
          <cell r="N1210" t="str">
            <v>○</v>
          </cell>
          <cell r="O1210">
            <v>42870</v>
          </cell>
          <cell r="P1210">
            <v>0</v>
          </cell>
          <cell r="Q1210" t="str">
            <v>*</v>
          </cell>
        </row>
        <row r="1211">
          <cell r="B1211" t="str">
            <v>CHU02CH1202C4-353M2M2</v>
          </cell>
          <cell r="C1211" t="str">
            <v>02C</v>
          </cell>
          <cell r="D1211" t="str">
            <v>1202</v>
          </cell>
          <cell r="E1211" t="str">
            <v>C4</v>
          </cell>
          <cell r="F1211" t="str">
            <v>353</v>
          </cell>
          <cell r="G1211" t="str">
            <v>M2</v>
          </cell>
          <cell r="H1211" t="str">
            <v>M2</v>
          </cell>
          <cell r="I1211">
            <v>700</v>
          </cell>
          <cell r="J1211">
            <v>0</v>
          </cell>
          <cell r="K1211" t="str">
            <v>*</v>
          </cell>
          <cell r="L1211" t="str">
            <v>○</v>
          </cell>
          <cell r="M1211">
            <v>42876</v>
          </cell>
          <cell r="N1211" t="str">
            <v>○</v>
          </cell>
          <cell r="O1211">
            <v>42811</v>
          </cell>
          <cell r="P1211">
            <v>0</v>
          </cell>
          <cell r="Q1211" t="str">
            <v>*</v>
          </cell>
        </row>
        <row r="1212">
          <cell r="B1212" t="str">
            <v>CHU02CH1202C4-403M2M2</v>
          </cell>
          <cell r="C1212" t="str">
            <v>02C</v>
          </cell>
          <cell r="D1212" t="str">
            <v>1202</v>
          </cell>
          <cell r="E1212" t="str">
            <v>C4</v>
          </cell>
          <cell r="F1212" t="str">
            <v>403</v>
          </cell>
          <cell r="G1212" t="str">
            <v>M2</v>
          </cell>
          <cell r="H1212" t="str">
            <v>M2</v>
          </cell>
          <cell r="I1212">
            <v>700</v>
          </cell>
          <cell r="J1212">
            <v>0</v>
          </cell>
          <cell r="K1212" t="str">
            <v>*</v>
          </cell>
          <cell r="L1212" t="str">
            <v>×</v>
          </cell>
          <cell r="M1212">
            <v>42773</v>
          </cell>
          <cell r="N1212" t="str">
            <v>○</v>
          </cell>
          <cell r="O1212">
            <v>42863</v>
          </cell>
          <cell r="P1212">
            <v>0</v>
          </cell>
          <cell r="Q1212" t="str">
            <v>*</v>
          </cell>
        </row>
        <row r="1213">
          <cell r="B1213" t="str">
            <v>CHU02CH1202C4-503M2M2</v>
          </cell>
          <cell r="C1213" t="str">
            <v>02C</v>
          </cell>
          <cell r="D1213" t="str">
            <v>1202</v>
          </cell>
          <cell r="E1213" t="str">
            <v>C4</v>
          </cell>
          <cell r="F1213" t="str">
            <v>503</v>
          </cell>
          <cell r="G1213" t="str">
            <v>M2</v>
          </cell>
          <cell r="H1213" t="str">
            <v>M2</v>
          </cell>
          <cell r="I1213">
            <v>700</v>
          </cell>
          <cell r="J1213">
            <v>0</v>
          </cell>
          <cell r="K1213" t="str">
            <v>*</v>
          </cell>
          <cell r="L1213" t="str">
            <v>○</v>
          </cell>
          <cell r="M1213">
            <v>42771</v>
          </cell>
          <cell r="N1213" t="str">
            <v>○</v>
          </cell>
          <cell r="O1213">
            <v>42857</v>
          </cell>
          <cell r="P1213">
            <v>0</v>
          </cell>
          <cell r="Q1213" t="str">
            <v>*</v>
          </cell>
        </row>
        <row r="1214">
          <cell r="B1214" t="str">
            <v>CHU02CH1202C4-653M2M2</v>
          </cell>
          <cell r="C1214" t="str">
            <v>02C</v>
          </cell>
          <cell r="D1214" t="str">
            <v>1202</v>
          </cell>
          <cell r="E1214" t="str">
            <v>C4</v>
          </cell>
          <cell r="F1214" t="str">
            <v>653</v>
          </cell>
          <cell r="G1214" t="str">
            <v>M2</v>
          </cell>
          <cell r="H1214" t="str">
            <v>M2</v>
          </cell>
          <cell r="I1214">
            <v>700</v>
          </cell>
          <cell r="J1214">
            <v>0</v>
          </cell>
          <cell r="K1214" t="str">
            <v>*</v>
          </cell>
          <cell r="L1214" t="str">
            <v>○</v>
          </cell>
          <cell r="M1214">
            <v>42876</v>
          </cell>
          <cell r="N1214" t="str">
            <v>○</v>
          </cell>
          <cell r="O1214">
            <v>42858</v>
          </cell>
          <cell r="P1214">
            <v>0</v>
          </cell>
          <cell r="Q1214" t="str">
            <v>*</v>
          </cell>
        </row>
        <row r="1215">
          <cell r="B1215" t="str">
            <v>CHU02CH1202C4-273H5M3</v>
          </cell>
          <cell r="C1215" t="str">
            <v>02C</v>
          </cell>
          <cell r="D1215" t="str">
            <v>1202</v>
          </cell>
          <cell r="E1215" t="str">
            <v>C4</v>
          </cell>
          <cell r="F1215" t="str">
            <v>273</v>
          </cell>
          <cell r="G1215" t="str">
            <v>H5</v>
          </cell>
          <cell r="H1215" t="str">
            <v>M3</v>
          </cell>
          <cell r="I1215">
            <v>700</v>
          </cell>
          <cell r="J1215">
            <v>0</v>
          </cell>
          <cell r="K1215" t="str">
            <v>*</v>
          </cell>
          <cell r="L1215" t="str">
            <v>○</v>
          </cell>
          <cell r="M1215">
            <v>42771</v>
          </cell>
          <cell r="N1215" t="str">
            <v>○</v>
          </cell>
          <cell r="O1215">
            <v>42876</v>
          </cell>
          <cell r="P1215">
            <v>0</v>
          </cell>
          <cell r="Q1215" t="str">
            <v>*</v>
          </cell>
        </row>
        <row r="1216">
          <cell r="B1216" t="str">
            <v>CHU02CH1202C4-303H5M3</v>
          </cell>
          <cell r="C1216" t="str">
            <v>02C</v>
          </cell>
          <cell r="D1216" t="str">
            <v>1202</v>
          </cell>
          <cell r="E1216" t="str">
            <v>C4</v>
          </cell>
          <cell r="F1216" t="str">
            <v>303</v>
          </cell>
          <cell r="G1216" t="str">
            <v>H5</v>
          </cell>
          <cell r="H1216" t="str">
            <v>M3</v>
          </cell>
          <cell r="I1216">
            <v>700</v>
          </cell>
          <cell r="J1216">
            <v>0</v>
          </cell>
          <cell r="K1216" t="str">
            <v>*</v>
          </cell>
          <cell r="L1216" t="str">
            <v>○</v>
          </cell>
          <cell r="M1216">
            <v>42772</v>
          </cell>
          <cell r="N1216" t="str">
            <v>○</v>
          </cell>
          <cell r="O1216">
            <v>42875</v>
          </cell>
          <cell r="P1216">
            <v>0</v>
          </cell>
          <cell r="Q1216" t="str">
            <v>*</v>
          </cell>
        </row>
        <row r="1217">
          <cell r="B1217" t="str">
            <v>CHU02CH1202C4-353H5M3</v>
          </cell>
          <cell r="C1217" t="str">
            <v>02C</v>
          </cell>
          <cell r="D1217" t="str">
            <v>1202</v>
          </cell>
          <cell r="E1217" t="str">
            <v>C4</v>
          </cell>
          <cell r="F1217" t="str">
            <v>353</v>
          </cell>
          <cell r="G1217" t="str">
            <v>H5</v>
          </cell>
          <cell r="H1217" t="str">
            <v>M3</v>
          </cell>
          <cell r="I1217">
            <v>700</v>
          </cell>
          <cell r="J1217">
            <v>0</v>
          </cell>
          <cell r="K1217" t="str">
            <v>*</v>
          </cell>
          <cell r="L1217">
            <v>0</v>
          </cell>
          <cell r="M1217" t="str">
            <v>*</v>
          </cell>
          <cell r="N1217" t="str">
            <v>○</v>
          </cell>
          <cell r="O1217">
            <v>42845</v>
          </cell>
          <cell r="P1217">
            <v>0</v>
          </cell>
          <cell r="Q1217" t="str">
            <v>*</v>
          </cell>
        </row>
        <row r="1218">
          <cell r="B1218" t="str">
            <v>CHU02CH1202C4-403H5M3</v>
          </cell>
          <cell r="C1218" t="str">
            <v>02C</v>
          </cell>
          <cell r="D1218" t="str">
            <v>1202</v>
          </cell>
          <cell r="E1218" t="str">
            <v>C4</v>
          </cell>
          <cell r="F1218" t="str">
            <v>403</v>
          </cell>
          <cell r="G1218" t="str">
            <v>H5</v>
          </cell>
          <cell r="H1218" t="str">
            <v>M3</v>
          </cell>
          <cell r="I1218">
            <v>700</v>
          </cell>
          <cell r="J1218">
            <v>0</v>
          </cell>
          <cell r="K1218" t="str">
            <v>*</v>
          </cell>
          <cell r="L1218" t="str">
            <v>○</v>
          </cell>
          <cell r="M1218">
            <v>42878</v>
          </cell>
          <cell r="N1218" t="str">
            <v>○</v>
          </cell>
          <cell r="O1218">
            <v>42873</v>
          </cell>
          <cell r="P1218">
            <v>0</v>
          </cell>
          <cell r="Q1218" t="str">
            <v>*</v>
          </cell>
        </row>
        <row r="1219">
          <cell r="B1219" t="str">
            <v>CHU02CH1202C4-273H7M5</v>
          </cell>
          <cell r="C1219" t="str">
            <v>02C</v>
          </cell>
          <cell r="D1219" t="str">
            <v>1202</v>
          </cell>
          <cell r="E1219" t="str">
            <v>C4</v>
          </cell>
          <cell r="F1219" t="str">
            <v>273</v>
          </cell>
          <cell r="G1219" t="str">
            <v>H7</v>
          </cell>
          <cell r="H1219" t="str">
            <v>M5</v>
          </cell>
          <cell r="I1219">
            <v>700</v>
          </cell>
          <cell r="J1219">
            <v>0</v>
          </cell>
          <cell r="K1219" t="str">
            <v>*</v>
          </cell>
          <cell r="L1219">
            <v>0</v>
          </cell>
          <cell r="M1219" t="str">
            <v>*</v>
          </cell>
          <cell r="N1219" t="str">
            <v>○</v>
          </cell>
          <cell r="O1219">
            <v>42860</v>
          </cell>
          <cell r="P1219">
            <v>0</v>
          </cell>
          <cell r="Q1219" t="str">
            <v>*</v>
          </cell>
        </row>
        <row r="1220">
          <cell r="B1220" t="str">
            <v>CHU02CH1202C4-303H7M5</v>
          </cell>
          <cell r="C1220" t="str">
            <v>02C</v>
          </cell>
          <cell r="D1220" t="str">
            <v>1202</v>
          </cell>
          <cell r="E1220" t="str">
            <v>C4</v>
          </cell>
          <cell r="F1220" t="str">
            <v>303</v>
          </cell>
          <cell r="G1220" t="str">
            <v>H7</v>
          </cell>
          <cell r="H1220" t="str">
            <v>M5</v>
          </cell>
          <cell r="I1220">
            <v>700</v>
          </cell>
          <cell r="J1220">
            <v>0</v>
          </cell>
          <cell r="K1220" t="str">
            <v>*</v>
          </cell>
          <cell r="L1220">
            <v>0</v>
          </cell>
          <cell r="M1220" t="str">
            <v>*</v>
          </cell>
          <cell r="N1220" t="str">
            <v>○</v>
          </cell>
          <cell r="O1220">
            <v>42878</v>
          </cell>
          <cell r="P1220">
            <v>0</v>
          </cell>
          <cell r="Q1220" t="str">
            <v>*</v>
          </cell>
        </row>
        <row r="1221">
          <cell r="B1221" t="str">
            <v>CHU02CH1202C4-403H7M5</v>
          </cell>
          <cell r="C1221" t="str">
            <v>02C</v>
          </cell>
          <cell r="D1221" t="str">
            <v>1202</v>
          </cell>
          <cell r="E1221" t="str">
            <v>C4</v>
          </cell>
          <cell r="F1221" t="str">
            <v>403</v>
          </cell>
          <cell r="G1221" t="str">
            <v>H7</v>
          </cell>
          <cell r="H1221" t="str">
            <v>M5</v>
          </cell>
          <cell r="I1221">
            <v>700</v>
          </cell>
          <cell r="J1221">
            <v>0</v>
          </cell>
          <cell r="K1221" t="str">
            <v>*</v>
          </cell>
          <cell r="L1221">
            <v>0</v>
          </cell>
          <cell r="M1221" t="str">
            <v>*</v>
          </cell>
          <cell r="N1221" t="str">
            <v>○</v>
          </cell>
          <cell r="O1221">
            <v>42862</v>
          </cell>
          <cell r="P1221">
            <v>0</v>
          </cell>
          <cell r="Q1221" t="str">
            <v>*</v>
          </cell>
        </row>
        <row r="1222">
          <cell r="B1222" t="str">
            <v>CHU02CH1203C4-30AL7M4</v>
          </cell>
          <cell r="C1222" t="str">
            <v>02C</v>
          </cell>
          <cell r="D1222" t="str">
            <v>1203</v>
          </cell>
          <cell r="E1222" t="str">
            <v>C4</v>
          </cell>
          <cell r="F1222" t="str">
            <v>30A</v>
          </cell>
          <cell r="G1222" t="str">
            <v>L7</v>
          </cell>
          <cell r="H1222" t="str">
            <v>M4</v>
          </cell>
          <cell r="I1222">
            <v>700</v>
          </cell>
          <cell r="J1222">
            <v>0</v>
          </cell>
          <cell r="K1222" t="str">
            <v>*</v>
          </cell>
          <cell r="L1222">
            <v>0</v>
          </cell>
          <cell r="M1222" t="str">
            <v>*</v>
          </cell>
          <cell r="N1222">
            <v>0</v>
          </cell>
          <cell r="O1222">
            <v>42807</v>
          </cell>
          <cell r="P1222">
            <v>0</v>
          </cell>
          <cell r="Q1222" t="str">
            <v>*</v>
          </cell>
        </row>
        <row r="1223">
          <cell r="B1223" t="str">
            <v>CHU02CH1203C4-40AL7M4</v>
          </cell>
          <cell r="C1223" t="str">
            <v>02C</v>
          </cell>
          <cell r="D1223" t="str">
            <v>1203</v>
          </cell>
          <cell r="E1223" t="str">
            <v>C4</v>
          </cell>
          <cell r="F1223" t="str">
            <v>40A</v>
          </cell>
          <cell r="G1223" t="str">
            <v>L7</v>
          </cell>
          <cell r="H1223" t="str">
            <v>M4</v>
          </cell>
          <cell r="I1223">
            <v>700</v>
          </cell>
          <cell r="J1223">
            <v>0</v>
          </cell>
          <cell r="K1223" t="str">
            <v>*</v>
          </cell>
          <cell r="L1223">
            <v>0</v>
          </cell>
          <cell r="M1223" t="str">
            <v>*</v>
          </cell>
          <cell r="N1223" t="str">
            <v>○</v>
          </cell>
          <cell r="O1223">
            <v>42821</v>
          </cell>
          <cell r="P1223">
            <v>0</v>
          </cell>
          <cell r="Q1223" t="str">
            <v>*</v>
          </cell>
        </row>
        <row r="1224">
          <cell r="B1224" t="str">
            <v>CHU02CH1203C4-50AL7M4</v>
          </cell>
          <cell r="C1224" t="str">
            <v>02C</v>
          </cell>
          <cell r="D1224" t="str">
            <v>1203</v>
          </cell>
          <cell r="E1224" t="str">
            <v>C4</v>
          </cell>
          <cell r="F1224" t="str">
            <v>50A</v>
          </cell>
          <cell r="G1224" t="str">
            <v>L7</v>
          </cell>
          <cell r="H1224" t="str">
            <v>M4</v>
          </cell>
          <cell r="I1224">
            <v>700</v>
          </cell>
          <cell r="J1224">
            <v>0</v>
          </cell>
          <cell r="K1224" t="str">
            <v>*</v>
          </cell>
          <cell r="L1224" t="str">
            <v>○</v>
          </cell>
          <cell r="M1224">
            <v>42840</v>
          </cell>
          <cell r="N1224" t="str">
            <v>○</v>
          </cell>
          <cell r="O1224">
            <v>42768</v>
          </cell>
          <cell r="P1224">
            <v>0</v>
          </cell>
          <cell r="Q1224" t="str">
            <v>*</v>
          </cell>
        </row>
        <row r="1225">
          <cell r="B1225" t="str">
            <v>CHU02CH1203C4-273M2M2</v>
          </cell>
          <cell r="C1225" t="str">
            <v>02C</v>
          </cell>
          <cell r="D1225" t="str">
            <v>1203</v>
          </cell>
          <cell r="E1225" t="str">
            <v>C4</v>
          </cell>
          <cell r="F1225" t="str">
            <v>273</v>
          </cell>
          <cell r="G1225" t="str">
            <v>M2</v>
          </cell>
          <cell r="H1225" t="str">
            <v>M2</v>
          </cell>
          <cell r="I1225">
            <v>700</v>
          </cell>
          <cell r="J1225">
            <v>0</v>
          </cell>
          <cell r="K1225" t="str">
            <v>*</v>
          </cell>
          <cell r="L1225" t="str">
            <v>○</v>
          </cell>
          <cell r="M1225">
            <v>42850</v>
          </cell>
          <cell r="N1225" t="str">
            <v>×</v>
          </cell>
          <cell r="O1225">
            <v>42838</v>
          </cell>
          <cell r="P1225">
            <v>0</v>
          </cell>
          <cell r="Q1225" t="str">
            <v>*</v>
          </cell>
        </row>
        <row r="1226">
          <cell r="B1226" t="str">
            <v>CHU02CH1203C4-303M2M2</v>
          </cell>
          <cell r="C1226" t="str">
            <v>02C</v>
          </cell>
          <cell r="D1226" t="str">
            <v>1203</v>
          </cell>
          <cell r="E1226" t="str">
            <v>C4</v>
          </cell>
          <cell r="F1226" t="str">
            <v>303</v>
          </cell>
          <cell r="G1226" t="str">
            <v>M2</v>
          </cell>
          <cell r="H1226" t="str">
            <v>M2</v>
          </cell>
          <cell r="I1226">
            <v>700</v>
          </cell>
          <cell r="J1226">
            <v>0</v>
          </cell>
          <cell r="K1226" t="str">
            <v>*</v>
          </cell>
          <cell r="L1226" t="str">
            <v>○</v>
          </cell>
          <cell r="M1226">
            <v>42773</v>
          </cell>
          <cell r="N1226" t="str">
            <v>○</v>
          </cell>
          <cell r="O1226">
            <v>42860</v>
          </cell>
          <cell r="P1226">
            <v>0</v>
          </cell>
          <cell r="Q1226" t="str">
            <v>*</v>
          </cell>
        </row>
        <row r="1227">
          <cell r="B1227" t="str">
            <v>CHU02CH1203C4-353M2M2</v>
          </cell>
          <cell r="C1227" t="str">
            <v>02C</v>
          </cell>
          <cell r="D1227" t="str">
            <v>1203</v>
          </cell>
          <cell r="E1227" t="str">
            <v>C4</v>
          </cell>
          <cell r="F1227" t="str">
            <v>353</v>
          </cell>
          <cell r="G1227" t="str">
            <v>M2</v>
          </cell>
          <cell r="H1227" t="str">
            <v>M2</v>
          </cell>
          <cell r="I1227">
            <v>700</v>
          </cell>
          <cell r="J1227">
            <v>0</v>
          </cell>
          <cell r="K1227" t="str">
            <v>*</v>
          </cell>
          <cell r="L1227">
            <v>0</v>
          </cell>
          <cell r="M1227" t="str">
            <v>*</v>
          </cell>
          <cell r="N1227" t="str">
            <v>○</v>
          </cell>
          <cell r="O1227">
            <v>42741</v>
          </cell>
          <cell r="P1227">
            <v>0</v>
          </cell>
          <cell r="Q1227" t="str">
            <v>*</v>
          </cell>
        </row>
        <row r="1228">
          <cell r="B1228" t="str">
            <v>CHU02CH1203C4-403M2M2</v>
          </cell>
          <cell r="C1228" t="str">
            <v>02C</v>
          </cell>
          <cell r="D1228" t="str">
            <v>1203</v>
          </cell>
          <cell r="E1228" t="str">
            <v>C4</v>
          </cell>
          <cell r="F1228" t="str">
            <v>403</v>
          </cell>
          <cell r="G1228" t="str">
            <v>M2</v>
          </cell>
          <cell r="H1228" t="str">
            <v>M2</v>
          </cell>
          <cell r="I1228">
            <v>700</v>
          </cell>
          <cell r="J1228">
            <v>0</v>
          </cell>
          <cell r="K1228" t="str">
            <v>*</v>
          </cell>
          <cell r="L1228" t="str">
            <v>○</v>
          </cell>
          <cell r="M1228">
            <v>42772</v>
          </cell>
          <cell r="N1228" t="str">
            <v>○</v>
          </cell>
          <cell r="O1228">
            <v>42860</v>
          </cell>
          <cell r="P1228">
            <v>0</v>
          </cell>
          <cell r="Q1228" t="str">
            <v>*</v>
          </cell>
        </row>
        <row r="1229">
          <cell r="B1229" t="str">
            <v>CHU02CH1203C4-503M2M2</v>
          </cell>
          <cell r="C1229" t="str">
            <v>02C</v>
          </cell>
          <cell r="D1229" t="str">
            <v>1203</v>
          </cell>
          <cell r="E1229" t="str">
            <v>C4</v>
          </cell>
          <cell r="F1229" t="str">
            <v>503</v>
          </cell>
          <cell r="G1229" t="str">
            <v>M2</v>
          </cell>
          <cell r="H1229" t="str">
            <v>M2</v>
          </cell>
          <cell r="I1229">
            <v>700</v>
          </cell>
          <cell r="J1229">
            <v>0</v>
          </cell>
          <cell r="K1229" t="str">
            <v>*</v>
          </cell>
          <cell r="L1229" t="str">
            <v>○</v>
          </cell>
          <cell r="M1229">
            <v>42774</v>
          </cell>
          <cell r="N1229" t="str">
            <v>○</v>
          </cell>
          <cell r="O1229">
            <v>42776</v>
          </cell>
          <cell r="P1229">
            <v>0</v>
          </cell>
          <cell r="Q1229" t="str">
            <v>*</v>
          </cell>
        </row>
        <row r="1230">
          <cell r="B1230" t="str">
            <v>CHU02CH1203C4-573M2M2</v>
          </cell>
          <cell r="C1230" t="str">
            <v>02C</v>
          </cell>
          <cell r="D1230" t="str">
            <v>1203</v>
          </cell>
          <cell r="E1230" t="str">
            <v>C4</v>
          </cell>
          <cell r="F1230" t="str">
            <v>573</v>
          </cell>
          <cell r="G1230" t="str">
            <v>M2</v>
          </cell>
          <cell r="H1230" t="str">
            <v>M2</v>
          </cell>
          <cell r="I1230">
            <v>700</v>
          </cell>
          <cell r="J1230">
            <v>0</v>
          </cell>
          <cell r="K1230" t="str">
            <v>*</v>
          </cell>
          <cell r="L1230">
            <v>0</v>
          </cell>
          <cell r="M1230" t="str">
            <v>*</v>
          </cell>
          <cell r="N1230" t="str">
            <v>○</v>
          </cell>
          <cell r="O1230">
            <v>42837</v>
          </cell>
          <cell r="P1230">
            <v>0</v>
          </cell>
          <cell r="Q1230" t="str">
            <v>*</v>
          </cell>
        </row>
        <row r="1231">
          <cell r="B1231" t="str">
            <v>CHU02CH1203C4-653M2M2</v>
          </cell>
          <cell r="C1231" t="str">
            <v>02C</v>
          </cell>
          <cell r="D1231" t="str">
            <v>1203</v>
          </cell>
          <cell r="E1231" t="str">
            <v>C4</v>
          </cell>
          <cell r="F1231" t="str">
            <v>653</v>
          </cell>
          <cell r="G1231" t="str">
            <v>M2</v>
          </cell>
          <cell r="H1231" t="str">
            <v>M2</v>
          </cell>
          <cell r="I1231">
            <v>700</v>
          </cell>
          <cell r="J1231">
            <v>0</v>
          </cell>
          <cell r="K1231" t="str">
            <v>*</v>
          </cell>
          <cell r="L1231">
            <v>0</v>
          </cell>
          <cell r="M1231" t="str">
            <v>*</v>
          </cell>
          <cell r="N1231" t="str">
            <v>○</v>
          </cell>
          <cell r="O1231">
            <v>42873</v>
          </cell>
          <cell r="P1231">
            <v>0</v>
          </cell>
          <cell r="Q1231" t="str">
            <v>*</v>
          </cell>
        </row>
        <row r="1232">
          <cell r="B1232" t="str">
            <v>CHU02CH1203C4-273H5M3</v>
          </cell>
          <cell r="C1232" t="str">
            <v>02C</v>
          </cell>
          <cell r="D1232" t="str">
            <v>1203</v>
          </cell>
          <cell r="E1232" t="str">
            <v>C4</v>
          </cell>
          <cell r="F1232" t="str">
            <v>273</v>
          </cell>
          <cell r="G1232" t="str">
            <v>H5</v>
          </cell>
          <cell r="H1232" t="str">
            <v>M3</v>
          </cell>
          <cell r="I1232">
            <v>700</v>
          </cell>
          <cell r="J1232">
            <v>0</v>
          </cell>
          <cell r="K1232" t="str">
            <v>*</v>
          </cell>
          <cell r="L1232" t="str">
            <v>○</v>
          </cell>
          <cell r="M1232">
            <v>42842</v>
          </cell>
          <cell r="N1232" t="str">
            <v>○</v>
          </cell>
          <cell r="O1232">
            <v>42863</v>
          </cell>
          <cell r="P1232">
            <v>0</v>
          </cell>
          <cell r="Q1232" t="str">
            <v>*</v>
          </cell>
        </row>
        <row r="1233">
          <cell r="B1233" t="str">
            <v>CHU02CH1203C4-303H5M3</v>
          </cell>
          <cell r="C1233" t="str">
            <v>02C</v>
          </cell>
          <cell r="D1233" t="str">
            <v>1203</v>
          </cell>
          <cell r="E1233" t="str">
            <v>C4</v>
          </cell>
          <cell r="F1233" t="str">
            <v>303</v>
          </cell>
          <cell r="G1233" t="str">
            <v>H5</v>
          </cell>
          <cell r="H1233" t="str">
            <v>M3</v>
          </cell>
          <cell r="I1233">
            <v>700</v>
          </cell>
          <cell r="J1233">
            <v>0</v>
          </cell>
          <cell r="K1233" t="str">
            <v>*</v>
          </cell>
          <cell r="L1233" t="str">
            <v>○</v>
          </cell>
          <cell r="M1233">
            <v>42842</v>
          </cell>
          <cell r="N1233" t="str">
            <v>○</v>
          </cell>
          <cell r="O1233">
            <v>42863</v>
          </cell>
          <cell r="P1233">
            <v>0</v>
          </cell>
          <cell r="Q1233" t="str">
            <v>*</v>
          </cell>
        </row>
        <row r="1234">
          <cell r="B1234" t="str">
            <v>CHU02CH1203C4-353H5M3</v>
          </cell>
          <cell r="C1234" t="str">
            <v>02C</v>
          </cell>
          <cell r="D1234" t="str">
            <v>1203</v>
          </cell>
          <cell r="E1234" t="str">
            <v>C4</v>
          </cell>
          <cell r="F1234" t="str">
            <v>353</v>
          </cell>
          <cell r="G1234" t="str">
            <v>H5</v>
          </cell>
          <cell r="H1234" t="str">
            <v>M3</v>
          </cell>
          <cell r="I1234">
            <v>700</v>
          </cell>
          <cell r="J1234">
            <v>0</v>
          </cell>
          <cell r="K1234" t="str">
            <v>*</v>
          </cell>
          <cell r="L1234">
            <v>0</v>
          </cell>
          <cell r="M1234" t="str">
            <v>*</v>
          </cell>
          <cell r="N1234" t="str">
            <v>○</v>
          </cell>
          <cell r="O1234">
            <v>42811</v>
          </cell>
          <cell r="P1234">
            <v>0</v>
          </cell>
          <cell r="Q1234" t="str">
            <v>*</v>
          </cell>
        </row>
        <row r="1235">
          <cell r="B1235" t="str">
            <v>CHU02CH1203C4-403H5M3</v>
          </cell>
          <cell r="C1235" t="str">
            <v>02C</v>
          </cell>
          <cell r="D1235" t="str">
            <v>1203</v>
          </cell>
          <cell r="E1235" t="str">
            <v>C4</v>
          </cell>
          <cell r="F1235" t="str">
            <v>403</v>
          </cell>
          <cell r="G1235" t="str">
            <v>H5</v>
          </cell>
          <cell r="H1235" t="str">
            <v>M3</v>
          </cell>
          <cell r="I1235">
            <v>700</v>
          </cell>
          <cell r="J1235">
            <v>0</v>
          </cell>
          <cell r="K1235" t="str">
            <v>*</v>
          </cell>
          <cell r="L1235" t="str">
            <v>○</v>
          </cell>
          <cell r="M1235">
            <v>42764</v>
          </cell>
          <cell r="N1235" t="str">
            <v>○</v>
          </cell>
          <cell r="O1235">
            <v>42867</v>
          </cell>
          <cell r="P1235">
            <v>0</v>
          </cell>
          <cell r="Q1235" t="str">
            <v>*</v>
          </cell>
        </row>
        <row r="1236">
          <cell r="B1236" t="str">
            <v>CHU02CH1203C4-273H6M3</v>
          </cell>
          <cell r="C1236" t="str">
            <v>02C</v>
          </cell>
          <cell r="D1236" t="str">
            <v>1203</v>
          </cell>
          <cell r="E1236" t="str">
            <v>C4</v>
          </cell>
          <cell r="F1236" t="str">
            <v>273</v>
          </cell>
          <cell r="G1236" t="str">
            <v>H6</v>
          </cell>
          <cell r="H1236" t="str">
            <v>M3</v>
          </cell>
          <cell r="I1236">
            <v>700</v>
          </cell>
          <cell r="J1236">
            <v>0</v>
          </cell>
          <cell r="K1236" t="str">
            <v>*</v>
          </cell>
          <cell r="L1236">
            <v>0</v>
          </cell>
          <cell r="M1236" t="str">
            <v>*</v>
          </cell>
          <cell r="N1236" t="str">
            <v>○</v>
          </cell>
          <cell r="O1236">
            <v>42802</v>
          </cell>
          <cell r="P1236">
            <v>0</v>
          </cell>
          <cell r="Q1236" t="str">
            <v>*</v>
          </cell>
        </row>
        <row r="1237">
          <cell r="B1237" t="str">
            <v>CHU02CH1203C4-303H6M3</v>
          </cell>
          <cell r="C1237" t="str">
            <v>02C</v>
          </cell>
          <cell r="D1237" t="str">
            <v>1203</v>
          </cell>
          <cell r="E1237" t="str">
            <v>C4</v>
          </cell>
          <cell r="F1237" t="str">
            <v>303</v>
          </cell>
          <cell r="G1237" t="str">
            <v>H6</v>
          </cell>
          <cell r="H1237" t="str">
            <v>M3</v>
          </cell>
          <cell r="I1237">
            <v>700</v>
          </cell>
          <cell r="J1237">
            <v>0</v>
          </cell>
          <cell r="K1237" t="str">
            <v>*</v>
          </cell>
          <cell r="L1237">
            <v>0</v>
          </cell>
          <cell r="M1237" t="str">
            <v>*</v>
          </cell>
          <cell r="N1237" t="str">
            <v>○</v>
          </cell>
          <cell r="O1237">
            <v>42781</v>
          </cell>
          <cell r="P1237">
            <v>0</v>
          </cell>
          <cell r="Q1237" t="str">
            <v>*</v>
          </cell>
        </row>
        <row r="1238">
          <cell r="B1238" t="str">
            <v>CHU02CH1203C4-353H6M3</v>
          </cell>
          <cell r="C1238" t="str">
            <v>02C</v>
          </cell>
          <cell r="D1238" t="str">
            <v>1203</v>
          </cell>
          <cell r="E1238" t="str">
            <v>C4</v>
          </cell>
          <cell r="F1238" t="str">
            <v>353</v>
          </cell>
          <cell r="G1238" t="str">
            <v>H6</v>
          </cell>
          <cell r="H1238" t="str">
            <v>M3</v>
          </cell>
          <cell r="I1238">
            <v>700</v>
          </cell>
          <cell r="J1238">
            <v>0</v>
          </cell>
          <cell r="K1238" t="str">
            <v>*</v>
          </cell>
          <cell r="L1238">
            <v>0</v>
          </cell>
          <cell r="M1238" t="str">
            <v>*</v>
          </cell>
          <cell r="N1238" t="str">
            <v>○</v>
          </cell>
          <cell r="O1238">
            <v>42800</v>
          </cell>
          <cell r="P1238">
            <v>0</v>
          </cell>
          <cell r="Q1238" t="str">
            <v>*</v>
          </cell>
        </row>
        <row r="1239">
          <cell r="B1239" t="str">
            <v>CHU02CH1203C4-273H7M5</v>
          </cell>
          <cell r="C1239" t="str">
            <v>02C</v>
          </cell>
          <cell r="D1239" t="str">
            <v>1203</v>
          </cell>
          <cell r="E1239" t="str">
            <v>C4</v>
          </cell>
          <cell r="F1239" t="str">
            <v>273</v>
          </cell>
          <cell r="G1239" t="str">
            <v>H7</v>
          </cell>
          <cell r="H1239" t="str">
            <v>M5</v>
          </cell>
          <cell r="I1239">
            <v>700</v>
          </cell>
          <cell r="J1239">
            <v>0</v>
          </cell>
          <cell r="K1239" t="str">
            <v>*</v>
          </cell>
          <cell r="L1239">
            <v>0</v>
          </cell>
          <cell r="M1239" t="str">
            <v>*</v>
          </cell>
          <cell r="N1239" t="str">
            <v>○</v>
          </cell>
          <cell r="O1239">
            <v>42801</v>
          </cell>
          <cell r="P1239">
            <v>0</v>
          </cell>
          <cell r="Q1239" t="str">
            <v>*</v>
          </cell>
        </row>
        <row r="1240">
          <cell r="B1240" t="str">
            <v>CHU02CH1203C4-303H7M5</v>
          </cell>
          <cell r="C1240" t="str">
            <v>02C</v>
          </cell>
          <cell r="D1240" t="str">
            <v>1203</v>
          </cell>
          <cell r="E1240" t="str">
            <v>C4</v>
          </cell>
          <cell r="F1240" t="str">
            <v>303</v>
          </cell>
          <cell r="G1240" t="str">
            <v>H7</v>
          </cell>
          <cell r="H1240" t="str">
            <v>M5</v>
          </cell>
          <cell r="I1240">
            <v>700</v>
          </cell>
          <cell r="J1240">
            <v>0</v>
          </cell>
          <cell r="K1240" t="str">
            <v>*</v>
          </cell>
          <cell r="L1240">
            <v>0</v>
          </cell>
          <cell r="M1240" t="str">
            <v>*</v>
          </cell>
          <cell r="N1240" t="str">
            <v>○</v>
          </cell>
          <cell r="O1240">
            <v>42862</v>
          </cell>
          <cell r="P1240">
            <v>0</v>
          </cell>
          <cell r="Q1240" t="str">
            <v>*</v>
          </cell>
        </row>
        <row r="1241">
          <cell r="B1241" t="str">
            <v>CHU02CH1203C4-403H7M5</v>
          </cell>
          <cell r="C1241" t="str">
            <v>02C</v>
          </cell>
          <cell r="D1241" t="str">
            <v>1203</v>
          </cell>
          <cell r="E1241" t="str">
            <v>C4</v>
          </cell>
          <cell r="F1241" t="str">
            <v>403</v>
          </cell>
          <cell r="G1241" t="str">
            <v>H7</v>
          </cell>
          <cell r="H1241" t="str">
            <v>M5</v>
          </cell>
          <cell r="I1241">
            <v>700</v>
          </cell>
          <cell r="J1241">
            <v>0</v>
          </cell>
          <cell r="K1241" t="str">
            <v>*</v>
          </cell>
          <cell r="L1241">
            <v>0</v>
          </cell>
          <cell r="M1241" t="str">
            <v>*</v>
          </cell>
          <cell r="N1241" t="str">
            <v>○</v>
          </cell>
          <cell r="O1241">
            <v>42785</v>
          </cell>
          <cell r="P1241">
            <v>0</v>
          </cell>
          <cell r="Q1241" t="str">
            <v>*</v>
          </cell>
        </row>
        <row r="1242">
          <cell r="B1242" t="str">
            <v>CHU02CH1204C4-30AL7M4</v>
          </cell>
          <cell r="C1242" t="str">
            <v>02C</v>
          </cell>
          <cell r="D1242" t="str">
            <v>1204</v>
          </cell>
          <cell r="E1242" t="str">
            <v>C4</v>
          </cell>
          <cell r="F1242" t="str">
            <v>30A</v>
          </cell>
          <cell r="G1242" t="str">
            <v>L7</v>
          </cell>
          <cell r="H1242" t="str">
            <v>M4</v>
          </cell>
          <cell r="I1242">
            <v>700</v>
          </cell>
          <cell r="J1242">
            <v>0</v>
          </cell>
          <cell r="K1242" t="str">
            <v>*</v>
          </cell>
          <cell r="L1242" t="str">
            <v>○</v>
          </cell>
          <cell r="M1242">
            <v>42852</v>
          </cell>
          <cell r="N1242" t="str">
            <v>○</v>
          </cell>
          <cell r="O1242">
            <v>42782</v>
          </cell>
          <cell r="P1242">
            <v>0</v>
          </cell>
          <cell r="Q1242" t="str">
            <v>*</v>
          </cell>
        </row>
        <row r="1243">
          <cell r="B1243" t="str">
            <v>CHU02CH1204C4-40AL7M4</v>
          </cell>
          <cell r="C1243" t="str">
            <v>02C</v>
          </cell>
          <cell r="D1243" t="str">
            <v>1204</v>
          </cell>
          <cell r="E1243" t="str">
            <v>C4</v>
          </cell>
          <cell r="F1243" t="str">
            <v>40A</v>
          </cell>
          <cell r="G1243" t="str">
            <v>L7</v>
          </cell>
          <cell r="H1243" t="str">
            <v>M4</v>
          </cell>
          <cell r="I1243">
            <v>700</v>
          </cell>
          <cell r="J1243">
            <v>0</v>
          </cell>
          <cell r="K1243" t="str">
            <v>*</v>
          </cell>
          <cell r="L1243" t="str">
            <v>○</v>
          </cell>
          <cell r="M1243">
            <v>42852</v>
          </cell>
          <cell r="N1243" t="str">
            <v>○</v>
          </cell>
          <cell r="O1243">
            <v>42781</v>
          </cell>
          <cell r="P1243">
            <v>0</v>
          </cell>
          <cell r="Q1243" t="str">
            <v>*</v>
          </cell>
        </row>
        <row r="1244">
          <cell r="B1244" t="str">
            <v>CHU02CH1204C4-50AL7M4</v>
          </cell>
          <cell r="C1244" t="str">
            <v>02C</v>
          </cell>
          <cell r="D1244" t="str">
            <v>1204</v>
          </cell>
          <cell r="E1244" t="str">
            <v>C4</v>
          </cell>
          <cell r="F1244" t="str">
            <v>50A</v>
          </cell>
          <cell r="G1244" t="str">
            <v>L7</v>
          </cell>
          <cell r="H1244" t="str">
            <v>M4</v>
          </cell>
          <cell r="I1244">
            <v>700</v>
          </cell>
          <cell r="J1244">
            <v>0</v>
          </cell>
          <cell r="K1244" t="str">
            <v>*</v>
          </cell>
          <cell r="L1244" t="str">
            <v>○</v>
          </cell>
          <cell r="M1244">
            <v>42852</v>
          </cell>
          <cell r="N1244" t="str">
            <v>○</v>
          </cell>
          <cell r="O1244">
            <v>42685</v>
          </cell>
          <cell r="P1244">
            <v>0</v>
          </cell>
          <cell r="Q1244" t="str">
            <v>*</v>
          </cell>
        </row>
        <row r="1245">
          <cell r="B1245" t="str">
            <v>CHU02CH1204C4-273M2M2</v>
          </cell>
          <cell r="C1245" t="str">
            <v>02C</v>
          </cell>
          <cell r="D1245" t="str">
            <v>1204</v>
          </cell>
          <cell r="E1245" t="str">
            <v>C4</v>
          </cell>
          <cell r="F1245" t="str">
            <v>273</v>
          </cell>
          <cell r="G1245" t="str">
            <v>M2</v>
          </cell>
          <cell r="H1245" t="str">
            <v>M2</v>
          </cell>
          <cell r="I1245">
            <v>700</v>
          </cell>
          <cell r="J1245">
            <v>0</v>
          </cell>
          <cell r="K1245" t="str">
            <v>*</v>
          </cell>
          <cell r="L1245" t="str">
            <v>×</v>
          </cell>
          <cell r="M1245">
            <v>42841</v>
          </cell>
          <cell r="N1245" t="str">
            <v>○</v>
          </cell>
          <cell r="O1245">
            <v>42868</v>
          </cell>
          <cell r="P1245">
            <v>0</v>
          </cell>
          <cell r="Q1245" t="str">
            <v>*</v>
          </cell>
        </row>
        <row r="1246">
          <cell r="B1246" t="str">
            <v>CHU02CH1204C4-303M2M2</v>
          </cell>
          <cell r="C1246" t="str">
            <v>02C</v>
          </cell>
          <cell r="D1246" t="str">
            <v>1204</v>
          </cell>
          <cell r="E1246" t="str">
            <v>C4</v>
          </cell>
          <cell r="F1246" t="str">
            <v>303</v>
          </cell>
          <cell r="G1246" t="str">
            <v>M2</v>
          </cell>
          <cell r="H1246" t="str">
            <v>M2</v>
          </cell>
          <cell r="I1246">
            <v>700</v>
          </cell>
          <cell r="J1246">
            <v>0</v>
          </cell>
          <cell r="K1246" t="str">
            <v>*</v>
          </cell>
          <cell r="L1246" t="str">
            <v>○</v>
          </cell>
          <cell r="M1246">
            <v>42870</v>
          </cell>
          <cell r="N1246" t="str">
            <v>○</v>
          </cell>
          <cell r="O1246">
            <v>42868</v>
          </cell>
          <cell r="P1246">
            <v>0</v>
          </cell>
          <cell r="Q1246" t="str">
            <v>*</v>
          </cell>
        </row>
        <row r="1247">
          <cell r="B1247" t="str">
            <v>CHU02CH1204C4-353M2M2</v>
          </cell>
          <cell r="C1247" t="str">
            <v>02C</v>
          </cell>
          <cell r="D1247" t="str">
            <v>1204</v>
          </cell>
          <cell r="E1247" t="str">
            <v>C4</v>
          </cell>
          <cell r="F1247" t="str">
            <v>353</v>
          </cell>
          <cell r="G1247" t="str">
            <v>M2</v>
          </cell>
          <cell r="H1247" t="str">
            <v>M2</v>
          </cell>
          <cell r="I1247">
            <v>700</v>
          </cell>
          <cell r="J1247">
            <v>0</v>
          </cell>
          <cell r="K1247" t="str">
            <v>*</v>
          </cell>
          <cell r="L1247" t="str">
            <v>○</v>
          </cell>
          <cell r="M1247">
            <v>42853</v>
          </cell>
          <cell r="N1247" t="str">
            <v>○</v>
          </cell>
          <cell r="O1247">
            <v>42874</v>
          </cell>
          <cell r="P1247">
            <v>0</v>
          </cell>
          <cell r="Q1247" t="str">
            <v>*</v>
          </cell>
        </row>
        <row r="1248">
          <cell r="B1248" t="str">
            <v>CHU02CH1204C4-403M2M2</v>
          </cell>
          <cell r="C1248" t="str">
            <v>02C</v>
          </cell>
          <cell r="D1248" t="str">
            <v>1204</v>
          </cell>
          <cell r="E1248" t="str">
            <v>C4</v>
          </cell>
          <cell r="F1248" t="str">
            <v>403</v>
          </cell>
          <cell r="G1248" t="str">
            <v>M2</v>
          </cell>
          <cell r="H1248" t="str">
            <v>M2</v>
          </cell>
          <cell r="I1248">
            <v>700</v>
          </cell>
          <cell r="J1248">
            <v>0</v>
          </cell>
          <cell r="K1248" t="str">
            <v>*</v>
          </cell>
          <cell r="L1248" t="str">
            <v>○</v>
          </cell>
          <cell r="M1248">
            <v>42875</v>
          </cell>
          <cell r="N1248" t="str">
            <v>○</v>
          </cell>
          <cell r="O1248">
            <v>42859</v>
          </cell>
          <cell r="P1248">
            <v>0</v>
          </cell>
          <cell r="Q1248" t="str">
            <v>*</v>
          </cell>
        </row>
        <row r="1249">
          <cell r="B1249" t="str">
            <v>CHU02CH1204C4-503M2M2</v>
          </cell>
          <cell r="C1249" t="str">
            <v>02C</v>
          </cell>
          <cell r="D1249" t="str">
            <v>1204</v>
          </cell>
          <cell r="E1249" t="str">
            <v>C4</v>
          </cell>
          <cell r="F1249" t="str">
            <v>503</v>
          </cell>
          <cell r="G1249" t="str">
            <v>M2</v>
          </cell>
          <cell r="H1249" t="str">
            <v>M2</v>
          </cell>
          <cell r="I1249">
            <v>700</v>
          </cell>
          <cell r="J1249">
            <v>0</v>
          </cell>
          <cell r="K1249" t="str">
            <v>*</v>
          </cell>
          <cell r="L1249" t="str">
            <v>×</v>
          </cell>
          <cell r="M1249">
            <v>42777</v>
          </cell>
          <cell r="N1249" t="str">
            <v>○</v>
          </cell>
          <cell r="O1249">
            <v>42856</v>
          </cell>
          <cell r="P1249">
            <v>0</v>
          </cell>
          <cell r="Q1249" t="str">
            <v>*</v>
          </cell>
        </row>
        <row r="1250">
          <cell r="B1250" t="str">
            <v>CHU02CH1204C4-653M2M2</v>
          </cell>
          <cell r="C1250" t="str">
            <v>02C</v>
          </cell>
          <cell r="D1250" t="str">
            <v>1204</v>
          </cell>
          <cell r="E1250" t="str">
            <v>C4</v>
          </cell>
          <cell r="F1250" t="str">
            <v>653</v>
          </cell>
          <cell r="G1250" t="str">
            <v>M2</v>
          </cell>
          <cell r="H1250" t="str">
            <v>M2</v>
          </cell>
          <cell r="I1250">
            <v>700</v>
          </cell>
          <cell r="J1250">
            <v>0</v>
          </cell>
          <cell r="K1250" t="str">
            <v>*</v>
          </cell>
          <cell r="L1250" t="str">
            <v>○</v>
          </cell>
          <cell r="M1250">
            <v>42853</v>
          </cell>
          <cell r="N1250" t="str">
            <v>○</v>
          </cell>
          <cell r="O1250">
            <v>42830</v>
          </cell>
          <cell r="P1250">
            <v>0</v>
          </cell>
          <cell r="Q1250" t="str">
            <v>*</v>
          </cell>
        </row>
        <row r="1251">
          <cell r="B1251" t="str">
            <v>CHU02CH1204C4-273H5M3</v>
          </cell>
          <cell r="C1251" t="str">
            <v>02C</v>
          </cell>
          <cell r="D1251" t="str">
            <v>1204</v>
          </cell>
          <cell r="E1251" t="str">
            <v>C4</v>
          </cell>
          <cell r="F1251" t="str">
            <v>273</v>
          </cell>
          <cell r="G1251" t="str">
            <v>H5</v>
          </cell>
          <cell r="H1251" t="str">
            <v>M3</v>
          </cell>
          <cell r="I1251">
            <v>700</v>
          </cell>
          <cell r="J1251">
            <v>0</v>
          </cell>
          <cell r="K1251" t="str">
            <v>*</v>
          </cell>
          <cell r="L1251" t="str">
            <v>○</v>
          </cell>
          <cell r="M1251">
            <v>42879</v>
          </cell>
          <cell r="N1251" t="str">
            <v>○</v>
          </cell>
          <cell r="O1251">
            <v>42865</v>
          </cell>
          <cell r="P1251">
            <v>0</v>
          </cell>
          <cell r="Q1251" t="str">
            <v>*</v>
          </cell>
        </row>
        <row r="1252">
          <cell r="B1252" t="str">
            <v>CHU02CH1204C4-303H5M3</v>
          </cell>
          <cell r="C1252" t="str">
            <v>02C</v>
          </cell>
          <cell r="D1252" t="str">
            <v>1204</v>
          </cell>
          <cell r="E1252" t="str">
            <v>C4</v>
          </cell>
          <cell r="F1252" t="str">
            <v>303</v>
          </cell>
          <cell r="G1252" t="str">
            <v>H5</v>
          </cell>
          <cell r="H1252" t="str">
            <v>M3</v>
          </cell>
          <cell r="I1252">
            <v>700</v>
          </cell>
          <cell r="J1252">
            <v>0</v>
          </cell>
          <cell r="K1252" t="str">
            <v>*</v>
          </cell>
          <cell r="L1252" t="str">
            <v>▲</v>
          </cell>
          <cell r="M1252">
            <v>42876</v>
          </cell>
          <cell r="N1252" t="str">
            <v>○</v>
          </cell>
          <cell r="O1252">
            <v>42861</v>
          </cell>
          <cell r="P1252">
            <v>0</v>
          </cell>
          <cell r="Q1252" t="str">
            <v>*</v>
          </cell>
        </row>
        <row r="1253">
          <cell r="B1253" t="str">
            <v>CHU02CH1204C4-353H5M3</v>
          </cell>
          <cell r="C1253" t="str">
            <v>02C</v>
          </cell>
          <cell r="D1253" t="str">
            <v>1204</v>
          </cell>
          <cell r="E1253" t="str">
            <v>C4</v>
          </cell>
          <cell r="F1253" t="str">
            <v>353</v>
          </cell>
          <cell r="G1253" t="str">
            <v>H5</v>
          </cell>
          <cell r="H1253" t="str">
            <v>M3</v>
          </cell>
          <cell r="I1253">
            <v>700</v>
          </cell>
          <cell r="J1253">
            <v>0</v>
          </cell>
          <cell r="K1253" t="str">
            <v>*</v>
          </cell>
          <cell r="L1253" t="str">
            <v>○</v>
          </cell>
          <cell r="M1253">
            <v>42856</v>
          </cell>
          <cell r="N1253" t="str">
            <v>○</v>
          </cell>
          <cell r="O1253">
            <v>42867</v>
          </cell>
          <cell r="P1253">
            <v>0</v>
          </cell>
          <cell r="Q1253" t="str">
            <v>*</v>
          </cell>
        </row>
        <row r="1254">
          <cell r="B1254" t="str">
            <v>CHU02CH1204C4-403H5M3</v>
          </cell>
          <cell r="C1254" t="str">
            <v>02C</v>
          </cell>
          <cell r="D1254" t="str">
            <v>1204</v>
          </cell>
          <cell r="E1254" t="str">
            <v>C4</v>
          </cell>
          <cell r="F1254" t="str">
            <v>403</v>
          </cell>
          <cell r="G1254" t="str">
            <v>H5</v>
          </cell>
          <cell r="H1254" t="str">
            <v>M3</v>
          </cell>
          <cell r="I1254">
            <v>700</v>
          </cell>
          <cell r="J1254">
            <v>0</v>
          </cell>
          <cell r="K1254" t="str">
            <v>*</v>
          </cell>
          <cell r="L1254" t="str">
            <v>○</v>
          </cell>
          <cell r="M1254">
            <v>42878</v>
          </cell>
          <cell r="N1254" t="str">
            <v>○</v>
          </cell>
          <cell r="O1254">
            <v>42871</v>
          </cell>
          <cell r="P1254">
            <v>0</v>
          </cell>
          <cell r="Q1254" t="str">
            <v>*</v>
          </cell>
        </row>
        <row r="1255">
          <cell r="B1255" t="str">
            <v>CHU02CH1204C4-273H6M3</v>
          </cell>
          <cell r="C1255" t="str">
            <v>02C</v>
          </cell>
          <cell r="D1255" t="str">
            <v>1204</v>
          </cell>
          <cell r="E1255" t="str">
            <v>C4</v>
          </cell>
          <cell r="F1255" t="str">
            <v>273</v>
          </cell>
          <cell r="G1255" t="str">
            <v>H6</v>
          </cell>
          <cell r="H1255" t="str">
            <v>M3</v>
          </cell>
          <cell r="I1255">
            <v>700</v>
          </cell>
          <cell r="J1255">
            <v>0</v>
          </cell>
          <cell r="K1255" t="str">
            <v>*</v>
          </cell>
          <cell r="L1255" t="str">
            <v>○</v>
          </cell>
          <cell r="M1255">
            <v>42853</v>
          </cell>
          <cell r="N1255" t="str">
            <v>○</v>
          </cell>
          <cell r="O1255">
            <v>42778</v>
          </cell>
          <cell r="P1255">
            <v>0</v>
          </cell>
          <cell r="Q1255" t="str">
            <v>*</v>
          </cell>
        </row>
        <row r="1256">
          <cell r="B1256" t="str">
            <v>CHU02CH1204C4-303H6M3</v>
          </cell>
          <cell r="C1256" t="str">
            <v>02C</v>
          </cell>
          <cell r="D1256" t="str">
            <v>1204</v>
          </cell>
          <cell r="E1256" t="str">
            <v>C4</v>
          </cell>
          <cell r="F1256" t="str">
            <v>303</v>
          </cell>
          <cell r="G1256" t="str">
            <v>H6</v>
          </cell>
          <cell r="H1256" t="str">
            <v>M3</v>
          </cell>
          <cell r="I1256">
            <v>700</v>
          </cell>
          <cell r="J1256">
            <v>0</v>
          </cell>
          <cell r="K1256" t="str">
            <v>*</v>
          </cell>
          <cell r="L1256" t="str">
            <v>○</v>
          </cell>
          <cell r="M1256">
            <v>42853</v>
          </cell>
          <cell r="N1256" t="str">
            <v>○</v>
          </cell>
          <cell r="O1256">
            <v>42872</v>
          </cell>
          <cell r="P1256">
            <v>0</v>
          </cell>
          <cell r="Q1256" t="str">
            <v>*</v>
          </cell>
        </row>
        <row r="1257">
          <cell r="B1257" t="str">
            <v>CHU02CH1204C4-353H6M3</v>
          </cell>
          <cell r="C1257" t="str">
            <v>02C</v>
          </cell>
          <cell r="D1257" t="str">
            <v>1204</v>
          </cell>
          <cell r="E1257" t="str">
            <v>C4</v>
          </cell>
          <cell r="F1257" t="str">
            <v>353</v>
          </cell>
          <cell r="G1257" t="str">
            <v>H6</v>
          </cell>
          <cell r="H1257" t="str">
            <v>M3</v>
          </cell>
          <cell r="I1257">
            <v>700</v>
          </cell>
          <cell r="J1257">
            <v>0</v>
          </cell>
          <cell r="K1257" t="str">
            <v>*</v>
          </cell>
          <cell r="L1257" t="str">
            <v>○</v>
          </cell>
          <cell r="M1257">
            <v>42853</v>
          </cell>
          <cell r="N1257" t="str">
            <v>○</v>
          </cell>
          <cell r="O1257">
            <v>42803</v>
          </cell>
          <cell r="P1257">
            <v>0</v>
          </cell>
          <cell r="Q1257" t="str">
            <v>*</v>
          </cell>
        </row>
        <row r="1258">
          <cell r="B1258" t="str">
            <v>CHU02CH1204C4-273H7M5</v>
          </cell>
          <cell r="C1258" t="str">
            <v>02C</v>
          </cell>
          <cell r="D1258" t="str">
            <v>1204</v>
          </cell>
          <cell r="E1258" t="str">
            <v>C4</v>
          </cell>
          <cell r="F1258" t="str">
            <v>273</v>
          </cell>
          <cell r="G1258" t="str">
            <v>H7</v>
          </cell>
          <cell r="H1258" t="str">
            <v>M5</v>
          </cell>
          <cell r="I1258">
            <v>700</v>
          </cell>
          <cell r="J1258">
            <v>0</v>
          </cell>
          <cell r="K1258" t="str">
            <v>*</v>
          </cell>
          <cell r="L1258" t="str">
            <v>○</v>
          </cell>
          <cell r="M1258">
            <v>42853</v>
          </cell>
          <cell r="N1258" t="str">
            <v>○</v>
          </cell>
          <cell r="O1258">
            <v>42870</v>
          </cell>
          <cell r="P1258">
            <v>0</v>
          </cell>
          <cell r="Q1258" t="str">
            <v>*</v>
          </cell>
        </row>
        <row r="1259">
          <cell r="B1259" t="str">
            <v>CHU02CH1204C4-303H7M5</v>
          </cell>
          <cell r="C1259" t="str">
            <v>02C</v>
          </cell>
          <cell r="D1259" t="str">
            <v>1204</v>
          </cell>
          <cell r="E1259" t="str">
            <v>C4</v>
          </cell>
          <cell r="F1259" t="str">
            <v>303</v>
          </cell>
          <cell r="G1259" t="str">
            <v>H7</v>
          </cell>
          <cell r="H1259" t="str">
            <v>M5</v>
          </cell>
          <cell r="I1259">
            <v>700</v>
          </cell>
          <cell r="J1259">
            <v>0</v>
          </cell>
          <cell r="K1259" t="str">
            <v>*</v>
          </cell>
          <cell r="L1259" t="str">
            <v>○</v>
          </cell>
          <cell r="M1259">
            <v>42853</v>
          </cell>
          <cell r="N1259" t="str">
            <v>○</v>
          </cell>
          <cell r="O1259">
            <v>42870</v>
          </cell>
          <cell r="P1259">
            <v>0</v>
          </cell>
          <cell r="Q1259" t="str">
            <v>*</v>
          </cell>
        </row>
        <row r="1260">
          <cell r="B1260" t="str">
            <v>CHU02CH1204C4-403H7M5</v>
          </cell>
          <cell r="C1260" t="str">
            <v>02C</v>
          </cell>
          <cell r="D1260" t="str">
            <v>1204</v>
          </cell>
          <cell r="E1260" t="str">
            <v>C4</v>
          </cell>
          <cell r="F1260" t="str">
            <v>403</v>
          </cell>
          <cell r="G1260" t="str">
            <v>H7</v>
          </cell>
          <cell r="H1260" t="str">
            <v>M5</v>
          </cell>
          <cell r="I1260">
            <v>700</v>
          </cell>
          <cell r="J1260">
            <v>0</v>
          </cell>
          <cell r="K1260" t="str">
            <v>*</v>
          </cell>
          <cell r="L1260" t="str">
            <v>○</v>
          </cell>
          <cell r="M1260">
            <v>42853</v>
          </cell>
          <cell r="N1260" t="str">
            <v>○</v>
          </cell>
          <cell r="O1260">
            <v>42877</v>
          </cell>
          <cell r="P1260">
            <v>0</v>
          </cell>
          <cell r="Q1260" t="str">
            <v>*</v>
          </cell>
        </row>
        <row r="1261">
          <cell r="B1261" t="str">
            <v>CHU03CH1010C4-50AL3M4</v>
          </cell>
          <cell r="C1261" t="str">
            <v>03C</v>
          </cell>
          <cell r="D1261" t="str">
            <v>1010</v>
          </cell>
          <cell r="E1261" t="str">
            <v>C4</v>
          </cell>
          <cell r="F1261" t="str">
            <v>50A</v>
          </cell>
          <cell r="G1261" t="str">
            <v>L3</v>
          </cell>
          <cell r="H1261" t="str">
            <v>M4</v>
          </cell>
          <cell r="I1261">
            <v>375</v>
          </cell>
          <cell r="J1261">
            <v>0</v>
          </cell>
          <cell r="K1261" t="str">
            <v>*</v>
          </cell>
          <cell r="L1261" t="str">
            <v>○</v>
          </cell>
          <cell r="M1261">
            <v>42805</v>
          </cell>
          <cell r="N1261">
            <v>0</v>
          </cell>
          <cell r="O1261" t="str">
            <v>*</v>
          </cell>
          <cell r="P1261">
            <v>0</v>
          </cell>
          <cell r="Q1261" t="str">
            <v>*</v>
          </cell>
        </row>
        <row r="1262">
          <cell r="B1262" t="str">
            <v>CHU03CH1010C4-65AL3M4</v>
          </cell>
          <cell r="C1262" t="str">
            <v>03C</v>
          </cell>
          <cell r="D1262" t="str">
            <v>1010</v>
          </cell>
          <cell r="E1262" t="str">
            <v>C4</v>
          </cell>
          <cell r="F1262" t="str">
            <v>65A</v>
          </cell>
          <cell r="G1262" t="str">
            <v>L3</v>
          </cell>
          <cell r="H1262" t="str">
            <v>M4</v>
          </cell>
          <cell r="I1262">
            <v>375</v>
          </cell>
          <cell r="J1262">
            <v>0</v>
          </cell>
          <cell r="K1262" t="str">
            <v>*</v>
          </cell>
          <cell r="L1262">
            <v>0</v>
          </cell>
          <cell r="M1262" t="str">
            <v>*</v>
          </cell>
          <cell r="N1262" t="str">
            <v>○</v>
          </cell>
          <cell r="O1262">
            <v>42878</v>
          </cell>
          <cell r="P1262">
            <v>0</v>
          </cell>
          <cell r="Q1262" t="str">
            <v>*</v>
          </cell>
        </row>
        <row r="1263">
          <cell r="B1263" t="str">
            <v>CHU03CH1204C4-303M2M2</v>
          </cell>
          <cell r="C1263" t="str">
            <v>03C</v>
          </cell>
          <cell r="D1263" t="str">
            <v>1204</v>
          </cell>
          <cell r="E1263" t="str">
            <v>C4</v>
          </cell>
          <cell r="F1263" t="str">
            <v>303</v>
          </cell>
          <cell r="G1263" t="str">
            <v>M2</v>
          </cell>
          <cell r="H1263" t="str">
            <v>M2</v>
          </cell>
          <cell r="I1263">
            <v>375</v>
          </cell>
          <cell r="J1263">
            <v>0</v>
          </cell>
          <cell r="K1263" t="str">
            <v>*</v>
          </cell>
          <cell r="L1263" t="str">
            <v>○</v>
          </cell>
          <cell r="M1263">
            <v>42802</v>
          </cell>
          <cell r="N1263" t="str">
            <v>○</v>
          </cell>
          <cell r="O1263">
            <v>42801</v>
          </cell>
          <cell r="P1263">
            <v>0</v>
          </cell>
          <cell r="Q1263" t="str">
            <v>*</v>
          </cell>
        </row>
        <row r="1264">
          <cell r="B1264" t="str">
            <v>CHU03CH1204C4-403M2M2</v>
          </cell>
          <cell r="C1264" t="str">
            <v>03C</v>
          </cell>
          <cell r="D1264" t="str">
            <v>1204</v>
          </cell>
          <cell r="E1264" t="str">
            <v>C4</v>
          </cell>
          <cell r="F1264" t="str">
            <v>403</v>
          </cell>
          <cell r="G1264" t="str">
            <v>M2</v>
          </cell>
          <cell r="H1264" t="str">
            <v>M2</v>
          </cell>
          <cell r="I1264">
            <v>375</v>
          </cell>
          <cell r="J1264">
            <v>0</v>
          </cell>
          <cell r="K1264" t="str">
            <v>*</v>
          </cell>
          <cell r="L1264" t="str">
            <v>○</v>
          </cell>
          <cell r="M1264">
            <v>42802</v>
          </cell>
          <cell r="N1264" t="str">
            <v>○</v>
          </cell>
          <cell r="O1264">
            <v>42800</v>
          </cell>
          <cell r="P1264">
            <v>0</v>
          </cell>
          <cell r="Q1264" t="str">
            <v>*</v>
          </cell>
        </row>
        <row r="1265">
          <cell r="B1265" t="str">
            <v>CHU03CH1204C4-303H6M3</v>
          </cell>
          <cell r="C1265" t="str">
            <v>03C</v>
          </cell>
          <cell r="D1265" t="str">
            <v>1204</v>
          </cell>
          <cell r="E1265" t="str">
            <v>C4</v>
          </cell>
          <cell r="F1265" t="str">
            <v>303</v>
          </cell>
          <cell r="G1265" t="str">
            <v>H6</v>
          </cell>
          <cell r="H1265" t="str">
            <v>M3</v>
          </cell>
          <cell r="I1265">
            <v>375</v>
          </cell>
          <cell r="J1265">
            <v>0</v>
          </cell>
          <cell r="K1265" t="str">
            <v>*</v>
          </cell>
          <cell r="L1265">
            <v>0</v>
          </cell>
          <cell r="M1265" t="str">
            <v>*</v>
          </cell>
          <cell r="N1265" t="str">
            <v>○</v>
          </cell>
          <cell r="O1265">
            <v>42787</v>
          </cell>
          <cell r="P1265">
            <v>0</v>
          </cell>
          <cell r="Q1265" t="str">
            <v>*</v>
          </cell>
        </row>
        <row r="1266">
          <cell r="B1266" t="str">
            <v>CHU03CH1204C4-353H6M3</v>
          </cell>
          <cell r="C1266" t="str">
            <v>03C</v>
          </cell>
          <cell r="D1266" t="str">
            <v>1204</v>
          </cell>
          <cell r="E1266" t="str">
            <v>C4</v>
          </cell>
          <cell r="F1266" t="str">
            <v>353</v>
          </cell>
          <cell r="G1266" t="str">
            <v>H6</v>
          </cell>
          <cell r="H1266" t="str">
            <v>M3</v>
          </cell>
          <cell r="I1266">
            <v>375</v>
          </cell>
          <cell r="J1266">
            <v>0</v>
          </cell>
          <cell r="K1266" t="str">
            <v>*</v>
          </cell>
          <cell r="L1266">
            <v>0</v>
          </cell>
          <cell r="M1266" t="str">
            <v>*</v>
          </cell>
          <cell r="N1266" t="str">
            <v>○</v>
          </cell>
          <cell r="O1266">
            <v>42786</v>
          </cell>
          <cell r="P1266">
            <v>0</v>
          </cell>
          <cell r="Q1266" t="str">
            <v>*</v>
          </cell>
        </row>
        <row r="1267">
          <cell r="B1267" t="str">
            <v>CHU03CH1205C4-30AL7M4</v>
          </cell>
          <cell r="C1267" t="str">
            <v>03C</v>
          </cell>
          <cell r="D1267" t="str">
            <v>1205</v>
          </cell>
          <cell r="E1267" t="str">
            <v>C4</v>
          </cell>
          <cell r="F1267" t="str">
            <v>30A</v>
          </cell>
          <cell r="G1267" t="str">
            <v>L7</v>
          </cell>
          <cell r="H1267" t="str">
            <v>M4</v>
          </cell>
          <cell r="I1267">
            <v>375</v>
          </cell>
          <cell r="J1267">
            <v>0</v>
          </cell>
          <cell r="K1267" t="str">
            <v>*</v>
          </cell>
          <cell r="L1267">
            <v>0</v>
          </cell>
          <cell r="M1267" t="str">
            <v>*</v>
          </cell>
          <cell r="N1267" t="str">
            <v>○</v>
          </cell>
          <cell r="O1267">
            <v>42859</v>
          </cell>
          <cell r="P1267">
            <v>0</v>
          </cell>
          <cell r="Q1267" t="str">
            <v>*</v>
          </cell>
        </row>
        <row r="1268">
          <cell r="B1268" t="str">
            <v>CHU03CH1205C4-40AL7M4</v>
          </cell>
          <cell r="C1268" t="str">
            <v>03C</v>
          </cell>
          <cell r="D1268" t="str">
            <v>1205</v>
          </cell>
          <cell r="E1268" t="str">
            <v>C4</v>
          </cell>
          <cell r="F1268" t="str">
            <v>40A</v>
          </cell>
          <cell r="G1268" t="str">
            <v>L7</v>
          </cell>
          <cell r="H1268" t="str">
            <v>M4</v>
          </cell>
          <cell r="I1268">
            <v>375</v>
          </cell>
          <cell r="J1268">
            <v>0</v>
          </cell>
          <cell r="K1268" t="str">
            <v>*</v>
          </cell>
          <cell r="L1268">
            <v>0</v>
          </cell>
          <cell r="M1268" t="str">
            <v>*</v>
          </cell>
          <cell r="N1268" t="str">
            <v>○</v>
          </cell>
          <cell r="O1268">
            <v>42722</v>
          </cell>
          <cell r="P1268">
            <v>0</v>
          </cell>
          <cell r="Q1268" t="str">
            <v>*</v>
          </cell>
        </row>
        <row r="1269">
          <cell r="B1269" t="str">
            <v>CHU03CH1205C4-50AL7M4</v>
          </cell>
          <cell r="C1269" t="str">
            <v>03C</v>
          </cell>
          <cell r="D1269" t="str">
            <v>1205</v>
          </cell>
          <cell r="E1269" t="str">
            <v>C4</v>
          </cell>
          <cell r="F1269" t="str">
            <v>50A</v>
          </cell>
          <cell r="G1269" t="str">
            <v>L7</v>
          </cell>
          <cell r="H1269" t="str">
            <v>M4</v>
          </cell>
          <cell r="I1269">
            <v>375</v>
          </cell>
          <cell r="J1269">
            <v>0</v>
          </cell>
          <cell r="K1269" t="str">
            <v>*</v>
          </cell>
          <cell r="L1269">
            <v>0</v>
          </cell>
          <cell r="M1269" t="str">
            <v>*</v>
          </cell>
          <cell r="N1269" t="str">
            <v>○</v>
          </cell>
          <cell r="O1269">
            <v>42692</v>
          </cell>
          <cell r="P1269">
            <v>0</v>
          </cell>
          <cell r="Q1269" t="str">
            <v>*</v>
          </cell>
        </row>
        <row r="1270">
          <cell r="B1270" t="str">
            <v>CHU03CH1205C4-273M2M2</v>
          </cell>
          <cell r="C1270" t="str">
            <v>03C</v>
          </cell>
          <cell r="D1270" t="str">
            <v>1205</v>
          </cell>
          <cell r="E1270" t="str">
            <v>C4</v>
          </cell>
          <cell r="F1270" t="str">
            <v>273</v>
          </cell>
          <cell r="G1270" t="str">
            <v>M2</v>
          </cell>
          <cell r="H1270" t="str">
            <v>M2</v>
          </cell>
          <cell r="I1270">
            <v>375</v>
          </cell>
          <cell r="J1270">
            <v>0</v>
          </cell>
          <cell r="K1270" t="str">
            <v>*</v>
          </cell>
          <cell r="L1270" t="str">
            <v>○</v>
          </cell>
          <cell r="M1270">
            <v>42841</v>
          </cell>
          <cell r="N1270" t="str">
            <v>○</v>
          </cell>
          <cell r="O1270">
            <v>42858</v>
          </cell>
          <cell r="P1270">
            <v>0</v>
          </cell>
          <cell r="Q1270" t="str">
            <v>*</v>
          </cell>
        </row>
        <row r="1271">
          <cell r="B1271" t="str">
            <v>CHU03CH1205C4-303M2M2</v>
          </cell>
          <cell r="C1271" t="str">
            <v>03C</v>
          </cell>
          <cell r="D1271" t="str">
            <v>1205</v>
          </cell>
          <cell r="E1271" t="str">
            <v>C4</v>
          </cell>
          <cell r="F1271" t="str">
            <v>303</v>
          </cell>
          <cell r="G1271" t="str">
            <v>M2</v>
          </cell>
          <cell r="H1271" t="str">
            <v>M2</v>
          </cell>
          <cell r="I1271">
            <v>375</v>
          </cell>
          <cell r="J1271" t="str">
            <v>▲</v>
          </cell>
          <cell r="K1271">
            <v>42878</v>
          </cell>
          <cell r="L1271" t="str">
            <v>○</v>
          </cell>
          <cell r="M1271">
            <v>42871</v>
          </cell>
          <cell r="N1271" t="str">
            <v>○</v>
          </cell>
          <cell r="O1271">
            <v>42863</v>
          </cell>
          <cell r="P1271">
            <v>0</v>
          </cell>
          <cell r="Q1271" t="str">
            <v>*</v>
          </cell>
        </row>
        <row r="1272">
          <cell r="B1272" t="str">
            <v>CHU03CH1205C4-353M2M2</v>
          </cell>
          <cell r="C1272" t="str">
            <v>03C</v>
          </cell>
          <cell r="D1272" t="str">
            <v>1205</v>
          </cell>
          <cell r="E1272" t="str">
            <v>C4</v>
          </cell>
          <cell r="F1272" t="str">
            <v>353</v>
          </cell>
          <cell r="G1272" t="str">
            <v>M2</v>
          </cell>
          <cell r="H1272" t="str">
            <v>M2</v>
          </cell>
          <cell r="I1272">
            <v>375</v>
          </cell>
          <cell r="J1272">
            <v>0</v>
          </cell>
          <cell r="K1272" t="str">
            <v>*</v>
          </cell>
          <cell r="L1272" t="str">
            <v>○</v>
          </cell>
          <cell r="M1272">
            <v>42761</v>
          </cell>
          <cell r="N1272" t="str">
            <v>×</v>
          </cell>
          <cell r="O1272">
            <v>42863</v>
          </cell>
          <cell r="P1272">
            <v>0</v>
          </cell>
          <cell r="Q1272" t="str">
            <v>*</v>
          </cell>
        </row>
        <row r="1273">
          <cell r="B1273" t="str">
            <v>CHU03CH1205C4-403M2M2</v>
          </cell>
          <cell r="C1273" t="str">
            <v>03C</v>
          </cell>
          <cell r="D1273" t="str">
            <v>1205</v>
          </cell>
          <cell r="E1273" t="str">
            <v>C4</v>
          </cell>
          <cell r="F1273" t="str">
            <v>403</v>
          </cell>
          <cell r="G1273" t="str">
            <v>M2</v>
          </cell>
          <cell r="H1273" t="str">
            <v>M2</v>
          </cell>
          <cell r="I1273">
            <v>375</v>
          </cell>
          <cell r="J1273">
            <v>0</v>
          </cell>
          <cell r="K1273" t="str">
            <v>*</v>
          </cell>
          <cell r="L1273" t="str">
            <v>○</v>
          </cell>
          <cell r="M1273">
            <v>42865</v>
          </cell>
          <cell r="N1273" t="str">
            <v>○</v>
          </cell>
          <cell r="O1273">
            <v>42863</v>
          </cell>
          <cell r="P1273">
            <v>0</v>
          </cell>
          <cell r="Q1273" t="str">
            <v>*</v>
          </cell>
        </row>
        <row r="1274">
          <cell r="B1274" t="str">
            <v>CHU03CH1205C4-503M2M2</v>
          </cell>
          <cell r="C1274" t="str">
            <v>03C</v>
          </cell>
          <cell r="D1274" t="str">
            <v>1205</v>
          </cell>
          <cell r="E1274" t="str">
            <v>C4</v>
          </cell>
          <cell r="F1274" t="str">
            <v>503</v>
          </cell>
          <cell r="G1274" t="str">
            <v>M2</v>
          </cell>
          <cell r="H1274" t="str">
            <v>M2</v>
          </cell>
          <cell r="I1274">
            <v>375</v>
          </cell>
          <cell r="J1274" t="str">
            <v>▲</v>
          </cell>
          <cell r="K1274">
            <v>42874</v>
          </cell>
          <cell r="L1274" t="str">
            <v>○</v>
          </cell>
          <cell r="M1274">
            <v>42868</v>
          </cell>
          <cell r="N1274" t="str">
            <v>○</v>
          </cell>
          <cell r="O1274">
            <v>42856</v>
          </cell>
          <cell r="P1274">
            <v>0</v>
          </cell>
          <cell r="Q1274" t="str">
            <v>*</v>
          </cell>
        </row>
        <row r="1275">
          <cell r="B1275" t="str">
            <v>CHU03CH1205C4-573M2M2</v>
          </cell>
          <cell r="C1275" t="str">
            <v>03C</v>
          </cell>
          <cell r="D1275" t="str">
            <v>1205</v>
          </cell>
          <cell r="E1275" t="str">
            <v>C4</v>
          </cell>
          <cell r="F1275" t="str">
            <v>573</v>
          </cell>
          <cell r="G1275" t="str">
            <v>M2</v>
          </cell>
          <cell r="H1275" t="str">
            <v>M2</v>
          </cell>
          <cell r="I1275">
            <v>375</v>
          </cell>
          <cell r="J1275">
            <v>0</v>
          </cell>
          <cell r="K1275" t="str">
            <v>*</v>
          </cell>
          <cell r="L1275">
            <v>0</v>
          </cell>
          <cell r="M1275" t="str">
            <v>*</v>
          </cell>
          <cell r="N1275" t="str">
            <v>○</v>
          </cell>
          <cell r="O1275">
            <v>42836</v>
          </cell>
          <cell r="P1275">
            <v>0</v>
          </cell>
          <cell r="Q1275" t="str">
            <v>*</v>
          </cell>
        </row>
        <row r="1276">
          <cell r="B1276" t="str">
            <v>CHU03CH1205C4-653M2M2</v>
          </cell>
          <cell r="C1276" t="str">
            <v>03C</v>
          </cell>
          <cell r="D1276" t="str">
            <v>1205</v>
          </cell>
          <cell r="E1276" t="str">
            <v>C4</v>
          </cell>
          <cell r="F1276" t="str">
            <v>653</v>
          </cell>
          <cell r="G1276" t="str">
            <v>M2</v>
          </cell>
          <cell r="H1276" t="str">
            <v>M2</v>
          </cell>
          <cell r="I1276">
            <v>375</v>
          </cell>
          <cell r="J1276">
            <v>0</v>
          </cell>
          <cell r="K1276" t="str">
            <v>*</v>
          </cell>
          <cell r="L1276" t="str">
            <v>○</v>
          </cell>
          <cell r="M1276">
            <v>42763</v>
          </cell>
          <cell r="N1276" t="str">
            <v>○</v>
          </cell>
          <cell r="O1276">
            <v>42859</v>
          </cell>
          <cell r="P1276">
            <v>0</v>
          </cell>
          <cell r="Q1276" t="str">
            <v>*</v>
          </cell>
        </row>
        <row r="1277">
          <cell r="B1277" t="str">
            <v>CHU03CH1205C4-273H5M3</v>
          </cell>
          <cell r="C1277" t="str">
            <v>03C</v>
          </cell>
          <cell r="D1277" t="str">
            <v>1205</v>
          </cell>
          <cell r="E1277" t="str">
            <v>C4</v>
          </cell>
          <cell r="F1277" t="str">
            <v>273</v>
          </cell>
          <cell r="G1277" t="str">
            <v>H5</v>
          </cell>
          <cell r="H1277" t="str">
            <v>M3</v>
          </cell>
          <cell r="I1277">
            <v>375</v>
          </cell>
          <cell r="J1277">
            <v>0</v>
          </cell>
          <cell r="K1277" t="str">
            <v>*</v>
          </cell>
          <cell r="L1277" t="str">
            <v>○</v>
          </cell>
          <cell r="M1277">
            <v>42871</v>
          </cell>
          <cell r="N1277" t="str">
            <v>○</v>
          </cell>
          <cell r="O1277">
            <v>42839</v>
          </cell>
          <cell r="P1277">
            <v>0</v>
          </cell>
          <cell r="Q1277" t="str">
            <v>*</v>
          </cell>
        </row>
        <row r="1278">
          <cell r="B1278" t="str">
            <v>CHU03CH1205C4-303H5M3</v>
          </cell>
          <cell r="C1278" t="str">
            <v>03C</v>
          </cell>
          <cell r="D1278" t="str">
            <v>1205</v>
          </cell>
          <cell r="E1278" t="str">
            <v>C4</v>
          </cell>
          <cell r="F1278" t="str">
            <v>303</v>
          </cell>
          <cell r="G1278" t="str">
            <v>H5</v>
          </cell>
          <cell r="H1278" t="str">
            <v>M3</v>
          </cell>
          <cell r="I1278">
            <v>375</v>
          </cell>
          <cell r="J1278">
            <v>0</v>
          </cell>
          <cell r="K1278" t="str">
            <v>*</v>
          </cell>
          <cell r="L1278" t="str">
            <v>○</v>
          </cell>
          <cell r="M1278">
            <v>42812</v>
          </cell>
          <cell r="N1278" t="str">
            <v>○</v>
          </cell>
          <cell r="O1278">
            <v>42862</v>
          </cell>
          <cell r="P1278">
            <v>0</v>
          </cell>
          <cell r="Q1278" t="str">
            <v>*</v>
          </cell>
        </row>
        <row r="1279">
          <cell r="B1279" t="str">
            <v>CHU03CH1205C4-353H5M3</v>
          </cell>
          <cell r="C1279" t="str">
            <v>03C</v>
          </cell>
          <cell r="D1279" t="str">
            <v>1205</v>
          </cell>
          <cell r="E1279" t="str">
            <v>C4</v>
          </cell>
          <cell r="F1279" t="str">
            <v>353</v>
          </cell>
          <cell r="G1279" t="str">
            <v>H5</v>
          </cell>
          <cell r="H1279" t="str">
            <v>M3</v>
          </cell>
          <cell r="I1279">
            <v>375</v>
          </cell>
          <cell r="J1279">
            <v>0</v>
          </cell>
          <cell r="K1279" t="str">
            <v>*</v>
          </cell>
          <cell r="L1279" t="str">
            <v>○</v>
          </cell>
          <cell r="M1279">
            <v>42767</v>
          </cell>
          <cell r="N1279" t="str">
            <v>○</v>
          </cell>
          <cell r="O1279">
            <v>42867</v>
          </cell>
          <cell r="P1279">
            <v>0</v>
          </cell>
          <cell r="Q1279" t="str">
            <v>*</v>
          </cell>
        </row>
        <row r="1280">
          <cell r="B1280" t="str">
            <v>CHU03CH1205C4-403H5M3</v>
          </cell>
          <cell r="C1280" t="str">
            <v>03C</v>
          </cell>
          <cell r="D1280" t="str">
            <v>1205</v>
          </cell>
          <cell r="E1280" t="str">
            <v>C4</v>
          </cell>
          <cell r="F1280" t="str">
            <v>403</v>
          </cell>
          <cell r="G1280" t="str">
            <v>H5</v>
          </cell>
          <cell r="H1280" t="str">
            <v>M3</v>
          </cell>
          <cell r="I1280">
            <v>375</v>
          </cell>
          <cell r="J1280">
            <v>0</v>
          </cell>
          <cell r="K1280" t="str">
            <v>*</v>
          </cell>
          <cell r="L1280" t="str">
            <v>▲</v>
          </cell>
          <cell r="M1280">
            <v>42876</v>
          </cell>
          <cell r="N1280" t="str">
            <v>○</v>
          </cell>
          <cell r="O1280">
            <v>42860</v>
          </cell>
          <cell r="P1280">
            <v>0</v>
          </cell>
          <cell r="Q1280" t="str">
            <v>*</v>
          </cell>
        </row>
        <row r="1281">
          <cell r="B1281" t="str">
            <v>CHU03CH1205C4-273H6M3</v>
          </cell>
          <cell r="C1281" t="str">
            <v>03C</v>
          </cell>
          <cell r="D1281" t="str">
            <v>1205</v>
          </cell>
          <cell r="E1281" t="str">
            <v>C4</v>
          </cell>
          <cell r="F1281" t="str">
            <v>273</v>
          </cell>
          <cell r="G1281" t="str">
            <v>H6</v>
          </cell>
          <cell r="H1281" t="str">
            <v>M3</v>
          </cell>
          <cell r="I1281">
            <v>375</v>
          </cell>
          <cell r="J1281">
            <v>0</v>
          </cell>
          <cell r="K1281" t="str">
            <v>*</v>
          </cell>
          <cell r="L1281">
            <v>0</v>
          </cell>
          <cell r="M1281" t="str">
            <v>*</v>
          </cell>
          <cell r="N1281" t="str">
            <v>○</v>
          </cell>
          <cell r="O1281">
            <v>42870</v>
          </cell>
          <cell r="P1281">
            <v>0</v>
          </cell>
          <cell r="Q1281" t="str">
            <v>*</v>
          </cell>
        </row>
        <row r="1282">
          <cell r="B1282" t="str">
            <v>CHU03CH1205C4-303H6M3</v>
          </cell>
          <cell r="C1282" t="str">
            <v>03C</v>
          </cell>
          <cell r="D1282" t="str">
            <v>1205</v>
          </cell>
          <cell r="E1282" t="str">
            <v>C4</v>
          </cell>
          <cell r="F1282" t="str">
            <v>303</v>
          </cell>
          <cell r="G1282" t="str">
            <v>H6</v>
          </cell>
          <cell r="H1282" t="str">
            <v>M3</v>
          </cell>
          <cell r="I1282">
            <v>375</v>
          </cell>
          <cell r="J1282">
            <v>0</v>
          </cell>
          <cell r="K1282" t="str">
            <v>*</v>
          </cell>
          <cell r="L1282" t="str">
            <v>○</v>
          </cell>
          <cell r="M1282">
            <v>42774</v>
          </cell>
          <cell r="N1282" t="str">
            <v>○</v>
          </cell>
          <cell r="O1282">
            <v>42868</v>
          </cell>
          <cell r="P1282">
            <v>0</v>
          </cell>
          <cell r="Q1282" t="str">
            <v>*</v>
          </cell>
        </row>
        <row r="1283">
          <cell r="B1283" t="str">
            <v>CHU03CH1205C4-353H6M3</v>
          </cell>
          <cell r="C1283" t="str">
            <v>03C</v>
          </cell>
          <cell r="D1283" t="str">
            <v>1205</v>
          </cell>
          <cell r="E1283" t="str">
            <v>C4</v>
          </cell>
          <cell r="F1283" t="str">
            <v>353</v>
          </cell>
          <cell r="G1283" t="str">
            <v>H6</v>
          </cell>
          <cell r="H1283" t="str">
            <v>M3</v>
          </cell>
          <cell r="I1283">
            <v>375</v>
          </cell>
          <cell r="J1283">
            <v>0</v>
          </cell>
          <cell r="K1283" t="str">
            <v>*</v>
          </cell>
          <cell r="L1283" t="str">
            <v>○</v>
          </cell>
          <cell r="M1283">
            <v>42763</v>
          </cell>
          <cell r="N1283" t="str">
            <v>○</v>
          </cell>
          <cell r="O1283">
            <v>42841</v>
          </cell>
          <cell r="P1283">
            <v>0</v>
          </cell>
          <cell r="Q1283" t="str">
            <v>*</v>
          </cell>
        </row>
        <row r="1284">
          <cell r="B1284" t="str">
            <v>CHU03CH1205C4-273H7M5</v>
          </cell>
          <cell r="C1284" t="str">
            <v>03C</v>
          </cell>
          <cell r="D1284" t="str">
            <v>1205</v>
          </cell>
          <cell r="E1284" t="str">
            <v>C4</v>
          </cell>
          <cell r="F1284" t="str">
            <v>273</v>
          </cell>
          <cell r="G1284" t="str">
            <v>H7</v>
          </cell>
          <cell r="H1284" t="str">
            <v>M5</v>
          </cell>
          <cell r="I1284">
            <v>375</v>
          </cell>
          <cell r="J1284">
            <v>0</v>
          </cell>
          <cell r="K1284" t="str">
            <v>*</v>
          </cell>
          <cell r="L1284">
            <v>0</v>
          </cell>
          <cell r="M1284" t="str">
            <v>*</v>
          </cell>
          <cell r="N1284" t="str">
            <v>○</v>
          </cell>
          <cell r="O1284">
            <v>42801</v>
          </cell>
          <cell r="P1284">
            <v>0</v>
          </cell>
          <cell r="Q1284" t="str">
            <v>*</v>
          </cell>
        </row>
        <row r="1285">
          <cell r="B1285" t="str">
            <v>CHU03CH1205C4-303H7M5</v>
          </cell>
          <cell r="C1285" t="str">
            <v>03C</v>
          </cell>
          <cell r="D1285" t="str">
            <v>1205</v>
          </cell>
          <cell r="E1285" t="str">
            <v>C4</v>
          </cell>
          <cell r="F1285" t="str">
            <v>303</v>
          </cell>
          <cell r="G1285" t="str">
            <v>H7</v>
          </cell>
          <cell r="H1285" t="str">
            <v>M5</v>
          </cell>
          <cell r="I1285">
            <v>375</v>
          </cell>
          <cell r="J1285">
            <v>0</v>
          </cell>
          <cell r="K1285" t="str">
            <v>*</v>
          </cell>
          <cell r="L1285">
            <v>0</v>
          </cell>
          <cell r="M1285" t="str">
            <v>*</v>
          </cell>
          <cell r="N1285" t="str">
            <v>○</v>
          </cell>
          <cell r="O1285">
            <v>42867</v>
          </cell>
          <cell r="P1285">
            <v>0</v>
          </cell>
          <cell r="Q1285" t="str">
            <v>*</v>
          </cell>
        </row>
        <row r="1286">
          <cell r="B1286" t="str">
            <v>CHU03CH1205C4-403H7M5</v>
          </cell>
          <cell r="C1286" t="str">
            <v>03C</v>
          </cell>
          <cell r="D1286" t="str">
            <v>1205</v>
          </cell>
          <cell r="E1286" t="str">
            <v>C4</v>
          </cell>
          <cell r="F1286" t="str">
            <v>403</v>
          </cell>
          <cell r="G1286" t="str">
            <v>H7</v>
          </cell>
          <cell r="H1286" t="str">
            <v>M5</v>
          </cell>
          <cell r="I1286">
            <v>375</v>
          </cell>
          <cell r="J1286">
            <v>0</v>
          </cell>
          <cell r="K1286" t="str">
            <v>*</v>
          </cell>
          <cell r="L1286">
            <v>0</v>
          </cell>
          <cell r="M1286" t="str">
            <v>*</v>
          </cell>
          <cell r="N1286" t="str">
            <v>○</v>
          </cell>
          <cell r="O1286">
            <v>42870</v>
          </cell>
          <cell r="P1286">
            <v>0</v>
          </cell>
          <cell r="Q1286" t="str">
            <v>*</v>
          </cell>
        </row>
        <row r="1287">
          <cell r="B1287" t="str">
            <v>CHU03CH1206C4-50AL3M4</v>
          </cell>
          <cell r="C1287" t="str">
            <v>03C</v>
          </cell>
          <cell r="D1287" t="str">
            <v>1206</v>
          </cell>
          <cell r="E1287" t="str">
            <v>C4</v>
          </cell>
          <cell r="F1287" t="str">
            <v>50A</v>
          </cell>
          <cell r="G1287" t="str">
            <v>L3</v>
          </cell>
          <cell r="H1287" t="str">
            <v>M4</v>
          </cell>
          <cell r="I1287">
            <v>375</v>
          </cell>
          <cell r="J1287">
            <v>0</v>
          </cell>
          <cell r="K1287" t="str">
            <v>*</v>
          </cell>
          <cell r="L1287" t="str">
            <v>○</v>
          </cell>
          <cell r="M1287">
            <v>42797</v>
          </cell>
          <cell r="N1287">
            <v>0</v>
          </cell>
          <cell r="O1287" t="str">
            <v>*</v>
          </cell>
          <cell r="P1287">
            <v>0</v>
          </cell>
          <cell r="Q1287" t="str">
            <v>*</v>
          </cell>
        </row>
        <row r="1288">
          <cell r="B1288" t="str">
            <v>CHU03CH1206C4-65AL3M4</v>
          </cell>
          <cell r="C1288" t="str">
            <v>03C</v>
          </cell>
          <cell r="D1288" t="str">
            <v>1206</v>
          </cell>
          <cell r="E1288" t="str">
            <v>C4</v>
          </cell>
          <cell r="F1288" t="str">
            <v>65A</v>
          </cell>
          <cell r="G1288" t="str">
            <v>L3</v>
          </cell>
          <cell r="H1288" t="str">
            <v>M4</v>
          </cell>
          <cell r="I1288">
            <v>375</v>
          </cell>
          <cell r="J1288">
            <v>0</v>
          </cell>
          <cell r="K1288" t="str">
            <v>*</v>
          </cell>
          <cell r="L1288" t="str">
            <v>○</v>
          </cell>
          <cell r="M1288">
            <v>42877</v>
          </cell>
          <cell r="N1288">
            <v>0</v>
          </cell>
          <cell r="O1288" t="str">
            <v>*</v>
          </cell>
          <cell r="P1288">
            <v>0</v>
          </cell>
          <cell r="Q1288" t="str">
            <v>*</v>
          </cell>
        </row>
        <row r="1289">
          <cell r="B1289" t="str">
            <v>CHU03CH1206C4-30AL7M4</v>
          </cell>
          <cell r="C1289" t="str">
            <v>03C</v>
          </cell>
          <cell r="D1289" t="str">
            <v>1206</v>
          </cell>
          <cell r="E1289" t="str">
            <v>C4</v>
          </cell>
          <cell r="F1289" t="str">
            <v>30A</v>
          </cell>
          <cell r="G1289" t="str">
            <v>L7</v>
          </cell>
          <cell r="H1289" t="str">
            <v>M4</v>
          </cell>
          <cell r="I1289">
            <v>375</v>
          </cell>
          <cell r="J1289">
            <v>0</v>
          </cell>
          <cell r="K1289" t="str">
            <v>*</v>
          </cell>
          <cell r="L1289" t="str">
            <v>○</v>
          </cell>
          <cell r="M1289">
            <v>42803</v>
          </cell>
          <cell r="N1289">
            <v>0</v>
          </cell>
          <cell r="O1289" t="str">
            <v>*</v>
          </cell>
          <cell r="P1289">
            <v>0</v>
          </cell>
          <cell r="Q1289" t="str">
            <v>*</v>
          </cell>
        </row>
        <row r="1290">
          <cell r="B1290" t="str">
            <v>CHU03CH1206C4-40AL7M4</v>
          </cell>
          <cell r="C1290" t="str">
            <v>03C</v>
          </cell>
          <cell r="D1290" t="str">
            <v>1206</v>
          </cell>
          <cell r="E1290" t="str">
            <v>C4</v>
          </cell>
          <cell r="F1290" t="str">
            <v>40A</v>
          </cell>
          <cell r="G1290" t="str">
            <v>L7</v>
          </cell>
          <cell r="H1290" t="str">
            <v>M4</v>
          </cell>
          <cell r="I1290">
            <v>375</v>
          </cell>
          <cell r="J1290">
            <v>0</v>
          </cell>
          <cell r="K1290" t="str">
            <v>*</v>
          </cell>
          <cell r="L1290" t="str">
            <v>○</v>
          </cell>
          <cell r="M1290">
            <v>42785</v>
          </cell>
          <cell r="N1290">
            <v>0</v>
          </cell>
          <cell r="O1290" t="str">
            <v>*</v>
          </cell>
          <cell r="P1290">
            <v>0</v>
          </cell>
          <cell r="Q1290" t="str">
            <v>*</v>
          </cell>
        </row>
        <row r="1291">
          <cell r="B1291" t="str">
            <v>CHU03CH1206C4-50AL7M4</v>
          </cell>
          <cell r="C1291" t="str">
            <v>03C</v>
          </cell>
          <cell r="D1291" t="str">
            <v>1206</v>
          </cell>
          <cell r="E1291" t="str">
            <v>C4</v>
          </cell>
          <cell r="F1291" t="str">
            <v>50A</v>
          </cell>
          <cell r="G1291" t="str">
            <v>L7</v>
          </cell>
          <cell r="H1291" t="str">
            <v>M4</v>
          </cell>
          <cell r="I1291">
            <v>375</v>
          </cell>
          <cell r="J1291">
            <v>0</v>
          </cell>
          <cell r="K1291" t="str">
            <v>*</v>
          </cell>
          <cell r="L1291" t="str">
            <v>○</v>
          </cell>
          <cell r="M1291">
            <v>42774</v>
          </cell>
          <cell r="N1291" t="str">
            <v>○</v>
          </cell>
          <cell r="O1291">
            <v>42692</v>
          </cell>
          <cell r="P1291">
            <v>0</v>
          </cell>
          <cell r="Q1291" t="str">
            <v>*</v>
          </cell>
        </row>
        <row r="1292">
          <cell r="B1292" t="str">
            <v>CHU03CH1206C4-273M2M2</v>
          </cell>
          <cell r="C1292" t="str">
            <v>03C</v>
          </cell>
          <cell r="D1292" t="str">
            <v>1206</v>
          </cell>
          <cell r="E1292" t="str">
            <v>C4</v>
          </cell>
          <cell r="F1292" t="str">
            <v>273</v>
          </cell>
          <cell r="G1292" t="str">
            <v>M2</v>
          </cell>
          <cell r="H1292" t="str">
            <v>M2</v>
          </cell>
          <cell r="I1292">
            <v>375</v>
          </cell>
          <cell r="J1292">
            <v>0</v>
          </cell>
          <cell r="K1292" t="str">
            <v>*</v>
          </cell>
          <cell r="L1292" t="str">
            <v>×</v>
          </cell>
          <cell r="M1292">
            <v>42831</v>
          </cell>
          <cell r="N1292" t="str">
            <v>○</v>
          </cell>
          <cell r="O1292">
            <v>42868</v>
          </cell>
          <cell r="P1292">
            <v>0</v>
          </cell>
          <cell r="Q1292" t="str">
            <v>*</v>
          </cell>
        </row>
        <row r="1293">
          <cell r="B1293" t="str">
            <v>CHU03CH1206C4-303M2M2</v>
          </cell>
          <cell r="C1293" t="str">
            <v>03C</v>
          </cell>
          <cell r="D1293" t="str">
            <v>1206</v>
          </cell>
          <cell r="E1293" t="str">
            <v>C4</v>
          </cell>
          <cell r="F1293" t="str">
            <v>303</v>
          </cell>
          <cell r="G1293" t="str">
            <v>M2</v>
          </cell>
          <cell r="H1293" t="str">
            <v>M2</v>
          </cell>
          <cell r="I1293">
            <v>375</v>
          </cell>
          <cell r="J1293">
            <v>0</v>
          </cell>
          <cell r="K1293" t="str">
            <v>*</v>
          </cell>
          <cell r="L1293" t="str">
            <v>○</v>
          </cell>
          <cell r="M1293">
            <v>42877</v>
          </cell>
          <cell r="N1293" t="str">
            <v>○</v>
          </cell>
          <cell r="O1293">
            <v>42867</v>
          </cell>
          <cell r="P1293">
            <v>0</v>
          </cell>
          <cell r="Q1293" t="str">
            <v>*</v>
          </cell>
        </row>
        <row r="1294">
          <cell r="B1294" t="str">
            <v>CHU03CH1206C4-303MRM2</v>
          </cell>
          <cell r="C1294" t="str">
            <v>03C</v>
          </cell>
          <cell r="D1294" t="str">
            <v>1206</v>
          </cell>
          <cell r="E1294" t="str">
            <v>C4</v>
          </cell>
          <cell r="F1294" t="str">
            <v>303</v>
          </cell>
          <cell r="G1294" t="str">
            <v>MR</v>
          </cell>
          <cell r="H1294" t="str">
            <v>M2</v>
          </cell>
          <cell r="I1294">
            <v>375</v>
          </cell>
          <cell r="J1294">
            <v>0</v>
          </cell>
          <cell r="K1294" t="str">
            <v>*</v>
          </cell>
          <cell r="L1294" t="str">
            <v>○</v>
          </cell>
          <cell r="M1294">
            <v>42842</v>
          </cell>
          <cell r="N1294" t="str">
            <v>○</v>
          </cell>
          <cell r="O1294" t="str">
            <v>*</v>
          </cell>
          <cell r="P1294">
            <v>0</v>
          </cell>
          <cell r="Q1294" t="str">
            <v>*</v>
          </cell>
        </row>
        <row r="1295">
          <cell r="B1295" t="str">
            <v>CHU03CH1206C4-353M2M2</v>
          </cell>
          <cell r="C1295" t="str">
            <v>03C</v>
          </cell>
          <cell r="D1295" t="str">
            <v>1206</v>
          </cell>
          <cell r="E1295" t="str">
            <v>C4</v>
          </cell>
          <cell r="F1295" t="str">
            <v>353</v>
          </cell>
          <cell r="G1295" t="str">
            <v>M2</v>
          </cell>
          <cell r="H1295" t="str">
            <v>M2</v>
          </cell>
          <cell r="I1295">
            <v>375</v>
          </cell>
          <cell r="J1295">
            <v>0</v>
          </cell>
          <cell r="K1295" t="str">
            <v>*</v>
          </cell>
          <cell r="L1295" t="str">
            <v>○</v>
          </cell>
          <cell r="M1295" t="str">
            <v>*</v>
          </cell>
          <cell r="N1295" t="str">
            <v>○</v>
          </cell>
          <cell r="O1295">
            <v>42872</v>
          </cell>
          <cell r="P1295">
            <v>0</v>
          </cell>
          <cell r="Q1295" t="str">
            <v>*</v>
          </cell>
        </row>
        <row r="1296">
          <cell r="B1296" t="str">
            <v>CHU03CH1206C4-403M2M2</v>
          </cell>
          <cell r="C1296" t="str">
            <v>03C</v>
          </cell>
          <cell r="D1296" t="str">
            <v>1206</v>
          </cell>
          <cell r="E1296" t="str">
            <v>C4</v>
          </cell>
          <cell r="F1296" t="str">
            <v>403</v>
          </cell>
          <cell r="G1296" t="str">
            <v>M2</v>
          </cell>
          <cell r="H1296" t="str">
            <v>M2</v>
          </cell>
          <cell r="I1296">
            <v>375</v>
          </cell>
          <cell r="J1296">
            <v>0</v>
          </cell>
          <cell r="K1296" t="str">
            <v>*</v>
          </cell>
          <cell r="L1296" t="str">
            <v>○</v>
          </cell>
          <cell r="M1296">
            <v>42874</v>
          </cell>
          <cell r="N1296" t="str">
            <v>○</v>
          </cell>
          <cell r="O1296">
            <v>42865</v>
          </cell>
          <cell r="P1296">
            <v>0</v>
          </cell>
          <cell r="Q1296" t="str">
            <v>*</v>
          </cell>
        </row>
        <row r="1297">
          <cell r="B1297" t="str">
            <v>CHU03CH1206C4-503M2M2</v>
          </cell>
          <cell r="C1297" t="str">
            <v>03C</v>
          </cell>
          <cell r="D1297" t="str">
            <v>1206</v>
          </cell>
          <cell r="E1297" t="str">
            <v>C4</v>
          </cell>
          <cell r="F1297" t="str">
            <v>503</v>
          </cell>
          <cell r="G1297" t="str">
            <v>M2</v>
          </cell>
          <cell r="H1297" t="str">
            <v>M2</v>
          </cell>
          <cell r="I1297">
            <v>375</v>
          </cell>
          <cell r="J1297">
            <v>0</v>
          </cell>
          <cell r="K1297" t="str">
            <v>*</v>
          </cell>
          <cell r="L1297" t="str">
            <v>○</v>
          </cell>
          <cell r="M1297">
            <v>42800</v>
          </cell>
          <cell r="N1297" t="str">
            <v>○</v>
          </cell>
          <cell r="O1297">
            <v>42872</v>
          </cell>
          <cell r="P1297">
            <v>0</v>
          </cell>
          <cell r="Q1297" t="str">
            <v>*</v>
          </cell>
        </row>
        <row r="1298">
          <cell r="B1298" t="str">
            <v>CHU03CH1206C4-653M2M2</v>
          </cell>
          <cell r="C1298" t="str">
            <v>03C</v>
          </cell>
          <cell r="D1298" t="str">
            <v>1206</v>
          </cell>
          <cell r="E1298" t="str">
            <v>C4</v>
          </cell>
          <cell r="F1298" t="str">
            <v>653</v>
          </cell>
          <cell r="G1298" t="str">
            <v>M2</v>
          </cell>
          <cell r="H1298" t="str">
            <v>M2</v>
          </cell>
          <cell r="I1298">
            <v>375</v>
          </cell>
          <cell r="J1298">
            <v>0</v>
          </cell>
          <cell r="K1298" t="str">
            <v>*</v>
          </cell>
          <cell r="L1298" t="str">
            <v>○</v>
          </cell>
          <cell r="M1298">
            <v>42761</v>
          </cell>
          <cell r="N1298" t="str">
            <v>○</v>
          </cell>
          <cell r="O1298">
            <v>42864</v>
          </cell>
          <cell r="P1298">
            <v>0</v>
          </cell>
          <cell r="Q1298" t="str">
            <v>*</v>
          </cell>
        </row>
        <row r="1299">
          <cell r="B1299" t="str">
            <v>CHU03CH1206C4-273H5M3</v>
          </cell>
          <cell r="C1299" t="str">
            <v>03C</v>
          </cell>
          <cell r="D1299" t="str">
            <v>1206</v>
          </cell>
          <cell r="E1299" t="str">
            <v>C4</v>
          </cell>
          <cell r="F1299" t="str">
            <v>273</v>
          </cell>
          <cell r="G1299" t="str">
            <v>H5</v>
          </cell>
          <cell r="H1299" t="str">
            <v>M3</v>
          </cell>
          <cell r="I1299">
            <v>375</v>
          </cell>
          <cell r="J1299">
            <v>0</v>
          </cell>
          <cell r="K1299" t="str">
            <v>*</v>
          </cell>
          <cell r="L1299" t="str">
            <v>×</v>
          </cell>
          <cell r="M1299">
            <v>42845</v>
          </cell>
          <cell r="N1299" t="str">
            <v>○</v>
          </cell>
          <cell r="O1299">
            <v>42865</v>
          </cell>
          <cell r="P1299">
            <v>0</v>
          </cell>
          <cell r="Q1299" t="str">
            <v>*</v>
          </cell>
        </row>
        <row r="1300">
          <cell r="B1300" t="str">
            <v>CHU03CH1206C4-303H5M3</v>
          </cell>
          <cell r="C1300" t="str">
            <v>03C</v>
          </cell>
          <cell r="D1300" t="str">
            <v>1206</v>
          </cell>
          <cell r="E1300" t="str">
            <v>C4</v>
          </cell>
          <cell r="F1300" t="str">
            <v>303</v>
          </cell>
          <cell r="G1300" t="str">
            <v>H5</v>
          </cell>
          <cell r="H1300" t="str">
            <v>M3</v>
          </cell>
          <cell r="I1300">
            <v>375</v>
          </cell>
          <cell r="J1300">
            <v>0</v>
          </cell>
          <cell r="K1300" t="str">
            <v>*</v>
          </cell>
          <cell r="L1300" t="str">
            <v>○</v>
          </cell>
          <cell r="M1300">
            <v>42875</v>
          </cell>
          <cell r="N1300" t="str">
            <v>○</v>
          </cell>
          <cell r="O1300">
            <v>42870</v>
          </cell>
          <cell r="P1300">
            <v>0</v>
          </cell>
          <cell r="Q1300" t="str">
            <v>*</v>
          </cell>
        </row>
        <row r="1301">
          <cell r="B1301" t="str">
            <v>CHU03CH1206C4-353H5M3</v>
          </cell>
          <cell r="C1301" t="str">
            <v>03C</v>
          </cell>
          <cell r="D1301" t="str">
            <v>1206</v>
          </cell>
          <cell r="E1301" t="str">
            <v>C4</v>
          </cell>
          <cell r="F1301" t="str">
            <v>353</v>
          </cell>
          <cell r="G1301" t="str">
            <v>H5</v>
          </cell>
          <cell r="H1301" t="str">
            <v>M3</v>
          </cell>
          <cell r="I1301">
            <v>375</v>
          </cell>
          <cell r="J1301">
            <v>0</v>
          </cell>
          <cell r="K1301" t="str">
            <v>*</v>
          </cell>
          <cell r="L1301" t="str">
            <v>○</v>
          </cell>
          <cell r="M1301">
            <v>42765</v>
          </cell>
          <cell r="N1301" t="str">
            <v>○</v>
          </cell>
          <cell r="O1301">
            <v>42874</v>
          </cell>
          <cell r="P1301">
            <v>0</v>
          </cell>
          <cell r="Q1301" t="str">
            <v>*</v>
          </cell>
        </row>
        <row r="1302">
          <cell r="B1302" t="str">
            <v>CHU03CH1206C4-403H5M3</v>
          </cell>
          <cell r="C1302" t="str">
            <v>03C</v>
          </cell>
          <cell r="D1302" t="str">
            <v>1206</v>
          </cell>
          <cell r="E1302" t="str">
            <v>C4</v>
          </cell>
          <cell r="F1302" t="str">
            <v>403</v>
          </cell>
          <cell r="G1302" t="str">
            <v>H5</v>
          </cell>
          <cell r="H1302" t="str">
            <v>M3</v>
          </cell>
          <cell r="I1302">
            <v>375</v>
          </cell>
          <cell r="J1302">
            <v>0</v>
          </cell>
          <cell r="K1302" t="str">
            <v>*</v>
          </cell>
          <cell r="L1302" t="str">
            <v>○</v>
          </cell>
          <cell r="M1302">
            <v>42876</v>
          </cell>
          <cell r="N1302" t="str">
            <v>○</v>
          </cell>
          <cell r="O1302">
            <v>42863</v>
          </cell>
          <cell r="P1302">
            <v>0</v>
          </cell>
          <cell r="Q1302" t="str">
            <v>*</v>
          </cell>
        </row>
        <row r="1303">
          <cell r="B1303" t="str">
            <v>CHU03CH1206C4-273H6M3</v>
          </cell>
          <cell r="C1303" t="str">
            <v>03C</v>
          </cell>
          <cell r="D1303" t="str">
            <v>1206</v>
          </cell>
          <cell r="E1303" t="str">
            <v>C4</v>
          </cell>
          <cell r="F1303" t="str">
            <v>273</v>
          </cell>
          <cell r="G1303" t="str">
            <v>H6</v>
          </cell>
          <cell r="H1303" t="str">
            <v>M3</v>
          </cell>
          <cell r="I1303">
            <v>375</v>
          </cell>
          <cell r="J1303">
            <v>0</v>
          </cell>
          <cell r="K1303" t="str">
            <v>*</v>
          </cell>
          <cell r="L1303" t="str">
            <v>○</v>
          </cell>
          <cell r="M1303">
            <v>42774</v>
          </cell>
          <cell r="N1303" t="str">
            <v>○</v>
          </cell>
          <cell r="O1303">
            <v>42809</v>
          </cell>
          <cell r="P1303">
            <v>0</v>
          </cell>
          <cell r="Q1303" t="str">
            <v>*</v>
          </cell>
        </row>
        <row r="1304">
          <cell r="B1304" t="str">
            <v>CHU03CH1206C4-303H6M3</v>
          </cell>
          <cell r="C1304" t="str">
            <v>03C</v>
          </cell>
          <cell r="D1304" t="str">
            <v>1206</v>
          </cell>
          <cell r="E1304" t="str">
            <v>C4</v>
          </cell>
          <cell r="F1304" t="str">
            <v>303</v>
          </cell>
          <cell r="G1304" t="str">
            <v>H6</v>
          </cell>
          <cell r="H1304" t="str">
            <v>M3</v>
          </cell>
          <cell r="I1304">
            <v>375</v>
          </cell>
          <cell r="J1304">
            <v>0</v>
          </cell>
          <cell r="K1304" t="str">
            <v>*</v>
          </cell>
          <cell r="L1304" t="str">
            <v>○</v>
          </cell>
          <cell r="M1304">
            <v>42813</v>
          </cell>
          <cell r="N1304" t="str">
            <v>○</v>
          </cell>
          <cell r="O1304">
            <v>42821</v>
          </cell>
          <cell r="P1304">
            <v>0</v>
          </cell>
          <cell r="Q1304" t="str">
            <v>*</v>
          </cell>
        </row>
        <row r="1305">
          <cell r="B1305" t="str">
            <v>CHU03CH1206C4-353H6M3</v>
          </cell>
          <cell r="C1305" t="str">
            <v>03C</v>
          </cell>
          <cell r="D1305" t="str">
            <v>1206</v>
          </cell>
          <cell r="E1305" t="str">
            <v>C4</v>
          </cell>
          <cell r="F1305" t="str">
            <v>353</v>
          </cell>
          <cell r="G1305" t="str">
            <v>H6</v>
          </cell>
          <cell r="H1305" t="str">
            <v>M3</v>
          </cell>
          <cell r="I1305">
            <v>375</v>
          </cell>
          <cell r="J1305">
            <v>0</v>
          </cell>
          <cell r="K1305" t="str">
            <v>*</v>
          </cell>
          <cell r="L1305" t="str">
            <v>○</v>
          </cell>
          <cell r="M1305">
            <v>42839</v>
          </cell>
          <cell r="N1305" t="str">
            <v>○</v>
          </cell>
          <cell r="O1305">
            <v>42817</v>
          </cell>
          <cell r="P1305">
            <v>0</v>
          </cell>
          <cell r="Q1305" t="str">
            <v>*</v>
          </cell>
        </row>
        <row r="1306">
          <cell r="B1306" t="str">
            <v>CHU03CH1206C4-273H7M5</v>
          </cell>
          <cell r="C1306" t="str">
            <v>03C</v>
          </cell>
          <cell r="D1306" t="str">
            <v>1206</v>
          </cell>
          <cell r="E1306" t="str">
            <v>C4</v>
          </cell>
          <cell r="F1306" t="str">
            <v>273</v>
          </cell>
          <cell r="G1306" t="str">
            <v>H7</v>
          </cell>
          <cell r="H1306" t="str">
            <v>M5</v>
          </cell>
          <cell r="I1306">
            <v>375</v>
          </cell>
          <cell r="J1306">
            <v>0</v>
          </cell>
          <cell r="K1306" t="str">
            <v>*</v>
          </cell>
          <cell r="L1306">
            <v>0</v>
          </cell>
          <cell r="M1306" t="str">
            <v>*</v>
          </cell>
          <cell r="N1306" t="str">
            <v>○</v>
          </cell>
          <cell r="O1306">
            <v>42867</v>
          </cell>
          <cell r="P1306">
            <v>0</v>
          </cell>
          <cell r="Q1306" t="str">
            <v>*</v>
          </cell>
        </row>
        <row r="1307">
          <cell r="B1307" t="str">
            <v>CHU03CH1206C4-303H7M5</v>
          </cell>
          <cell r="C1307" t="str">
            <v>03C</v>
          </cell>
          <cell r="D1307" t="str">
            <v>1206</v>
          </cell>
          <cell r="E1307" t="str">
            <v>C4</v>
          </cell>
          <cell r="F1307" t="str">
            <v>303</v>
          </cell>
          <cell r="G1307" t="str">
            <v>H7</v>
          </cell>
          <cell r="H1307" t="str">
            <v>M5</v>
          </cell>
          <cell r="I1307">
            <v>375</v>
          </cell>
          <cell r="J1307">
            <v>0</v>
          </cell>
          <cell r="K1307" t="str">
            <v>*</v>
          </cell>
          <cell r="L1307">
            <v>0</v>
          </cell>
          <cell r="M1307" t="str">
            <v>*</v>
          </cell>
          <cell r="N1307" t="str">
            <v>○</v>
          </cell>
          <cell r="O1307">
            <v>42857</v>
          </cell>
          <cell r="P1307">
            <v>0</v>
          </cell>
          <cell r="Q1307" t="str">
            <v>*</v>
          </cell>
        </row>
        <row r="1308">
          <cell r="B1308" t="str">
            <v>CHU03CH1206C4-403H7M5</v>
          </cell>
          <cell r="C1308" t="str">
            <v>03C</v>
          </cell>
          <cell r="D1308" t="str">
            <v>1206</v>
          </cell>
          <cell r="E1308" t="str">
            <v>C4</v>
          </cell>
          <cell r="F1308" t="str">
            <v>403</v>
          </cell>
          <cell r="G1308" t="str">
            <v>H7</v>
          </cell>
          <cell r="H1308" t="str">
            <v>M5</v>
          </cell>
          <cell r="I1308">
            <v>375</v>
          </cell>
          <cell r="J1308">
            <v>0</v>
          </cell>
          <cell r="K1308" t="str">
            <v>*</v>
          </cell>
          <cell r="L1308">
            <v>0</v>
          </cell>
          <cell r="M1308" t="str">
            <v>*</v>
          </cell>
          <cell r="N1308" t="str">
            <v>○</v>
          </cell>
          <cell r="O1308">
            <v>42867</v>
          </cell>
          <cell r="P1308">
            <v>0</v>
          </cell>
          <cell r="Q1308" t="str">
            <v>*</v>
          </cell>
        </row>
        <row r="1309">
          <cell r="B1309" t="str">
            <v>CHU03CH1208C4-30AL7M4</v>
          </cell>
          <cell r="C1309" t="str">
            <v>03C</v>
          </cell>
          <cell r="D1309" t="str">
            <v>1208</v>
          </cell>
          <cell r="E1309" t="str">
            <v>C4</v>
          </cell>
          <cell r="F1309" t="str">
            <v>30A</v>
          </cell>
          <cell r="G1309" t="str">
            <v>L7</v>
          </cell>
          <cell r="H1309" t="str">
            <v>M4</v>
          </cell>
          <cell r="I1309">
            <v>375</v>
          </cell>
          <cell r="J1309">
            <v>0</v>
          </cell>
          <cell r="K1309" t="str">
            <v>*</v>
          </cell>
          <cell r="L1309" t="str">
            <v>○</v>
          </cell>
          <cell r="M1309">
            <v>42861</v>
          </cell>
          <cell r="N1309" t="str">
            <v>○</v>
          </cell>
          <cell r="O1309">
            <v>42721</v>
          </cell>
          <cell r="P1309">
            <v>0</v>
          </cell>
          <cell r="Q1309" t="str">
            <v>*</v>
          </cell>
        </row>
        <row r="1310">
          <cell r="B1310" t="str">
            <v>CHU03CH1208C4-40AL7M4</v>
          </cell>
          <cell r="C1310" t="str">
            <v>03C</v>
          </cell>
          <cell r="D1310" t="str">
            <v>1208</v>
          </cell>
          <cell r="E1310" t="str">
            <v>C4</v>
          </cell>
          <cell r="F1310" t="str">
            <v>40A</v>
          </cell>
          <cell r="G1310" t="str">
            <v>L7</v>
          </cell>
          <cell r="H1310" t="str">
            <v>M4</v>
          </cell>
          <cell r="I1310">
            <v>375</v>
          </cell>
          <cell r="J1310">
            <v>0</v>
          </cell>
          <cell r="K1310" t="str">
            <v>*</v>
          </cell>
          <cell r="L1310" t="str">
            <v>○</v>
          </cell>
          <cell r="M1310">
            <v>42822</v>
          </cell>
          <cell r="N1310" t="str">
            <v>○</v>
          </cell>
          <cell r="O1310">
            <v>42725</v>
          </cell>
          <cell r="P1310">
            <v>0</v>
          </cell>
          <cell r="Q1310" t="str">
            <v>*</v>
          </cell>
        </row>
        <row r="1311">
          <cell r="B1311" t="str">
            <v>CHU03CH1208C4-50AL7M4</v>
          </cell>
          <cell r="C1311" t="str">
            <v>03C</v>
          </cell>
          <cell r="D1311" t="str">
            <v>1208</v>
          </cell>
          <cell r="E1311" t="str">
            <v>C4</v>
          </cell>
          <cell r="F1311" t="str">
            <v>50A</v>
          </cell>
          <cell r="G1311" t="str">
            <v>L7</v>
          </cell>
          <cell r="H1311" t="str">
            <v>M4</v>
          </cell>
          <cell r="I1311">
            <v>375</v>
          </cell>
          <cell r="J1311">
            <v>0</v>
          </cell>
          <cell r="K1311" t="str">
            <v>*</v>
          </cell>
          <cell r="L1311" t="str">
            <v>○</v>
          </cell>
          <cell r="M1311">
            <v>42774</v>
          </cell>
          <cell r="N1311" t="str">
            <v>○</v>
          </cell>
          <cell r="O1311">
            <v>42685</v>
          </cell>
          <cell r="P1311">
            <v>0</v>
          </cell>
          <cell r="Q1311" t="str">
            <v>*</v>
          </cell>
        </row>
        <row r="1312">
          <cell r="B1312" t="str">
            <v>CHU03CH1208C4-273M2M2</v>
          </cell>
          <cell r="C1312" t="str">
            <v>03C</v>
          </cell>
          <cell r="D1312" t="str">
            <v>1208</v>
          </cell>
          <cell r="E1312" t="str">
            <v>C4</v>
          </cell>
          <cell r="F1312" t="str">
            <v>273</v>
          </cell>
          <cell r="G1312" t="str">
            <v>M2</v>
          </cell>
          <cell r="H1312" t="str">
            <v>M2</v>
          </cell>
          <cell r="I1312">
            <v>375</v>
          </cell>
          <cell r="J1312">
            <v>0</v>
          </cell>
          <cell r="K1312" t="str">
            <v>*</v>
          </cell>
          <cell r="L1312" t="str">
            <v>○</v>
          </cell>
          <cell r="M1312">
            <v>42839</v>
          </cell>
          <cell r="N1312" t="str">
            <v>○</v>
          </cell>
          <cell r="O1312">
            <v>42762</v>
          </cell>
          <cell r="P1312">
            <v>0</v>
          </cell>
          <cell r="Q1312" t="str">
            <v>*</v>
          </cell>
        </row>
        <row r="1313">
          <cell r="B1313" t="str">
            <v>CHU03CH1208C4-303M2M2</v>
          </cell>
          <cell r="C1313" t="str">
            <v>03C</v>
          </cell>
          <cell r="D1313" t="str">
            <v>1208</v>
          </cell>
          <cell r="E1313" t="str">
            <v>C4</v>
          </cell>
          <cell r="F1313" t="str">
            <v>303</v>
          </cell>
          <cell r="G1313" t="str">
            <v>M2</v>
          </cell>
          <cell r="H1313" t="str">
            <v>M2</v>
          </cell>
          <cell r="I1313">
            <v>375</v>
          </cell>
          <cell r="J1313">
            <v>0</v>
          </cell>
          <cell r="K1313" t="str">
            <v>*</v>
          </cell>
          <cell r="L1313" t="str">
            <v>○</v>
          </cell>
          <cell r="M1313">
            <v>42878</v>
          </cell>
          <cell r="N1313" t="str">
            <v>○</v>
          </cell>
          <cell r="O1313">
            <v>42862</v>
          </cell>
          <cell r="P1313">
            <v>0</v>
          </cell>
          <cell r="Q1313" t="str">
            <v>*</v>
          </cell>
        </row>
        <row r="1314">
          <cell r="B1314" t="str">
            <v>CHU03CH1208C4-353M2M2</v>
          </cell>
          <cell r="C1314" t="str">
            <v>03C</v>
          </cell>
          <cell r="D1314" t="str">
            <v>1208</v>
          </cell>
          <cell r="E1314" t="str">
            <v>C4</v>
          </cell>
          <cell r="F1314" t="str">
            <v>353</v>
          </cell>
          <cell r="G1314" t="str">
            <v>M2</v>
          </cell>
          <cell r="H1314" t="str">
            <v>M2</v>
          </cell>
          <cell r="I1314">
            <v>375</v>
          </cell>
          <cell r="J1314">
            <v>0</v>
          </cell>
          <cell r="K1314" t="str">
            <v>*</v>
          </cell>
          <cell r="L1314">
            <v>0</v>
          </cell>
          <cell r="M1314" t="str">
            <v>*</v>
          </cell>
          <cell r="N1314" t="str">
            <v>○</v>
          </cell>
          <cell r="O1314">
            <v>42820</v>
          </cell>
          <cell r="P1314">
            <v>0</v>
          </cell>
          <cell r="Q1314" t="str">
            <v>*</v>
          </cell>
        </row>
        <row r="1315">
          <cell r="B1315" t="str">
            <v>CHU03CH1208C4-403M2M2</v>
          </cell>
          <cell r="C1315" t="str">
            <v>03C</v>
          </cell>
          <cell r="D1315" t="str">
            <v>1208</v>
          </cell>
          <cell r="E1315" t="str">
            <v>C4</v>
          </cell>
          <cell r="F1315" t="str">
            <v>403</v>
          </cell>
          <cell r="G1315" t="str">
            <v>M2</v>
          </cell>
          <cell r="H1315" t="str">
            <v>M2</v>
          </cell>
          <cell r="I1315">
            <v>375</v>
          </cell>
          <cell r="J1315">
            <v>0</v>
          </cell>
          <cell r="K1315" t="str">
            <v>*</v>
          </cell>
          <cell r="L1315" t="str">
            <v>○</v>
          </cell>
          <cell r="M1315">
            <v>42832</v>
          </cell>
          <cell r="N1315" t="str">
            <v>○</v>
          </cell>
          <cell r="O1315">
            <v>42784</v>
          </cell>
          <cell r="P1315">
            <v>0</v>
          </cell>
          <cell r="Q1315" t="str">
            <v>*</v>
          </cell>
        </row>
        <row r="1316">
          <cell r="B1316" t="str">
            <v>CHU03CH1208C4-503M2M2</v>
          </cell>
          <cell r="C1316" t="str">
            <v>03C</v>
          </cell>
          <cell r="D1316" t="str">
            <v>1208</v>
          </cell>
          <cell r="E1316" t="str">
            <v>C4</v>
          </cell>
          <cell r="F1316" t="str">
            <v>503</v>
          </cell>
          <cell r="G1316" t="str">
            <v>M2</v>
          </cell>
          <cell r="H1316" t="str">
            <v>M2</v>
          </cell>
          <cell r="I1316">
            <v>375</v>
          </cell>
          <cell r="J1316">
            <v>0</v>
          </cell>
          <cell r="K1316" t="str">
            <v>*</v>
          </cell>
          <cell r="L1316" t="str">
            <v>○</v>
          </cell>
          <cell r="M1316">
            <v>42837</v>
          </cell>
          <cell r="N1316" t="str">
            <v>○</v>
          </cell>
          <cell r="O1316">
            <v>42829</v>
          </cell>
          <cell r="P1316">
            <v>0</v>
          </cell>
          <cell r="Q1316" t="str">
            <v>*</v>
          </cell>
        </row>
        <row r="1317">
          <cell r="B1317" t="str">
            <v>CHU03CH1208C4-573M2M2</v>
          </cell>
          <cell r="C1317" t="str">
            <v>03C</v>
          </cell>
          <cell r="D1317" t="str">
            <v>1208</v>
          </cell>
          <cell r="E1317" t="str">
            <v>C4</v>
          </cell>
          <cell r="F1317" t="str">
            <v>573</v>
          </cell>
          <cell r="G1317" t="str">
            <v>M2</v>
          </cell>
          <cell r="H1317" t="str">
            <v>M2</v>
          </cell>
          <cell r="I1317">
            <v>375</v>
          </cell>
          <cell r="J1317">
            <v>0</v>
          </cell>
          <cell r="K1317" t="str">
            <v>*</v>
          </cell>
          <cell r="L1317" t="str">
            <v>○</v>
          </cell>
          <cell r="M1317">
            <v>42765</v>
          </cell>
          <cell r="N1317" t="str">
            <v>○</v>
          </cell>
          <cell r="O1317">
            <v>42818</v>
          </cell>
          <cell r="P1317">
            <v>0</v>
          </cell>
          <cell r="Q1317" t="str">
            <v>*</v>
          </cell>
        </row>
        <row r="1318">
          <cell r="B1318" t="str">
            <v>CHU03CH1208C4-653M2M2</v>
          </cell>
          <cell r="C1318" t="str">
            <v>03C</v>
          </cell>
          <cell r="D1318" t="str">
            <v>1208</v>
          </cell>
          <cell r="E1318" t="str">
            <v>C4</v>
          </cell>
          <cell r="F1318" t="str">
            <v>653</v>
          </cell>
          <cell r="G1318" t="str">
            <v>M2</v>
          </cell>
          <cell r="H1318" t="str">
            <v>M2</v>
          </cell>
          <cell r="I1318">
            <v>375</v>
          </cell>
          <cell r="J1318">
            <v>0</v>
          </cell>
          <cell r="K1318" t="str">
            <v>*</v>
          </cell>
          <cell r="L1318" t="str">
            <v>○</v>
          </cell>
          <cell r="M1318">
            <v>42762</v>
          </cell>
          <cell r="N1318" t="str">
            <v>○</v>
          </cell>
          <cell r="O1318">
            <v>42860</v>
          </cell>
          <cell r="P1318">
            <v>0</v>
          </cell>
          <cell r="Q1318" t="str">
            <v>*</v>
          </cell>
        </row>
        <row r="1319">
          <cell r="B1319" t="str">
            <v>CHU03CH1208C4-273H5M3</v>
          </cell>
          <cell r="C1319" t="str">
            <v>03C</v>
          </cell>
          <cell r="D1319" t="str">
            <v>1208</v>
          </cell>
          <cell r="E1319" t="str">
            <v>C4</v>
          </cell>
          <cell r="F1319" t="str">
            <v>273</v>
          </cell>
          <cell r="G1319" t="str">
            <v>H5</v>
          </cell>
          <cell r="H1319" t="str">
            <v>M3</v>
          </cell>
          <cell r="I1319">
            <v>375</v>
          </cell>
          <cell r="J1319">
            <v>0</v>
          </cell>
          <cell r="K1319" t="str">
            <v>*</v>
          </cell>
          <cell r="L1319" t="str">
            <v>○</v>
          </cell>
          <cell r="M1319">
            <v>42840</v>
          </cell>
          <cell r="N1319" t="str">
            <v>○</v>
          </cell>
          <cell r="O1319">
            <v>42853</v>
          </cell>
          <cell r="P1319">
            <v>0</v>
          </cell>
          <cell r="Q1319" t="str">
            <v>*</v>
          </cell>
        </row>
        <row r="1320">
          <cell r="B1320" t="str">
            <v>CHU03CH1208C4-303H5M3</v>
          </cell>
          <cell r="C1320" t="str">
            <v>03C</v>
          </cell>
          <cell r="D1320" t="str">
            <v>1208</v>
          </cell>
          <cell r="E1320" t="str">
            <v>C4</v>
          </cell>
          <cell r="F1320" t="str">
            <v>303</v>
          </cell>
          <cell r="G1320" t="str">
            <v>H5</v>
          </cell>
          <cell r="H1320" t="str">
            <v>M3</v>
          </cell>
          <cell r="I1320">
            <v>375</v>
          </cell>
          <cell r="J1320">
            <v>0</v>
          </cell>
          <cell r="K1320" t="str">
            <v>*</v>
          </cell>
          <cell r="L1320" t="str">
            <v>○</v>
          </cell>
          <cell r="M1320">
            <v>42863</v>
          </cell>
          <cell r="N1320" t="str">
            <v>○</v>
          </cell>
          <cell r="O1320">
            <v>42871</v>
          </cell>
          <cell r="P1320">
            <v>0</v>
          </cell>
          <cell r="Q1320" t="str">
            <v>*</v>
          </cell>
        </row>
        <row r="1321">
          <cell r="B1321" t="str">
            <v>CHU03CH1208C4-353H5M3</v>
          </cell>
          <cell r="C1321" t="str">
            <v>03C</v>
          </cell>
          <cell r="D1321" t="str">
            <v>1208</v>
          </cell>
          <cell r="E1321" t="str">
            <v>C4</v>
          </cell>
          <cell r="F1321" t="str">
            <v>353</v>
          </cell>
          <cell r="G1321" t="str">
            <v>H5</v>
          </cell>
          <cell r="H1321" t="str">
            <v>M3</v>
          </cell>
          <cell r="I1321">
            <v>375</v>
          </cell>
          <cell r="J1321">
            <v>0</v>
          </cell>
          <cell r="K1321" t="str">
            <v>*</v>
          </cell>
          <cell r="L1321">
            <v>0</v>
          </cell>
          <cell r="M1321" t="str">
            <v>*</v>
          </cell>
          <cell r="N1321" t="str">
            <v>○</v>
          </cell>
          <cell r="O1321">
            <v>42867</v>
          </cell>
          <cell r="P1321">
            <v>0</v>
          </cell>
          <cell r="Q1321" t="str">
            <v>*</v>
          </cell>
        </row>
        <row r="1322">
          <cell r="B1322" t="str">
            <v>CHU03CH1208C4-403H5M3</v>
          </cell>
          <cell r="C1322" t="str">
            <v>03C</v>
          </cell>
          <cell r="D1322" t="str">
            <v>1208</v>
          </cell>
          <cell r="E1322" t="str">
            <v>C4</v>
          </cell>
          <cell r="F1322" t="str">
            <v>403</v>
          </cell>
          <cell r="G1322" t="str">
            <v>H5</v>
          </cell>
          <cell r="H1322" t="str">
            <v>M3</v>
          </cell>
          <cell r="I1322">
            <v>375</v>
          </cell>
          <cell r="J1322">
            <v>0</v>
          </cell>
          <cell r="K1322" t="str">
            <v>*</v>
          </cell>
          <cell r="L1322" t="str">
            <v>○</v>
          </cell>
          <cell r="M1322">
            <v>42878</v>
          </cell>
          <cell r="N1322" t="str">
            <v>○</v>
          </cell>
          <cell r="O1322">
            <v>42869</v>
          </cell>
          <cell r="P1322">
            <v>0</v>
          </cell>
          <cell r="Q1322" t="str">
            <v>*</v>
          </cell>
        </row>
        <row r="1323">
          <cell r="B1323" t="str">
            <v>CHU03CH1208C4-573H5M3</v>
          </cell>
          <cell r="C1323" t="str">
            <v>03C</v>
          </cell>
          <cell r="D1323" t="str">
            <v>1208</v>
          </cell>
          <cell r="E1323" t="str">
            <v>C4</v>
          </cell>
          <cell r="F1323" t="str">
            <v>573</v>
          </cell>
          <cell r="G1323" t="str">
            <v>H5</v>
          </cell>
          <cell r="H1323" t="str">
            <v>M3</v>
          </cell>
          <cell r="I1323">
            <v>375</v>
          </cell>
          <cell r="J1323">
            <v>0</v>
          </cell>
          <cell r="K1323" t="str">
            <v>*</v>
          </cell>
          <cell r="L1323">
            <v>0</v>
          </cell>
          <cell r="M1323" t="str">
            <v>*</v>
          </cell>
          <cell r="N1323" t="str">
            <v>○</v>
          </cell>
          <cell r="O1323">
            <v>42819</v>
          </cell>
          <cell r="P1323">
            <v>0</v>
          </cell>
          <cell r="Q1323" t="str">
            <v>*</v>
          </cell>
        </row>
        <row r="1324">
          <cell r="B1324" t="str">
            <v>CHU03CH1208C4-273H6M3</v>
          </cell>
          <cell r="C1324" t="str">
            <v>03C</v>
          </cell>
          <cell r="D1324" t="str">
            <v>1208</v>
          </cell>
          <cell r="E1324" t="str">
            <v>C4</v>
          </cell>
          <cell r="F1324" t="str">
            <v>273</v>
          </cell>
          <cell r="G1324" t="str">
            <v>H6</v>
          </cell>
          <cell r="H1324" t="str">
            <v>M3</v>
          </cell>
          <cell r="I1324">
            <v>375</v>
          </cell>
          <cell r="J1324">
            <v>0</v>
          </cell>
          <cell r="K1324" t="str">
            <v>*</v>
          </cell>
          <cell r="L1324">
            <v>0</v>
          </cell>
          <cell r="M1324" t="str">
            <v>*</v>
          </cell>
          <cell r="N1324" t="str">
            <v>○</v>
          </cell>
          <cell r="O1324">
            <v>42822</v>
          </cell>
          <cell r="P1324">
            <v>0</v>
          </cell>
          <cell r="Q1324" t="str">
            <v>*</v>
          </cell>
        </row>
        <row r="1325">
          <cell r="B1325" t="str">
            <v>CHU03CH1208C4-303H6M3</v>
          </cell>
          <cell r="C1325" t="str">
            <v>03C</v>
          </cell>
          <cell r="D1325" t="str">
            <v>1208</v>
          </cell>
          <cell r="E1325" t="str">
            <v>C4</v>
          </cell>
          <cell r="F1325" t="str">
            <v>303</v>
          </cell>
          <cell r="G1325" t="str">
            <v>H6</v>
          </cell>
          <cell r="H1325" t="str">
            <v>M3</v>
          </cell>
          <cell r="I1325">
            <v>375</v>
          </cell>
          <cell r="J1325">
            <v>0</v>
          </cell>
          <cell r="K1325" t="str">
            <v>*</v>
          </cell>
          <cell r="L1325" t="str">
            <v>○</v>
          </cell>
          <cell r="M1325">
            <v>42785</v>
          </cell>
          <cell r="N1325" t="str">
            <v>×</v>
          </cell>
          <cell r="O1325">
            <v>42813</v>
          </cell>
          <cell r="P1325">
            <v>0</v>
          </cell>
          <cell r="Q1325" t="str">
            <v>*</v>
          </cell>
        </row>
        <row r="1326">
          <cell r="B1326" t="str">
            <v>CHU03CH1208C4-353H6M3</v>
          </cell>
          <cell r="C1326" t="str">
            <v>03C</v>
          </cell>
          <cell r="D1326" t="str">
            <v>1208</v>
          </cell>
          <cell r="E1326" t="str">
            <v>C4</v>
          </cell>
          <cell r="F1326" t="str">
            <v>353</v>
          </cell>
          <cell r="G1326" t="str">
            <v>H6</v>
          </cell>
          <cell r="H1326" t="str">
            <v>M3</v>
          </cell>
          <cell r="I1326">
            <v>375</v>
          </cell>
          <cell r="J1326">
            <v>0</v>
          </cell>
          <cell r="K1326" t="str">
            <v>*</v>
          </cell>
          <cell r="L1326">
            <v>0</v>
          </cell>
          <cell r="M1326" t="str">
            <v>*</v>
          </cell>
          <cell r="N1326" t="str">
            <v>○</v>
          </cell>
          <cell r="O1326">
            <v>42822</v>
          </cell>
          <cell r="P1326">
            <v>0</v>
          </cell>
          <cell r="Q1326" t="str">
            <v>*</v>
          </cell>
        </row>
        <row r="1327">
          <cell r="B1327" t="str">
            <v>CHU03CH1208C4-273H7M5</v>
          </cell>
          <cell r="C1327" t="str">
            <v>03C</v>
          </cell>
          <cell r="D1327" t="str">
            <v>1208</v>
          </cell>
          <cell r="E1327" t="str">
            <v>C4</v>
          </cell>
          <cell r="F1327" t="str">
            <v>273</v>
          </cell>
          <cell r="G1327" t="str">
            <v>H7</v>
          </cell>
          <cell r="H1327" t="str">
            <v>M5</v>
          </cell>
          <cell r="I1327">
            <v>375</v>
          </cell>
          <cell r="J1327">
            <v>0</v>
          </cell>
          <cell r="K1327" t="str">
            <v>*</v>
          </cell>
          <cell r="L1327">
            <v>0</v>
          </cell>
          <cell r="M1327" t="str">
            <v>*</v>
          </cell>
          <cell r="N1327" t="str">
            <v>○</v>
          </cell>
          <cell r="O1327">
            <v>42780</v>
          </cell>
          <cell r="P1327">
            <v>0</v>
          </cell>
          <cell r="Q1327" t="str">
            <v>*</v>
          </cell>
        </row>
        <row r="1328">
          <cell r="B1328" t="str">
            <v>CHU03CH1208C4-303H7M5</v>
          </cell>
          <cell r="C1328" t="str">
            <v>03C</v>
          </cell>
          <cell r="D1328" t="str">
            <v>1208</v>
          </cell>
          <cell r="E1328" t="str">
            <v>C4</v>
          </cell>
          <cell r="F1328" t="str">
            <v>303</v>
          </cell>
          <cell r="G1328" t="str">
            <v>H7</v>
          </cell>
          <cell r="H1328" t="str">
            <v>M5</v>
          </cell>
          <cell r="I1328">
            <v>375</v>
          </cell>
          <cell r="J1328">
            <v>0</v>
          </cell>
          <cell r="K1328" t="str">
            <v>*</v>
          </cell>
          <cell r="L1328">
            <v>0</v>
          </cell>
          <cell r="M1328" t="str">
            <v>*</v>
          </cell>
          <cell r="N1328" t="str">
            <v>○</v>
          </cell>
          <cell r="O1328">
            <v>42866</v>
          </cell>
          <cell r="P1328">
            <v>0</v>
          </cell>
          <cell r="Q1328" t="str">
            <v>*</v>
          </cell>
        </row>
        <row r="1329">
          <cell r="B1329" t="str">
            <v>CHU03CH1208C4-403H7M5</v>
          </cell>
          <cell r="C1329" t="str">
            <v>03C</v>
          </cell>
          <cell r="D1329" t="str">
            <v>1208</v>
          </cell>
          <cell r="E1329" t="str">
            <v>C4</v>
          </cell>
          <cell r="F1329" t="str">
            <v>403</v>
          </cell>
          <cell r="G1329" t="str">
            <v>H7</v>
          </cell>
          <cell r="H1329" t="str">
            <v>M5</v>
          </cell>
          <cell r="I1329">
            <v>375</v>
          </cell>
          <cell r="J1329">
            <v>0</v>
          </cell>
          <cell r="K1329" t="str">
            <v>*</v>
          </cell>
          <cell r="L1329">
            <v>0</v>
          </cell>
          <cell r="M1329" t="str">
            <v>*</v>
          </cell>
          <cell r="N1329" t="str">
            <v>○</v>
          </cell>
          <cell r="O1329">
            <v>42818</v>
          </cell>
          <cell r="P1329">
            <v>0</v>
          </cell>
          <cell r="Q1329" t="str">
            <v>*</v>
          </cell>
        </row>
        <row r="1330">
          <cell r="B1330" t="str">
            <v>CHU03CH1210C4-30AL7M4</v>
          </cell>
          <cell r="C1330" t="str">
            <v>03C</v>
          </cell>
          <cell r="D1330" t="str">
            <v>1210</v>
          </cell>
          <cell r="E1330" t="str">
            <v>C4</v>
          </cell>
          <cell r="F1330" t="str">
            <v>30A</v>
          </cell>
          <cell r="G1330" t="str">
            <v>L7</v>
          </cell>
          <cell r="H1330" t="str">
            <v>M4</v>
          </cell>
          <cell r="I1330">
            <v>375</v>
          </cell>
          <cell r="J1330">
            <v>0</v>
          </cell>
          <cell r="K1330" t="str">
            <v>*</v>
          </cell>
          <cell r="L1330" t="str">
            <v>○</v>
          </cell>
          <cell r="M1330">
            <v>42800</v>
          </cell>
          <cell r="N1330">
            <v>0</v>
          </cell>
          <cell r="O1330" t="str">
            <v>*</v>
          </cell>
          <cell r="P1330">
            <v>0</v>
          </cell>
          <cell r="Q1330" t="str">
            <v>*</v>
          </cell>
        </row>
        <row r="1331">
          <cell r="B1331" t="str">
            <v>CHU03CH1210C4-40AL7M4</v>
          </cell>
          <cell r="C1331" t="str">
            <v>03C</v>
          </cell>
          <cell r="D1331" t="str">
            <v>1210</v>
          </cell>
          <cell r="E1331" t="str">
            <v>C4</v>
          </cell>
          <cell r="F1331" t="str">
            <v>40A</v>
          </cell>
          <cell r="G1331" t="str">
            <v>L7</v>
          </cell>
          <cell r="H1331" t="str">
            <v>M4</v>
          </cell>
          <cell r="I1331">
            <v>375</v>
          </cell>
          <cell r="J1331">
            <v>0</v>
          </cell>
          <cell r="K1331" t="str">
            <v>*</v>
          </cell>
          <cell r="L1331" t="str">
            <v>○</v>
          </cell>
          <cell r="M1331">
            <v>42771</v>
          </cell>
          <cell r="N1331" t="str">
            <v>○</v>
          </cell>
          <cell r="O1331">
            <v>42781</v>
          </cell>
          <cell r="P1331">
            <v>0</v>
          </cell>
          <cell r="Q1331" t="str">
            <v>*</v>
          </cell>
        </row>
        <row r="1332">
          <cell r="B1332" t="str">
            <v>CHU03CH1210C4-50AL7M4</v>
          </cell>
          <cell r="C1332" t="str">
            <v>03C</v>
          </cell>
          <cell r="D1332" t="str">
            <v>1210</v>
          </cell>
          <cell r="E1332" t="str">
            <v>C4</v>
          </cell>
          <cell r="F1332" t="str">
            <v>50A</v>
          </cell>
          <cell r="G1332" t="str">
            <v>L7</v>
          </cell>
          <cell r="H1332" t="str">
            <v>M4</v>
          </cell>
          <cell r="I1332">
            <v>375</v>
          </cell>
          <cell r="J1332">
            <v>0</v>
          </cell>
          <cell r="K1332" t="str">
            <v>*</v>
          </cell>
          <cell r="L1332" t="str">
            <v>○</v>
          </cell>
          <cell r="M1332">
            <v>42774</v>
          </cell>
          <cell r="N1332" t="str">
            <v>○</v>
          </cell>
          <cell r="O1332">
            <v>42685</v>
          </cell>
          <cell r="P1332">
            <v>0</v>
          </cell>
          <cell r="Q1332" t="str">
            <v>*</v>
          </cell>
        </row>
        <row r="1333">
          <cell r="B1333" t="str">
            <v>CHU03CH1210C4-50AL3M4</v>
          </cell>
          <cell r="C1333" t="str">
            <v>03C</v>
          </cell>
          <cell r="D1333" t="str">
            <v>1210</v>
          </cell>
          <cell r="E1333" t="str">
            <v>C4</v>
          </cell>
          <cell r="F1333" t="str">
            <v>50A</v>
          </cell>
          <cell r="G1333" t="str">
            <v>L3</v>
          </cell>
          <cell r="H1333" t="str">
            <v>M4</v>
          </cell>
          <cell r="I1333">
            <v>375</v>
          </cell>
          <cell r="J1333">
            <v>0</v>
          </cell>
          <cell r="K1333" t="str">
            <v>*</v>
          </cell>
          <cell r="L1333" t="str">
            <v>○</v>
          </cell>
          <cell r="M1333">
            <v>42877</v>
          </cell>
          <cell r="N1333">
            <v>0</v>
          </cell>
          <cell r="O1333" t="str">
            <v>*</v>
          </cell>
          <cell r="P1333">
            <v>0</v>
          </cell>
          <cell r="Q1333" t="str">
            <v>*</v>
          </cell>
        </row>
        <row r="1334">
          <cell r="B1334" t="str">
            <v>CHU03CH1210C4-65AL3M4</v>
          </cell>
          <cell r="C1334" t="str">
            <v>03C</v>
          </cell>
          <cell r="D1334" t="str">
            <v>1210</v>
          </cell>
          <cell r="E1334" t="str">
            <v>C4</v>
          </cell>
          <cell r="F1334" t="str">
            <v>65A</v>
          </cell>
          <cell r="G1334" t="str">
            <v>L3</v>
          </cell>
          <cell r="H1334" t="str">
            <v>M4</v>
          </cell>
          <cell r="I1334">
            <v>375</v>
          </cell>
          <cell r="J1334">
            <v>0</v>
          </cell>
          <cell r="K1334" t="str">
            <v>*</v>
          </cell>
          <cell r="L1334" t="str">
            <v>○</v>
          </cell>
          <cell r="M1334">
            <v>42821</v>
          </cell>
          <cell r="N1334">
            <v>0</v>
          </cell>
          <cell r="O1334" t="str">
            <v>*</v>
          </cell>
          <cell r="P1334">
            <v>0</v>
          </cell>
          <cell r="Q1334" t="str">
            <v>*</v>
          </cell>
        </row>
        <row r="1335">
          <cell r="B1335" t="str">
            <v>CHU03CH1210C4-273M2M2</v>
          </cell>
          <cell r="C1335" t="str">
            <v>03C</v>
          </cell>
          <cell r="D1335" t="str">
            <v>1210</v>
          </cell>
          <cell r="E1335" t="str">
            <v>C4</v>
          </cell>
          <cell r="F1335" t="str">
            <v>273</v>
          </cell>
          <cell r="G1335" t="str">
            <v>M2</v>
          </cell>
          <cell r="H1335" t="str">
            <v>M2</v>
          </cell>
          <cell r="I1335">
            <v>375</v>
          </cell>
          <cell r="J1335">
            <v>0</v>
          </cell>
          <cell r="K1335" t="str">
            <v>*</v>
          </cell>
          <cell r="L1335" t="str">
            <v>○</v>
          </cell>
          <cell r="M1335">
            <v>42868</v>
          </cell>
          <cell r="N1335" t="str">
            <v>○</v>
          </cell>
          <cell r="O1335">
            <v>42726</v>
          </cell>
          <cell r="P1335">
            <v>0</v>
          </cell>
          <cell r="Q1335" t="str">
            <v>*</v>
          </cell>
        </row>
        <row r="1336">
          <cell r="B1336" t="str">
            <v>CHU03CH1210C4-303M2M2</v>
          </cell>
          <cell r="C1336" t="str">
            <v>03C</v>
          </cell>
          <cell r="D1336" t="str">
            <v>1210</v>
          </cell>
          <cell r="E1336" t="str">
            <v>C4</v>
          </cell>
          <cell r="F1336" t="str">
            <v>303</v>
          </cell>
          <cell r="G1336" t="str">
            <v>M2</v>
          </cell>
          <cell r="H1336" t="str">
            <v>M2</v>
          </cell>
          <cell r="I1336">
            <v>375</v>
          </cell>
          <cell r="J1336">
            <v>0</v>
          </cell>
          <cell r="K1336" t="str">
            <v>*</v>
          </cell>
          <cell r="L1336" t="str">
            <v>×</v>
          </cell>
          <cell r="M1336">
            <v>42879</v>
          </cell>
          <cell r="N1336" t="str">
            <v>○</v>
          </cell>
          <cell r="O1336">
            <v>42688</v>
          </cell>
          <cell r="P1336">
            <v>0</v>
          </cell>
          <cell r="Q1336" t="str">
            <v>*</v>
          </cell>
        </row>
        <row r="1337">
          <cell r="B1337" t="str">
            <v>CHU03CH1210C4-303M2M2</v>
          </cell>
          <cell r="C1337" t="str">
            <v>03C</v>
          </cell>
          <cell r="D1337" t="str">
            <v>1210</v>
          </cell>
          <cell r="E1337" t="str">
            <v>C4</v>
          </cell>
          <cell r="F1337" t="str">
            <v>303</v>
          </cell>
          <cell r="G1337" t="str">
            <v>M2</v>
          </cell>
          <cell r="H1337" t="str">
            <v>M2</v>
          </cell>
          <cell r="I1337">
            <v>375</v>
          </cell>
          <cell r="J1337">
            <v>0</v>
          </cell>
          <cell r="K1337" t="str">
            <v>*</v>
          </cell>
          <cell r="L1337" t="str">
            <v>×</v>
          </cell>
          <cell r="M1337">
            <v>42879</v>
          </cell>
          <cell r="N1337" t="str">
            <v>○</v>
          </cell>
          <cell r="O1337">
            <v>42688</v>
          </cell>
          <cell r="P1337">
            <v>0</v>
          </cell>
          <cell r="Q1337" t="str">
            <v>*</v>
          </cell>
        </row>
        <row r="1338">
          <cell r="B1338" t="str">
            <v>CHU03CH1210C4-353M2M2</v>
          </cell>
          <cell r="C1338" t="str">
            <v>03C</v>
          </cell>
          <cell r="D1338" t="str">
            <v>1210</v>
          </cell>
          <cell r="E1338" t="str">
            <v>C4</v>
          </cell>
          <cell r="F1338" t="str">
            <v>353</v>
          </cell>
          <cell r="G1338" t="str">
            <v>M2</v>
          </cell>
          <cell r="H1338" t="str">
            <v>M2</v>
          </cell>
          <cell r="I1338">
            <v>375</v>
          </cell>
          <cell r="J1338">
            <v>0</v>
          </cell>
          <cell r="K1338" t="str">
            <v>*</v>
          </cell>
          <cell r="L1338">
            <v>0</v>
          </cell>
          <cell r="M1338" t="str">
            <v>*</v>
          </cell>
          <cell r="N1338" t="str">
            <v>○</v>
          </cell>
          <cell r="O1338">
            <v>42872</v>
          </cell>
          <cell r="P1338">
            <v>0</v>
          </cell>
          <cell r="Q1338" t="str">
            <v>*</v>
          </cell>
        </row>
        <row r="1339">
          <cell r="B1339" t="str">
            <v>CHU03CH1210C4-403M2M2</v>
          </cell>
          <cell r="C1339" t="str">
            <v>03C</v>
          </cell>
          <cell r="D1339" t="str">
            <v>1210</v>
          </cell>
          <cell r="E1339" t="str">
            <v>C4</v>
          </cell>
          <cell r="F1339" t="str">
            <v>403</v>
          </cell>
          <cell r="G1339" t="str">
            <v>M2</v>
          </cell>
          <cell r="H1339" t="str">
            <v>M2</v>
          </cell>
          <cell r="I1339">
            <v>375</v>
          </cell>
          <cell r="J1339">
            <v>0</v>
          </cell>
          <cell r="K1339" t="str">
            <v>*</v>
          </cell>
          <cell r="L1339" t="str">
            <v>○</v>
          </cell>
          <cell r="M1339">
            <v>42869</v>
          </cell>
          <cell r="N1339" t="str">
            <v>○</v>
          </cell>
          <cell r="O1339">
            <v>42790</v>
          </cell>
          <cell r="P1339">
            <v>0</v>
          </cell>
          <cell r="Q1339" t="str">
            <v>*</v>
          </cell>
        </row>
        <row r="1340">
          <cell r="B1340" t="str">
            <v>CHU03CH1210C4-503M2M2</v>
          </cell>
          <cell r="C1340" t="str">
            <v>03C</v>
          </cell>
          <cell r="D1340" t="str">
            <v>1210</v>
          </cell>
          <cell r="E1340" t="str">
            <v>C4</v>
          </cell>
          <cell r="F1340" t="str">
            <v>503</v>
          </cell>
          <cell r="G1340" t="str">
            <v>M2</v>
          </cell>
          <cell r="H1340" t="str">
            <v>M2</v>
          </cell>
          <cell r="I1340">
            <v>375</v>
          </cell>
          <cell r="J1340">
            <v>0</v>
          </cell>
          <cell r="K1340" t="str">
            <v>*</v>
          </cell>
          <cell r="L1340" t="str">
            <v>○</v>
          </cell>
          <cell r="M1340">
            <v>42859</v>
          </cell>
          <cell r="N1340" t="str">
            <v>○</v>
          </cell>
          <cell r="O1340">
            <v>42689</v>
          </cell>
          <cell r="P1340">
            <v>0</v>
          </cell>
          <cell r="Q1340" t="str">
            <v>*</v>
          </cell>
        </row>
        <row r="1341">
          <cell r="B1341" t="str">
            <v>CHU03CH1210C4-573M2M2</v>
          </cell>
          <cell r="C1341" t="str">
            <v>03C</v>
          </cell>
          <cell r="D1341" t="str">
            <v>1210</v>
          </cell>
          <cell r="E1341" t="str">
            <v>C4</v>
          </cell>
          <cell r="F1341" t="str">
            <v>573</v>
          </cell>
          <cell r="G1341" t="str">
            <v>M2</v>
          </cell>
          <cell r="H1341" t="str">
            <v>M2</v>
          </cell>
          <cell r="I1341">
            <v>375</v>
          </cell>
          <cell r="J1341">
            <v>0</v>
          </cell>
          <cell r="K1341" t="str">
            <v>*</v>
          </cell>
          <cell r="L1341" t="str">
            <v>○</v>
          </cell>
          <cell r="M1341">
            <v>42771</v>
          </cell>
          <cell r="N1341" t="str">
            <v>○</v>
          </cell>
          <cell r="O1341">
            <v>42776</v>
          </cell>
          <cell r="P1341">
            <v>0</v>
          </cell>
          <cell r="Q1341" t="str">
            <v>*</v>
          </cell>
        </row>
        <row r="1342">
          <cell r="B1342" t="str">
            <v>CHU03CH1210C4-653M2M2</v>
          </cell>
          <cell r="C1342" t="str">
            <v>03C</v>
          </cell>
          <cell r="D1342" t="str">
            <v>1210</v>
          </cell>
          <cell r="E1342" t="str">
            <v>C4</v>
          </cell>
          <cell r="F1342" t="str">
            <v>653</v>
          </cell>
          <cell r="G1342" t="str">
            <v>M2</v>
          </cell>
          <cell r="H1342" t="str">
            <v>M2</v>
          </cell>
          <cell r="I1342">
            <v>375</v>
          </cell>
          <cell r="J1342">
            <v>0</v>
          </cell>
          <cell r="K1342" t="str">
            <v>*</v>
          </cell>
          <cell r="L1342" t="str">
            <v>○</v>
          </cell>
          <cell r="M1342">
            <v>42763</v>
          </cell>
          <cell r="N1342" t="str">
            <v>○</v>
          </cell>
          <cell r="O1342">
            <v>42863</v>
          </cell>
          <cell r="P1342">
            <v>0</v>
          </cell>
          <cell r="Q1342" t="str">
            <v>*</v>
          </cell>
        </row>
        <row r="1343">
          <cell r="B1343" t="str">
            <v>CHU03CH1210C4-273H5M3</v>
          </cell>
          <cell r="C1343" t="str">
            <v>03C</v>
          </cell>
          <cell r="D1343" t="str">
            <v>1210</v>
          </cell>
          <cell r="E1343" t="str">
            <v>C4</v>
          </cell>
          <cell r="F1343" t="str">
            <v>273</v>
          </cell>
          <cell r="G1343" t="str">
            <v>H5</v>
          </cell>
          <cell r="H1343" t="str">
            <v>M3</v>
          </cell>
          <cell r="I1343">
            <v>375</v>
          </cell>
          <cell r="J1343">
            <v>0</v>
          </cell>
          <cell r="K1343" t="str">
            <v>*</v>
          </cell>
          <cell r="L1343" t="str">
            <v>○</v>
          </cell>
          <cell r="M1343">
            <v>42857</v>
          </cell>
          <cell r="N1343" t="str">
            <v>○</v>
          </cell>
          <cell r="O1343">
            <v>42725</v>
          </cell>
          <cell r="P1343">
            <v>0</v>
          </cell>
          <cell r="Q1343" t="str">
            <v>*</v>
          </cell>
        </row>
        <row r="1344">
          <cell r="B1344" t="str">
            <v>CHU03CH1210C4-303H5M3</v>
          </cell>
          <cell r="C1344" t="str">
            <v>03C</v>
          </cell>
          <cell r="D1344" t="str">
            <v>1210</v>
          </cell>
          <cell r="E1344" t="str">
            <v>C4</v>
          </cell>
          <cell r="F1344" t="str">
            <v>303</v>
          </cell>
          <cell r="G1344" t="str">
            <v>H5</v>
          </cell>
          <cell r="H1344" t="str">
            <v>M3</v>
          </cell>
          <cell r="I1344">
            <v>375</v>
          </cell>
          <cell r="J1344">
            <v>0</v>
          </cell>
          <cell r="K1344" t="str">
            <v>*</v>
          </cell>
          <cell r="L1344" t="str">
            <v>○</v>
          </cell>
          <cell r="M1344">
            <v>42869</v>
          </cell>
          <cell r="N1344" t="str">
            <v>○</v>
          </cell>
          <cell r="O1344">
            <v>42684</v>
          </cell>
          <cell r="P1344">
            <v>0</v>
          </cell>
          <cell r="Q1344" t="str">
            <v>*</v>
          </cell>
        </row>
        <row r="1345">
          <cell r="B1345" t="str">
            <v>CHU03CH1210C4-353H5M3</v>
          </cell>
          <cell r="C1345" t="str">
            <v>03C</v>
          </cell>
          <cell r="D1345" t="str">
            <v>1210</v>
          </cell>
          <cell r="E1345" t="str">
            <v>C4</v>
          </cell>
          <cell r="F1345" t="str">
            <v>353</v>
          </cell>
          <cell r="G1345" t="str">
            <v>H5</v>
          </cell>
          <cell r="H1345" t="str">
            <v>M3</v>
          </cell>
          <cell r="I1345">
            <v>375</v>
          </cell>
          <cell r="J1345">
            <v>0</v>
          </cell>
          <cell r="K1345" t="str">
            <v>*</v>
          </cell>
          <cell r="L1345">
            <v>0</v>
          </cell>
          <cell r="M1345" t="str">
            <v>*</v>
          </cell>
          <cell r="N1345" t="str">
            <v>○</v>
          </cell>
          <cell r="O1345">
            <v>42725</v>
          </cell>
          <cell r="P1345">
            <v>0</v>
          </cell>
          <cell r="Q1345" t="str">
            <v>*</v>
          </cell>
        </row>
        <row r="1346">
          <cell r="B1346" t="str">
            <v>CHU03CH1210C4-403H5M3</v>
          </cell>
          <cell r="C1346" t="str">
            <v>03C</v>
          </cell>
          <cell r="D1346" t="str">
            <v>1210</v>
          </cell>
          <cell r="E1346" t="str">
            <v>C4</v>
          </cell>
          <cell r="F1346" t="str">
            <v>403</v>
          </cell>
          <cell r="G1346" t="str">
            <v>H5</v>
          </cell>
          <cell r="H1346" t="str">
            <v>M3</v>
          </cell>
          <cell r="I1346">
            <v>375</v>
          </cell>
          <cell r="J1346">
            <v>0</v>
          </cell>
          <cell r="K1346" t="str">
            <v>*</v>
          </cell>
          <cell r="L1346" t="str">
            <v>○</v>
          </cell>
          <cell r="M1346">
            <v>42868</v>
          </cell>
          <cell r="N1346" t="str">
            <v>○</v>
          </cell>
          <cell r="O1346">
            <v>42689</v>
          </cell>
          <cell r="P1346">
            <v>0</v>
          </cell>
          <cell r="Q1346" t="str">
            <v>*</v>
          </cell>
        </row>
        <row r="1347">
          <cell r="B1347" t="str">
            <v>CHU03CH1210C4-573H5M3</v>
          </cell>
          <cell r="C1347" t="str">
            <v>03C</v>
          </cell>
          <cell r="D1347" t="str">
            <v>1210</v>
          </cell>
          <cell r="E1347" t="str">
            <v>C4</v>
          </cell>
          <cell r="F1347" t="str">
            <v>573</v>
          </cell>
          <cell r="G1347" t="str">
            <v>H5</v>
          </cell>
          <cell r="H1347" t="str">
            <v>M3</v>
          </cell>
          <cell r="I1347">
            <v>375</v>
          </cell>
          <cell r="J1347">
            <v>0</v>
          </cell>
          <cell r="K1347" t="str">
            <v>*</v>
          </cell>
          <cell r="L1347">
            <v>0</v>
          </cell>
          <cell r="M1347" t="str">
            <v>*</v>
          </cell>
          <cell r="N1347" t="str">
            <v>○</v>
          </cell>
          <cell r="O1347">
            <v>42817</v>
          </cell>
          <cell r="P1347">
            <v>0</v>
          </cell>
          <cell r="Q1347" t="str">
            <v>*</v>
          </cell>
        </row>
        <row r="1348">
          <cell r="B1348" t="str">
            <v>CHU04CH1211C4-30AL7M4</v>
          </cell>
          <cell r="C1348" t="str">
            <v>04C</v>
          </cell>
          <cell r="D1348" t="str">
            <v>1211</v>
          </cell>
          <cell r="E1348" t="str">
            <v>C4</v>
          </cell>
          <cell r="F1348" t="str">
            <v>30A</v>
          </cell>
          <cell r="G1348" t="str">
            <v>L7</v>
          </cell>
          <cell r="H1348" t="str">
            <v>M4</v>
          </cell>
          <cell r="I1348">
            <v>200</v>
          </cell>
          <cell r="J1348">
            <v>0</v>
          </cell>
          <cell r="K1348" t="str">
            <v>*</v>
          </cell>
          <cell r="L1348" t="str">
            <v>○</v>
          </cell>
          <cell r="M1348">
            <v>42787</v>
          </cell>
          <cell r="N1348">
            <v>0</v>
          </cell>
          <cell r="O1348" t="str">
            <v>*</v>
          </cell>
          <cell r="P1348">
            <v>0</v>
          </cell>
          <cell r="Q1348" t="str">
            <v>*</v>
          </cell>
        </row>
        <row r="1349">
          <cell r="B1349" t="str">
            <v>CHU04CH1211C4-40AL7M4</v>
          </cell>
          <cell r="C1349" t="str">
            <v>04C</v>
          </cell>
          <cell r="D1349" t="str">
            <v>1211</v>
          </cell>
          <cell r="E1349" t="str">
            <v>C4</v>
          </cell>
          <cell r="F1349" t="str">
            <v>40A</v>
          </cell>
          <cell r="G1349" t="str">
            <v>L7</v>
          </cell>
          <cell r="H1349" t="str">
            <v>M4</v>
          </cell>
          <cell r="I1349">
            <v>200</v>
          </cell>
          <cell r="J1349">
            <v>0</v>
          </cell>
          <cell r="K1349" t="str">
            <v>*</v>
          </cell>
          <cell r="L1349" t="str">
            <v>○</v>
          </cell>
          <cell r="M1349">
            <v>42787</v>
          </cell>
          <cell r="N1349">
            <v>0</v>
          </cell>
          <cell r="O1349" t="str">
            <v>*</v>
          </cell>
          <cell r="P1349">
            <v>0</v>
          </cell>
          <cell r="Q1349" t="str">
            <v>*</v>
          </cell>
        </row>
        <row r="1350">
          <cell r="B1350" t="str">
            <v>CHU04CH1211C4-50AL7M4</v>
          </cell>
          <cell r="C1350" t="str">
            <v>04C</v>
          </cell>
          <cell r="D1350" t="str">
            <v>1211</v>
          </cell>
          <cell r="E1350" t="str">
            <v>C4</v>
          </cell>
          <cell r="F1350" t="str">
            <v>50A</v>
          </cell>
          <cell r="G1350" t="str">
            <v>L7</v>
          </cell>
          <cell r="H1350" t="str">
            <v>M4</v>
          </cell>
          <cell r="I1350">
            <v>200</v>
          </cell>
          <cell r="J1350">
            <v>0</v>
          </cell>
          <cell r="K1350" t="str">
            <v>*</v>
          </cell>
          <cell r="L1350" t="str">
            <v>○</v>
          </cell>
          <cell r="M1350">
            <v>42776</v>
          </cell>
          <cell r="N1350" t="str">
            <v>○</v>
          </cell>
          <cell r="O1350">
            <v>42692</v>
          </cell>
          <cell r="P1350">
            <v>0</v>
          </cell>
          <cell r="Q1350" t="str">
            <v>*</v>
          </cell>
        </row>
        <row r="1351">
          <cell r="B1351" t="str">
            <v>CHU04CH1211C4-273M2M2</v>
          </cell>
          <cell r="C1351" t="str">
            <v>04C</v>
          </cell>
          <cell r="D1351" t="str">
            <v>1211</v>
          </cell>
          <cell r="E1351" t="str">
            <v>C4</v>
          </cell>
          <cell r="F1351" t="str">
            <v>273</v>
          </cell>
          <cell r="G1351" t="str">
            <v>M2</v>
          </cell>
          <cell r="H1351" t="str">
            <v>M2</v>
          </cell>
          <cell r="I1351">
            <v>200</v>
          </cell>
          <cell r="J1351">
            <v>0</v>
          </cell>
          <cell r="K1351" t="str">
            <v>*</v>
          </cell>
          <cell r="L1351" t="str">
            <v>○</v>
          </cell>
          <cell r="M1351">
            <v>42841</v>
          </cell>
          <cell r="N1351" t="str">
            <v>○</v>
          </cell>
          <cell r="O1351">
            <v>42722</v>
          </cell>
          <cell r="P1351">
            <v>0</v>
          </cell>
          <cell r="Q1351" t="str">
            <v>*</v>
          </cell>
        </row>
        <row r="1352">
          <cell r="B1352" t="str">
            <v>CHU04CH1211C4-303M2M2</v>
          </cell>
          <cell r="C1352" t="str">
            <v>04C</v>
          </cell>
          <cell r="D1352" t="str">
            <v>1211</v>
          </cell>
          <cell r="E1352" t="str">
            <v>C4</v>
          </cell>
          <cell r="F1352" t="str">
            <v>303</v>
          </cell>
          <cell r="G1352" t="str">
            <v>M2</v>
          </cell>
          <cell r="H1352" t="str">
            <v>M2</v>
          </cell>
          <cell r="I1352">
            <v>200</v>
          </cell>
          <cell r="J1352">
            <v>0</v>
          </cell>
          <cell r="K1352" t="str">
            <v>*</v>
          </cell>
          <cell r="L1352" t="str">
            <v>○</v>
          </cell>
          <cell r="M1352">
            <v>42876</v>
          </cell>
          <cell r="N1352" t="str">
            <v>○</v>
          </cell>
          <cell r="O1352">
            <v>42777</v>
          </cell>
          <cell r="P1352">
            <v>0</v>
          </cell>
          <cell r="Q1352" t="str">
            <v>*</v>
          </cell>
        </row>
        <row r="1353">
          <cell r="B1353" t="str">
            <v>CHU04CH1211C4-353M2M2</v>
          </cell>
          <cell r="C1353" t="str">
            <v>04C</v>
          </cell>
          <cell r="D1353" t="str">
            <v>1211</v>
          </cell>
          <cell r="E1353" t="str">
            <v>C4</v>
          </cell>
          <cell r="F1353" t="str">
            <v>353</v>
          </cell>
          <cell r="G1353" t="str">
            <v>M2</v>
          </cell>
          <cell r="H1353" t="str">
            <v>M2</v>
          </cell>
          <cell r="I1353">
            <v>200</v>
          </cell>
          <cell r="J1353">
            <v>0</v>
          </cell>
          <cell r="K1353" t="str">
            <v>*</v>
          </cell>
          <cell r="L1353">
            <v>0</v>
          </cell>
          <cell r="M1353" t="str">
            <v>*</v>
          </cell>
          <cell r="N1353" t="str">
            <v>○</v>
          </cell>
          <cell r="O1353">
            <v>42820</v>
          </cell>
          <cell r="P1353">
            <v>0</v>
          </cell>
          <cell r="Q1353" t="str">
            <v>*</v>
          </cell>
        </row>
        <row r="1354">
          <cell r="B1354" t="str">
            <v>CHU04CH1211C4-403M2M2</v>
          </cell>
          <cell r="C1354" t="str">
            <v>04C</v>
          </cell>
          <cell r="D1354" t="str">
            <v>1211</v>
          </cell>
          <cell r="E1354" t="str">
            <v>C4</v>
          </cell>
          <cell r="F1354" t="str">
            <v>403</v>
          </cell>
          <cell r="G1354" t="str">
            <v>M2</v>
          </cell>
          <cell r="H1354" t="str">
            <v>M2</v>
          </cell>
          <cell r="I1354">
            <v>200</v>
          </cell>
          <cell r="J1354">
            <v>0</v>
          </cell>
          <cell r="K1354" t="str">
            <v>*</v>
          </cell>
          <cell r="L1354" t="str">
            <v>▲</v>
          </cell>
          <cell r="M1354">
            <v>42868</v>
          </cell>
          <cell r="N1354" t="str">
            <v>○</v>
          </cell>
          <cell r="O1354">
            <v>42766</v>
          </cell>
          <cell r="P1354">
            <v>0</v>
          </cell>
          <cell r="Q1354" t="str">
            <v>*</v>
          </cell>
        </row>
        <row r="1355">
          <cell r="B1355" t="str">
            <v>CHU04CH1211C4-503M2M2</v>
          </cell>
          <cell r="C1355" t="str">
            <v>04C</v>
          </cell>
          <cell r="D1355" t="str">
            <v>1211</v>
          </cell>
          <cell r="E1355" t="str">
            <v>C4</v>
          </cell>
          <cell r="F1355" t="str">
            <v>503</v>
          </cell>
          <cell r="G1355" t="str">
            <v>M2</v>
          </cell>
          <cell r="H1355" t="str">
            <v>M2</v>
          </cell>
          <cell r="I1355">
            <v>200</v>
          </cell>
          <cell r="J1355">
            <v>0</v>
          </cell>
          <cell r="K1355" t="str">
            <v>*</v>
          </cell>
          <cell r="L1355" t="str">
            <v>○</v>
          </cell>
          <cell r="M1355">
            <v>42817</v>
          </cell>
          <cell r="N1355" t="str">
            <v>○</v>
          </cell>
          <cell r="O1355">
            <v>42689</v>
          </cell>
          <cell r="P1355">
            <v>0</v>
          </cell>
          <cell r="Q1355" t="str">
            <v>*</v>
          </cell>
        </row>
        <row r="1356">
          <cell r="B1356" t="str">
            <v>CHU04CH1211C4-573M2M2</v>
          </cell>
          <cell r="C1356" t="str">
            <v>04C</v>
          </cell>
          <cell r="D1356" t="str">
            <v>1211</v>
          </cell>
          <cell r="E1356" t="str">
            <v>C4</v>
          </cell>
          <cell r="F1356" t="str">
            <v>573</v>
          </cell>
          <cell r="G1356" t="str">
            <v>M2</v>
          </cell>
          <cell r="H1356" t="str">
            <v>M2</v>
          </cell>
          <cell r="I1356">
            <v>200</v>
          </cell>
          <cell r="J1356">
            <v>0</v>
          </cell>
          <cell r="K1356" t="str">
            <v>*</v>
          </cell>
          <cell r="L1356">
            <v>0</v>
          </cell>
          <cell r="M1356" t="str">
            <v>*</v>
          </cell>
          <cell r="N1356" t="str">
            <v>○</v>
          </cell>
          <cell r="O1356">
            <v>42823</v>
          </cell>
          <cell r="P1356">
            <v>0</v>
          </cell>
          <cell r="Q1356" t="str">
            <v>*</v>
          </cell>
        </row>
        <row r="1357">
          <cell r="B1357" t="str">
            <v>CHU04CH1211C4-653M2M2</v>
          </cell>
          <cell r="C1357" t="str">
            <v>04C</v>
          </cell>
          <cell r="D1357" t="str">
            <v>1211</v>
          </cell>
          <cell r="E1357" t="str">
            <v>C4</v>
          </cell>
          <cell r="F1357" t="str">
            <v>653</v>
          </cell>
          <cell r="G1357" t="str">
            <v>M2</v>
          </cell>
          <cell r="H1357" t="str">
            <v>M2</v>
          </cell>
          <cell r="I1357">
            <v>200</v>
          </cell>
          <cell r="J1357">
            <v>0</v>
          </cell>
          <cell r="K1357" t="str">
            <v>*</v>
          </cell>
          <cell r="L1357">
            <v>0</v>
          </cell>
          <cell r="M1357" t="str">
            <v>*</v>
          </cell>
          <cell r="N1357" t="str">
            <v>○</v>
          </cell>
          <cell r="O1357">
            <v>42774</v>
          </cell>
          <cell r="P1357">
            <v>0</v>
          </cell>
          <cell r="Q1357" t="str">
            <v>*</v>
          </cell>
        </row>
        <row r="1358">
          <cell r="B1358" t="str">
            <v>CHU04CH1211C4-273H5M3</v>
          </cell>
          <cell r="C1358" t="str">
            <v>04C</v>
          </cell>
          <cell r="D1358" t="str">
            <v>1211</v>
          </cell>
          <cell r="E1358" t="str">
            <v>C4</v>
          </cell>
          <cell r="F1358" t="str">
            <v>273</v>
          </cell>
          <cell r="G1358" t="str">
            <v>H5</v>
          </cell>
          <cell r="H1358" t="str">
            <v>M3</v>
          </cell>
          <cell r="I1358">
            <v>200</v>
          </cell>
          <cell r="J1358">
            <v>0</v>
          </cell>
          <cell r="K1358" t="str">
            <v>*</v>
          </cell>
          <cell r="L1358" t="str">
            <v>○</v>
          </cell>
          <cell r="M1358">
            <v>42821</v>
          </cell>
          <cell r="N1358" t="str">
            <v>○</v>
          </cell>
          <cell r="O1358">
            <v>42739</v>
          </cell>
          <cell r="P1358">
            <v>0</v>
          </cell>
          <cell r="Q1358" t="str">
            <v>*</v>
          </cell>
        </row>
        <row r="1359">
          <cell r="B1359" t="str">
            <v>CHU04CH1211C4-303H5M3</v>
          </cell>
          <cell r="C1359" t="str">
            <v>04C</v>
          </cell>
          <cell r="D1359" t="str">
            <v>1211</v>
          </cell>
          <cell r="E1359" t="str">
            <v>C4</v>
          </cell>
          <cell r="F1359" t="str">
            <v>303</v>
          </cell>
          <cell r="G1359" t="str">
            <v>H5</v>
          </cell>
          <cell r="H1359" t="str">
            <v>M3</v>
          </cell>
          <cell r="I1359">
            <v>200</v>
          </cell>
          <cell r="J1359">
            <v>0</v>
          </cell>
          <cell r="K1359" t="str">
            <v>*</v>
          </cell>
          <cell r="L1359" t="str">
            <v>○</v>
          </cell>
          <cell r="M1359">
            <v>42867</v>
          </cell>
          <cell r="N1359" t="str">
            <v>○</v>
          </cell>
          <cell r="O1359">
            <v>42684</v>
          </cell>
          <cell r="P1359">
            <v>0</v>
          </cell>
          <cell r="Q1359" t="str">
            <v>*</v>
          </cell>
        </row>
        <row r="1360">
          <cell r="B1360" t="str">
            <v>CHU04CH1211C4-353H5M3</v>
          </cell>
          <cell r="C1360" t="str">
            <v>04C</v>
          </cell>
          <cell r="D1360" t="str">
            <v>1211</v>
          </cell>
          <cell r="E1360" t="str">
            <v>C4</v>
          </cell>
          <cell r="F1360" t="str">
            <v>353</v>
          </cell>
          <cell r="G1360" t="str">
            <v>H5</v>
          </cell>
          <cell r="H1360" t="str">
            <v>M3</v>
          </cell>
          <cell r="I1360">
            <v>200</v>
          </cell>
          <cell r="J1360">
            <v>0</v>
          </cell>
          <cell r="K1360" t="str">
            <v>*</v>
          </cell>
          <cell r="L1360">
            <v>0</v>
          </cell>
          <cell r="M1360" t="str">
            <v>*</v>
          </cell>
          <cell r="N1360" t="str">
            <v>○</v>
          </cell>
          <cell r="O1360">
            <v>42823</v>
          </cell>
          <cell r="P1360">
            <v>0</v>
          </cell>
          <cell r="Q1360" t="str">
            <v>*</v>
          </cell>
        </row>
        <row r="1361">
          <cell r="B1361" t="str">
            <v>CHU04CH1211C4-403H5M3</v>
          </cell>
          <cell r="C1361" t="str">
            <v>04C</v>
          </cell>
          <cell r="D1361" t="str">
            <v>1211</v>
          </cell>
          <cell r="E1361" t="str">
            <v>C4</v>
          </cell>
          <cell r="F1361" t="str">
            <v>403</v>
          </cell>
          <cell r="G1361" t="str">
            <v>H5</v>
          </cell>
          <cell r="H1361" t="str">
            <v>M3</v>
          </cell>
          <cell r="I1361">
            <v>200</v>
          </cell>
          <cell r="J1361">
            <v>0</v>
          </cell>
          <cell r="K1361" t="str">
            <v>*</v>
          </cell>
          <cell r="L1361" t="str">
            <v>○</v>
          </cell>
          <cell r="M1361">
            <v>42867</v>
          </cell>
          <cell r="N1361" t="str">
            <v>○</v>
          </cell>
          <cell r="O1361">
            <v>42689</v>
          </cell>
          <cell r="P1361">
            <v>0</v>
          </cell>
          <cell r="Q1361" t="str">
            <v>*</v>
          </cell>
        </row>
        <row r="1362">
          <cell r="B1362" t="str">
            <v>CHU04CH1211C4-573H5M3</v>
          </cell>
          <cell r="C1362" t="str">
            <v>04C</v>
          </cell>
          <cell r="D1362" t="str">
            <v>1211</v>
          </cell>
          <cell r="E1362" t="str">
            <v>C4</v>
          </cell>
          <cell r="F1362" t="str">
            <v>573</v>
          </cell>
          <cell r="G1362" t="str">
            <v>H5</v>
          </cell>
          <cell r="H1362" t="str">
            <v>M3</v>
          </cell>
          <cell r="I1362">
            <v>200</v>
          </cell>
          <cell r="J1362">
            <v>0</v>
          </cell>
          <cell r="K1362" t="str">
            <v>*</v>
          </cell>
          <cell r="L1362">
            <v>0</v>
          </cell>
          <cell r="M1362" t="str">
            <v>*</v>
          </cell>
          <cell r="N1362">
            <v>0</v>
          </cell>
          <cell r="O1362" t="str">
            <v>*</v>
          </cell>
          <cell r="P1362">
            <v>0</v>
          </cell>
          <cell r="Q1362" t="str">
            <v>*</v>
          </cell>
        </row>
        <row r="1363">
          <cell r="B1363" t="str">
            <v>CHU04CH1211C4-273H6M3</v>
          </cell>
          <cell r="C1363" t="str">
            <v>04C</v>
          </cell>
          <cell r="D1363" t="str">
            <v>1211</v>
          </cell>
          <cell r="E1363" t="str">
            <v>C4</v>
          </cell>
          <cell r="F1363" t="str">
            <v>273</v>
          </cell>
          <cell r="G1363" t="str">
            <v>H6</v>
          </cell>
          <cell r="H1363" t="str">
            <v>M3</v>
          </cell>
          <cell r="I1363">
            <v>200</v>
          </cell>
          <cell r="J1363">
            <v>0</v>
          </cell>
          <cell r="K1363" t="str">
            <v>*</v>
          </cell>
          <cell r="L1363">
            <v>0</v>
          </cell>
          <cell r="M1363" t="str">
            <v>*</v>
          </cell>
          <cell r="N1363" t="str">
            <v>○</v>
          </cell>
          <cell r="O1363">
            <v>42820</v>
          </cell>
          <cell r="P1363">
            <v>0</v>
          </cell>
          <cell r="Q1363" t="str">
            <v>*</v>
          </cell>
        </row>
        <row r="1364">
          <cell r="B1364" t="str">
            <v>CHU04CH1211C4-303H6M3</v>
          </cell>
          <cell r="C1364" t="str">
            <v>04C</v>
          </cell>
          <cell r="D1364" t="str">
            <v>1211</v>
          </cell>
          <cell r="E1364" t="str">
            <v>C4</v>
          </cell>
          <cell r="F1364" t="str">
            <v>303</v>
          </cell>
          <cell r="G1364" t="str">
            <v>H6</v>
          </cell>
          <cell r="H1364" t="str">
            <v>M3</v>
          </cell>
          <cell r="I1364">
            <v>200</v>
          </cell>
          <cell r="J1364">
            <v>0</v>
          </cell>
          <cell r="K1364" t="str">
            <v>*</v>
          </cell>
          <cell r="L1364">
            <v>0</v>
          </cell>
          <cell r="M1364" t="str">
            <v>*</v>
          </cell>
          <cell r="N1364" t="str">
            <v>○</v>
          </cell>
          <cell r="O1364">
            <v>42820</v>
          </cell>
          <cell r="P1364">
            <v>0</v>
          </cell>
          <cell r="Q1364" t="str">
            <v>*</v>
          </cell>
        </row>
        <row r="1365">
          <cell r="B1365" t="str">
            <v>CHU04CH1211C4-353H6M3</v>
          </cell>
          <cell r="C1365" t="str">
            <v>04C</v>
          </cell>
          <cell r="D1365" t="str">
            <v>1211</v>
          </cell>
          <cell r="E1365" t="str">
            <v>C4</v>
          </cell>
          <cell r="F1365" t="str">
            <v>353</v>
          </cell>
          <cell r="G1365" t="str">
            <v>H6</v>
          </cell>
          <cell r="H1365" t="str">
            <v>M3</v>
          </cell>
          <cell r="I1365">
            <v>200</v>
          </cell>
          <cell r="J1365">
            <v>0</v>
          </cell>
          <cell r="K1365" t="str">
            <v>*</v>
          </cell>
          <cell r="L1365">
            <v>0</v>
          </cell>
          <cell r="M1365" t="str">
            <v>*</v>
          </cell>
          <cell r="N1365" t="str">
            <v>○</v>
          </cell>
          <cell r="O1365">
            <v>42820</v>
          </cell>
          <cell r="P1365">
            <v>0</v>
          </cell>
          <cell r="Q1365" t="str">
            <v>*</v>
          </cell>
        </row>
        <row r="1366">
          <cell r="B1366" t="str">
            <v>CHU04CH1211C4-273H7M5</v>
          </cell>
          <cell r="C1366" t="str">
            <v>04C</v>
          </cell>
          <cell r="D1366" t="str">
            <v>1211</v>
          </cell>
          <cell r="E1366" t="str">
            <v>C4</v>
          </cell>
          <cell r="F1366" t="str">
            <v>273</v>
          </cell>
          <cell r="G1366" t="str">
            <v>H7</v>
          </cell>
          <cell r="H1366" t="str">
            <v>M5</v>
          </cell>
          <cell r="I1366">
            <v>200</v>
          </cell>
          <cell r="J1366">
            <v>0</v>
          </cell>
          <cell r="K1366" t="str">
            <v>*</v>
          </cell>
          <cell r="L1366">
            <v>0</v>
          </cell>
          <cell r="M1366" t="str">
            <v>*</v>
          </cell>
          <cell r="N1366">
            <v>0</v>
          </cell>
          <cell r="O1366" t="str">
            <v>*</v>
          </cell>
          <cell r="P1366">
            <v>0</v>
          </cell>
          <cell r="Q1366" t="str">
            <v>*</v>
          </cell>
        </row>
        <row r="1367">
          <cell r="B1367" t="str">
            <v>CHU04CH1211C4-303H7M5</v>
          </cell>
          <cell r="C1367" t="str">
            <v>04C</v>
          </cell>
          <cell r="D1367" t="str">
            <v>1211</v>
          </cell>
          <cell r="E1367" t="str">
            <v>C4</v>
          </cell>
          <cell r="F1367" t="str">
            <v>303</v>
          </cell>
          <cell r="G1367" t="str">
            <v>H7</v>
          </cell>
          <cell r="H1367" t="str">
            <v>M5</v>
          </cell>
          <cell r="I1367">
            <v>200</v>
          </cell>
          <cell r="J1367">
            <v>0</v>
          </cell>
          <cell r="K1367" t="str">
            <v>*</v>
          </cell>
          <cell r="L1367">
            <v>0</v>
          </cell>
          <cell r="M1367" t="str">
            <v>*</v>
          </cell>
          <cell r="N1367" t="str">
            <v>○</v>
          </cell>
          <cell r="O1367">
            <v>42789</v>
          </cell>
          <cell r="P1367">
            <v>0</v>
          </cell>
          <cell r="Q1367" t="str">
            <v>*</v>
          </cell>
        </row>
        <row r="1368">
          <cell r="B1368" t="str">
            <v>CHU04CH1211C4-403H7M5</v>
          </cell>
          <cell r="C1368" t="str">
            <v>04C</v>
          </cell>
          <cell r="D1368" t="str">
            <v>1211</v>
          </cell>
          <cell r="E1368" t="str">
            <v>C4</v>
          </cell>
          <cell r="F1368" t="str">
            <v>403</v>
          </cell>
          <cell r="G1368" t="str">
            <v>H7</v>
          </cell>
          <cell r="H1368" t="str">
            <v>M5</v>
          </cell>
          <cell r="I1368">
            <v>200</v>
          </cell>
          <cell r="J1368">
            <v>0</v>
          </cell>
          <cell r="K1368" t="str">
            <v>*</v>
          </cell>
          <cell r="L1368">
            <v>0</v>
          </cell>
          <cell r="M1368" t="str">
            <v>*</v>
          </cell>
          <cell r="N1368" t="str">
            <v>○</v>
          </cell>
          <cell r="O1368">
            <v>42783</v>
          </cell>
          <cell r="P1368">
            <v>0</v>
          </cell>
          <cell r="Q1368" t="str">
            <v>*</v>
          </cell>
        </row>
        <row r="1369">
          <cell r="B1369" t="str">
            <v>CHU04CH1212C4-30AL7M4</v>
          </cell>
          <cell r="C1369" t="str">
            <v>04C</v>
          </cell>
          <cell r="D1369" t="str">
            <v>1212</v>
          </cell>
          <cell r="E1369" t="str">
            <v>C4</v>
          </cell>
          <cell r="F1369" t="str">
            <v>30A</v>
          </cell>
          <cell r="G1369" t="str">
            <v>L7</v>
          </cell>
          <cell r="H1369" t="str">
            <v>M4</v>
          </cell>
          <cell r="I1369">
            <v>200</v>
          </cell>
          <cell r="J1369">
            <v>0</v>
          </cell>
          <cell r="K1369" t="str">
            <v>*</v>
          </cell>
          <cell r="L1369" t="str">
            <v>○</v>
          </cell>
          <cell r="M1369">
            <v>42869</v>
          </cell>
          <cell r="N1369" t="str">
            <v>○</v>
          </cell>
          <cell r="O1369">
            <v>42761</v>
          </cell>
          <cell r="P1369">
            <v>0</v>
          </cell>
          <cell r="Q1369" t="str">
            <v>*</v>
          </cell>
        </row>
        <row r="1370">
          <cell r="B1370" t="str">
            <v>CHU04CH1212C4-40AL7M4</v>
          </cell>
          <cell r="C1370" t="str">
            <v>04C</v>
          </cell>
          <cell r="D1370" t="str">
            <v>1212</v>
          </cell>
          <cell r="E1370" t="str">
            <v>C4</v>
          </cell>
          <cell r="F1370" t="str">
            <v>40A</v>
          </cell>
          <cell r="G1370" t="str">
            <v>L7</v>
          </cell>
          <cell r="H1370" t="str">
            <v>M4</v>
          </cell>
          <cell r="I1370">
            <v>200</v>
          </cell>
          <cell r="J1370">
            <v>0</v>
          </cell>
          <cell r="K1370" t="str">
            <v>*</v>
          </cell>
          <cell r="L1370" t="str">
            <v>○</v>
          </cell>
          <cell r="M1370">
            <v>42831</v>
          </cell>
          <cell r="N1370" t="str">
            <v>○</v>
          </cell>
          <cell r="O1370">
            <v>42725</v>
          </cell>
          <cell r="P1370">
            <v>0</v>
          </cell>
          <cell r="Q1370" t="str">
            <v>*</v>
          </cell>
        </row>
        <row r="1371">
          <cell r="B1371" t="str">
            <v>CHU04CH1212C4-50AL7M4</v>
          </cell>
          <cell r="C1371" t="str">
            <v>04C</v>
          </cell>
          <cell r="D1371" t="str">
            <v>1212</v>
          </cell>
          <cell r="E1371" t="str">
            <v>C4</v>
          </cell>
          <cell r="F1371" t="str">
            <v>50A</v>
          </cell>
          <cell r="G1371" t="str">
            <v>L7</v>
          </cell>
          <cell r="H1371" t="str">
            <v>M4</v>
          </cell>
          <cell r="I1371">
            <v>200</v>
          </cell>
          <cell r="J1371">
            <v>0</v>
          </cell>
          <cell r="K1371" t="str">
            <v>*</v>
          </cell>
          <cell r="L1371" t="str">
            <v>○</v>
          </cell>
          <cell r="M1371">
            <v>42775</v>
          </cell>
          <cell r="N1371" t="str">
            <v>○</v>
          </cell>
          <cell r="O1371">
            <v>42692</v>
          </cell>
          <cell r="P1371">
            <v>0</v>
          </cell>
          <cell r="Q1371" t="str">
            <v>*</v>
          </cell>
        </row>
        <row r="1372">
          <cell r="B1372" t="str">
            <v>CHU04CH1212C4-273M2M2</v>
          </cell>
          <cell r="C1372" t="str">
            <v>04C</v>
          </cell>
          <cell r="D1372" t="str">
            <v>1212</v>
          </cell>
          <cell r="E1372" t="str">
            <v>C4</v>
          </cell>
          <cell r="F1372" t="str">
            <v>273</v>
          </cell>
          <cell r="G1372" t="str">
            <v>M2</v>
          </cell>
          <cell r="H1372" t="str">
            <v>M2</v>
          </cell>
          <cell r="I1372">
            <v>200</v>
          </cell>
          <cell r="J1372">
            <v>0</v>
          </cell>
          <cell r="K1372" t="str">
            <v>*</v>
          </cell>
          <cell r="L1372" t="str">
            <v>○</v>
          </cell>
          <cell r="M1372">
            <v>42870</v>
          </cell>
          <cell r="N1372" t="str">
            <v>○</v>
          </cell>
          <cell r="O1372">
            <v>42858</v>
          </cell>
          <cell r="P1372">
            <v>0</v>
          </cell>
          <cell r="Q1372" t="str">
            <v>*</v>
          </cell>
        </row>
        <row r="1373">
          <cell r="B1373" t="str">
            <v>CHU04CH1212C4-303M2M2</v>
          </cell>
          <cell r="C1373" t="str">
            <v>04C</v>
          </cell>
          <cell r="D1373" t="str">
            <v>1212</v>
          </cell>
          <cell r="E1373" t="str">
            <v>C4</v>
          </cell>
          <cell r="F1373" t="str">
            <v>303</v>
          </cell>
          <cell r="G1373" t="str">
            <v>M2</v>
          </cell>
          <cell r="H1373" t="str">
            <v>M2</v>
          </cell>
          <cell r="I1373">
            <v>200</v>
          </cell>
          <cell r="J1373">
            <v>0</v>
          </cell>
          <cell r="K1373" t="str">
            <v>*</v>
          </cell>
          <cell r="L1373" t="str">
            <v>○</v>
          </cell>
          <cell r="M1373">
            <v>42832</v>
          </cell>
          <cell r="N1373" t="str">
            <v>○</v>
          </cell>
          <cell r="O1373">
            <v>42769</v>
          </cell>
          <cell r="P1373">
            <v>0</v>
          </cell>
          <cell r="Q1373" t="str">
            <v>*</v>
          </cell>
        </row>
        <row r="1374">
          <cell r="B1374" t="str">
            <v>CHU04CH1212C4-353M2M2</v>
          </cell>
          <cell r="C1374" t="str">
            <v>04C</v>
          </cell>
          <cell r="D1374" t="str">
            <v>1212</v>
          </cell>
          <cell r="E1374" t="str">
            <v>C4</v>
          </cell>
          <cell r="F1374" t="str">
            <v>353</v>
          </cell>
          <cell r="G1374" t="str">
            <v>M2</v>
          </cell>
          <cell r="H1374" t="str">
            <v>M2</v>
          </cell>
          <cell r="I1374">
            <v>200</v>
          </cell>
          <cell r="J1374">
            <v>0</v>
          </cell>
          <cell r="K1374" t="str">
            <v>*</v>
          </cell>
          <cell r="L1374">
            <v>0</v>
          </cell>
          <cell r="M1374" t="str">
            <v>*</v>
          </cell>
          <cell r="N1374" t="str">
            <v>○</v>
          </cell>
          <cell r="O1374">
            <v>42869</v>
          </cell>
          <cell r="P1374">
            <v>0</v>
          </cell>
          <cell r="Q1374" t="str">
            <v>*</v>
          </cell>
        </row>
        <row r="1375">
          <cell r="B1375" t="str">
            <v>CHU04CH1212C4-403M2M2</v>
          </cell>
          <cell r="C1375" t="str">
            <v>04C</v>
          </cell>
          <cell r="D1375" t="str">
            <v>1212</v>
          </cell>
          <cell r="E1375" t="str">
            <v>C4</v>
          </cell>
          <cell r="F1375" t="str">
            <v>403</v>
          </cell>
          <cell r="G1375" t="str">
            <v>M2</v>
          </cell>
          <cell r="H1375" t="str">
            <v>M2</v>
          </cell>
          <cell r="I1375">
            <v>200</v>
          </cell>
          <cell r="J1375">
            <v>0</v>
          </cell>
          <cell r="K1375" t="str">
            <v>*</v>
          </cell>
          <cell r="L1375" t="str">
            <v>○</v>
          </cell>
          <cell r="M1375">
            <v>42834</v>
          </cell>
          <cell r="N1375" t="str">
            <v>○</v>
          </cell>
          <cell r="O1375">
            <v>42857</v>
          </cell>
          <cell r="P1375">
            <v>0</v>
          </cell>
          <cell r="Q1375" t="str">
            <v>*</v>
          </cell>
        </row>
        <row r="1376">
          <cell r="B1376" t="str">
            <v>CHU04CH1212C4-503M2M2</v>
          </cell>
          <cell r="C1376" t="str">
            <v>04C</v>
          </cell>
          <cell r="D1376" t="str">
            <v>1212</v>
          </cell>
          <cell r="E1376" t="str">
            <v>C4</v>
          </cell>
          <cell r="F1376" t="str">
            <v>503</v>
          </cell>
          <cell r="G1376" t="str">
            <v>M2</v>
          </cell>
          <cell r="H1376" t="str">
            <v>M2</v>
          </cell>
          <cell r="I1376">
            <v>200</v>
          </cell>
          <cell r="J1376">
            <v>0</v>
          </cell>
          <cell r="K1376" t="str">
            <v>*</v>
          </cell>
          <cell r="L1376" t="str">
            <v>○</v>
          </cell>
          <cell r="M1376">
            <v>42877</v>
          </cell>
          <cell r="N1376" t="str">
            <v>○</v>
          </cell>
          <cell r="O1376">
            <v>42859</v>
          </cell>
          <cell r="P1376">
            <v>0</v>
          </cell>
          <cell r="Q1376" t="str">
            <v>*</v>
          </cell>
        </row>
        <row r="1377">
          <cell r="B1377" t="str">
            <v>CHU04CH1212C4-573M2M2</v>
          </cell>
          <cell r="C1377" t="str">
            <v>04C</v>
          </cell>
          <cell r="D1377" t="str">
            <v>1212</v>
          </cell>
          <cell r="E1377" t="str">
            <v>C4</v>
          </cell>
          <cell r="F1377" t="str">
            <v>573</v>
          </cell>
          <cell r="G1377" t="str">
            <v>M2</v>
          </cell>
          <cell r="H1377" t="str">
            <v>M2</v>
          </cell>
          <cell r="I1377">
            <v>200</v>
          </cell>
          <cell r="J1377">
            <v>0</v>
          </cell>
          <cell r="K1377" t="str">
            <v>*</v>
          </cell>
          <cell r="L1377">
            <v>0</v>
          </cell>
          <cell r="M1377" t="str">
            <v>*</v>
          </cell>
          <cell r="N1377" t="str">
            <v>○</v>
          </cell>
          <cell r="O1377">
            <v>42852</v>
          </cell>
          <cell r="P1377">
            <v>0</v>
          </cell>
          <cell r="Q1377" t="str">
            <v>*</v>
          </cell>
        </row>
        <row r="1378">
          <cell r="B1378" t="str">
            <v>CHU04CH1212C4-653M2M2</v>
          </cell>
          <cell r="C1378" t="str">
            <v>04C</v>
          </cell>
          <cell r="D1378" t="str">
            <v>1212</v>
          </cell>
          <cell r="E1378" t="str">
            <v>C4</v>
          </cell>
          <cell r="F1378" t="str">
            <v>653</v>
          </cell>
          <cell r="G1378" t="str">
            <v>M2</v>
          </cell>
          <cell r="H1378" t="str">
            <v>M2</v>
          </cell>
          <cell r="I1378">
            <v>200</v>
          </cell>
          <cell r="J1378">
            <v>0</v>
          </cell>
          <cell r="K1378" t="str">
            <v>*</v>
          </cell>
          <cell r="L1378">
            <v>0</v>
          </cell>
          <cell r="M1378" t="str">
            <v>*</v>
          </cell>
          <cell r="N1378" t="str">
            <v>○</v>
          </cell>
          <cell r="O1378">
            <v>42871</v>
          </cell>
          <cell r="P1378">
            <v>0</v>
          </cell>
          <cell r="Q1378" t="str">
            <v>*</v>
          </cell>
        </row>
        <row r="1379">
          <cell r="B1379" t="str">
            <v>CHU04CH1212C4-273H5M3</v>
          </cell>
          <cell r="C1379" t="str">
            <v>04C</v>
          </cell>
          <cell r="D1379" t="str">
            <v>1212</v>
          </cell>
          <cell r="E1379" t="str">
            <v>C4</v>
          </cell>
          <cell r="F1379" t="str">
            <v>273</v>
          </cell>
          <cell r="G1379" t="str">
            <v>H5</v>
          </cell>
          <cell r="H1379" t="str">
            <v>M3</v>
          </cell>
          <cell r="I1379">
            <v>200</v>
          </cell>
          <cell r="J1379">
            <v>0</v>
          </cell>
          <cell r="K1379" t="str">
            <v>*</v>
          </cell>
          <cell r="L1379" t="str">
            <v>○</v>
          </cell>
          <cell r="M1379">
            <v>42837</v>
          </cell>
          <cell r="N1379" t="str">
            <v>○</v>
          </cell>
          <cell r="O1379">
            <v>42851</v>
          </cell>
          <cell r="P1379">
            <v>0</v>
          </cell>
          <cell r="Q1379" t="str">
            <v>*</v>
          </cell>
        </row>
        <row r="1380">
          <cell r="B1380" t="str">
            <v>CHU04CH1212C4-303H5M3</v>
          </cell>
          <cell r="C1380" t="str">
            <v>04C</v>
          </cell>
          <cell r="D1380" t="str">
            <v>1212</v>
          </cell>
          <cell r="E1380" t="str">
            <v>C4</v>
          </cell>
          <cell r="F1380" t="str">
            <v>303</v>
          </cell>
          <cell r="G1380" t="str">
            <v>H5</v>
          </cell>
          <cell r="H1380" t="str">
            <v>M3</v>
          </cell>
          <cell r="I1380">
            <v>200</v>
          </cell>
          <cell r="J1380">
            <v>0</v>
          </cell>
          <cell r="K1380" t="str">
            <v>*</v>
          </cell>
          <cell r="L1380" t="str">
            <v>○</v>
          </cell>
          <cell r="M1380">
            <v>42871</v>
          </cell>
          <cell r="N1380" t="str">
            <v>○</v>
          </cell>
          <cell r="O1380">
            <v>42851</v>
          </cell>
          <cell r="P1380">
            <v>0</v>
          </cell>
          <cell r="Q1380" t="str">
            <v>*</v>
          </cell>
        </row>
        <row r="1381">
          <cell r="B1381" t="str">
            <v>CHU04CH1212C4-353H5M3</v>
          </cell>
          <cell r="C1381" t="str">
            <v>04C</v>
          </cell>
          <cell r="D1381" t="str">
            <v>1212</v>
          </cell>
          <cell r="E1381" t="str">
            <v>C4</v>
          </cell>
          <cell r="F1381" t="str">
            <v>353</v>
          </cell>
          <cell r="G1381" t="str">
            <v>H5</v>
          </cell>
          <cell r="H1381" t="str">
            <v>M3</v>
          </cell>
          <cell r="I1381">
            <v>200</v>
          </cell>
          <cell r="J1381">
            <v>0</v>
          </cell>
          <cell r="K1381" t="str">
            <v>*</v>
          </cell>
          <cell r="L1381">
            <v>0</v>
          </cell>
          <cell r="M1381" t="str">
            <v>*</v>
          </cell>
          <cell r="N1381" t="str">
            <v>○</v>
          </cell>
          <cell r="O1381">
            <v>42812</v>
          </cell>
          <cell r="P1381">
            <v>0</v>
          </cell>
          <cell r="Q1381" t="str">
            <v>*</v>
          </cell>
        </row>
        <row r="1382">
          <cell r="B1382" t="str">
            <v>CHU04CH1212C4-403H5M3</v>
          </cell>
          <cell r="C1382" t="str">
            <v>04C</v>
          </cell>
          <cell r="D1382" t="str">
            <v>1212</v>
          </cell>
          <cell r="E1382" t="str">
            <v>C4</v>
          </cell>
          <cell r="F1382" t="str">
            <v>403</v>
          </cell>
          <cell r="G1382" t="str">
            <v>H5</v>
          </cell>
          <cell r="H1382" t="str">
            <v>M3</v>
          </cell>
          <cell r="I1382">
            <v>200</v>
          </cell>
          <cell r="J1382">
            <v>0</v>
          </cell>
          <cell r="K1382" t="str">
            <v>*</v>
          </cell>
          <cell r="L1382" t="str">
            <v>○</v>
          </cell>
          <cell r="M1382">
            <v>42879</v>
          </cell>
          <cell r="N1382" t="str">
            <v>○</v>
          </cell>
          <cell r="O1382">
            <v>42851</v>
          </cell>
          <cell r="P1382">
            <v>0</v>
          </cell>
          <cell r="Q1382" t="str">
            <v>*</v>
          </cell>
        </row>
        <row r="1383">
          <cell r="B1383" t="str">
            <v>CHU04CH1212C4-573H5M3</v>
          </cell>
          <cell r="C1383" t="str">
            <v>04C</v>
          </cell>
          <cell r="D1383" t="str">
            <v>1212</v>
          </cell>
          <cell r="E1383" t="str">
            <v>C4</v>
          </cell>
          <cell r="F1383" t="str">
            <v>573</v>
          </cell>
          <cell r="G1383" t="str">
            <v>H5</v>
          </cell>
          <cell r="H1383" t="str">
            <v>M3</v>
          </cell>
          <cell r="I1383">
            <v>200</v>
          </cell>
          <cell r="J1383">
            <v>0</v>
          </cell>
          <cell r="K1383" t="str">
            <v>*</v>
          </cell>
          <cell r="L1383">
            <v>0</v>
          </cell>
          <cell r="M1383" t="str">
            <v>*</v>
          </cell>
          <cell r="N1383" t="str">
            <v>○</v>
          </cell>
          <cell r="O1383">
            <v>42825</v>
          </cell>
          <cell r="P1383">
            <v>0</v>
          </cell>
          <cell r="Q1383" t="str">
            <v>*</v>
          </cell>
        </row>
        <row r="1384">
          <cell r="B1384" t="str">
            <v>CHU04CH1212C4-273H6M3</v>
          </cell>
          <cell r="C1384" t="str">
            <v>04C</v>
          </cell>
          <cell r="D1384" t="str">
            <v>1212</v>
          </cell>
          <cell r="E1384" t="str">
            <v>C4</v>
          </cell>
          <cell r="F1384" t="str">
            <v>273</v>
          </cell>
          <cell r="G1384" t="str">
            <v>H6</v>
          </cell>
          <cell r="H1384" t="str">
            <v>M3</v>
          </cell>
          <cell r="I1384">
            <v>200</v>
          </cell>
          <cell r="J1384">
            <v>0</v>
          </cell>
          <cell r="K1384" t="str">
            <v>*</v>
          </cell>
          <cell r="L1384">
            <v>0</v>
          </cell>
          <cell r="M1384" t="str">
            <v>*</v>
          </cell>
          <cell r="N1384" t="str">
            <v>○</v>
          </cell>
          <cell r="O1384">
            <v>42839</v>
          </cell>
          <cell r="P1384">
            <v>0</v>
          </cell>
          <cell r="Q1384" t="str">
            <v>*</v>
          </cell>
        </row>
        <row r="1385">
          <cell r="B1385" t="str">
            <v>CHU04CH1212C4-303H6M3</v>
          </cell>
          <cell r="C1385" t="str">
            <v>04C</v>
          </cell>
          <cell r="D1385" t="str">
            <v>1212</v>
          </cell>
          <cell r="E1385" t="str">
            <v>C4</v>
          </cell>
          <cell r="F1385" t="str">
            <v>303</v>
          </cell>
          <cell r="G1385" t="str">
            <v>H6</v>
          </cell>
          <cell r="H1385" t="str">
            <v>M3</v>
          </cell>
          <cell r="I1385">
            <v>200</v>
          </cell>
          <cell r="J1385">
            <v>0</v>
          </cell>
          <cell r="K1385" t="str">
            <v>*</v>
          </cell>
          <cell r="L1385">
            <v>0</v>
          </cell>
          <cell r="M1385" t="str">
            <v>*</v>
          </cell>
          <cell r="N1385" t="str">
            <v>○</v>
          </cell>
          <cell r="O1385">
            <v>42838</v>
          </cell>
          <cell r="P1385">
            <v>0</v>
          </cell>
          <cell r="Q1385" t="str">
            <v>*</v>
          </cell>
        </row>
        <row r="1386">
          <cell r="B1386" t="str">
            <v>CHU04CH1212C4-353H6M3</v>
          </cell>
          <cell r="C1386" t="str">
            <v>04C</v>
          </cell>
          <cell r="D1386" t="str">
            <v>1212</v>
          </cell>
          <cell r="E1386" t="str">
            <v>C4</v>
          </cell>
          <cell r="F1386" t="str">
            <v>353</v>
          </cell>
          <cell r="G1386" t="str">
            <v>H6</v>
          </cell>
          <cell r="H1386" t="str">
            <v>M3</v>
          </cell>
          <cell r="I1386">
            <v>200</v>
          </cell>
          <cell r="J1386">
            <v>0</v>
          </cell>
          <cell r="K1386" t="str">
            <v>*</v>
          </cell>
          <cell r="L1386">
            <v>0</v>
          </cell>
          <cell r="M1386" t="str">
            <v>*</v>
          </cell>
          <cell r="N1386" t="str">
            <v>○</v>
          </cell>
          <cell r="O1386">
            <v>42838</v>
          </cell>
          <cell r="P1386">
            <v>0</v>
          </cell>
          <cell r="Q1386" t="str">
            <v>*</v>
          </cell>
        </row>
        <row r="1387">
          <cell r="B1387" t="str">
            <v>CHU04CH1212C4-273H7M5</v>
          </cell>
          <cell r="C1387" t="str">
            <v>04C</v>
          </cell>
          <cell r="D1387" t="str">
            <v>1212</v>
          </cell>
          <cell r="E1387" t="str">
            <v>C4</v>
          </cell>
          <cell r="F1387" t="str">
            <v>273</v>
          </cell>
          <cell r="G1387" t="str">
            <v>H7</v>
          </cell>
          <cell r="H1387" t="str">
            <v>M5</v>
          </cell>
          <cell r="I1387">
            <v>200</v>
          </cell>
          <cell r="J1387">
            <v>0</v>
          </cell>
          <cell r="K1387" t="str">
            <v>*</v>
          </cell>
          <cell r="L1387">
            <v>0</v>
          </cell>
          <cell r="M1387" t="str">
            <v>*</v>
          </cell>
          <cell r="N1387" t="str">
            <v>○</v>
          </cell>
          <cell r="O1387">
            <v>42724</v>
          </cell>
          <cell r="P1387">
            <v>0</v>
          </cell>
          <cell r="Q1387" t="str">
            <v>*</v>
          </cell>
        </row>
        <row r="1388">
          <cell r="B1388" t="str">
            <v>CHU04CH1212C4-303H7M5</v>
          </cell>
          <cell r="C1388" t="str">
            <v>04C</v>
          </cell>
          <cell r="D1388" t="str">
            <v>1212</v>
          </cell>
          <cell r="E1388" t="str">
            <v>C4</v>
          </cell>
          <cell r="F1388" t="str">
            <v>303</v>
          </cell>
          <cell r="G1388" t="str">
            <v>H7</v>
          </cell>
          <cell r="H1388" t="str">
            <v>M5</v>
          </cell>
          <cell r="I1388">
            <v>200</v>
          </cell>
          <cell r="J1388">
            <v>0</v>
          </cell>
          <cell r="K1388" t="str">
            <v>*</v>
          </cell>
          <cell r="L1388">
            <v>0</v>
          </cell>
          <cell r="M1388" t="str">
            <v>*</v>
          </cell>
          <cell r="N1388" t="str">
            <v>○</v>
          </cell>
          <cell r="O1388">
            <v>42790</v>
          </cell>
          <cell r="P1388">
            <v>0</v>
          </cell>
          <cell r="Q1388" t="str">
            <v>*</v>
          </cell>
        </row>
        <row r="1389">
          <cell r="B1389" t="str">
            <v>CHU04CH1212C4-403H7M5</v>
          </cell>
          <cell r="C1389" t="str">
            <v>04C</v>
          </cell>
          <cell r="D1389" t="str">
            <v>1212</v>
          </cell>
          <cell r="E1389" t="str">
            <v>C4</v>
          </cell>
          <cell r="F1389" t="str">
            <v>403</v>
          </cell>
          <cell r="G1389" t="str">
            <v>H7</v>
          </cell>
          <cell r="H1389" t="str">
            <v>M5</v>
          </cell>
          <cell r="I1389">
            <v>200</v>
          </cell>
          <cell r="J1389">
            <v>0</v>
          </cell>
          <cell r="K1389" t="str">
            <v>*</v>
          </cell>
          <cell r="L1389">
            <v>0</v>
          </cell>
          <cell r="M1389" t="str">
            <v>*</v>
          </cell>
          <cell r="N1389" t="str">
            <v>○</v>
          </cell>
          <cell r="O1389">
            <v>42875</v>
          </cell>
          <cell r="P1389">
            <v>0</v>
          </cell>
          <cell r="Q1389" t="str">
            <v>*</v>
          </cell>
        </row>
        <row r="1390">
          <cell r="B1390" t="str">
            <v>CHU04CH1216C4-30AL7M4</v>
          </cell>
          <cell r="C1390" t="str">
            <v>04C</v>
          </cell>
          <cell r="D1390" t="str">
            <v>1216</v>
          </cell>
          <cell r="E1390" t="str">
            <v>C4</v>
          </cell>
          <cell r="F1390" t="str">
            <v>30A</v>
          </cell>
          <cell r="G1390" t="str">
            <v>L7</v>
          </cell>
          <cell r="H1390" t="str">
            <v>M4</v>
          </cell>
          <cell r="I1390">
            <v>200</v>
          </cell>
          <cell r="J1390">
            <v>0</v>
          </cell>
          <cell r="K1390" t="str">
            <v>*</v>
          </cell>
          <cell r="L1390">
            <v>0</v>
          </cell>
          <cell r="M1390" t="str">
            <v>*</v>
          </cell>
          <cell r="N1390">
            <v>0</v>
          </cell>
          <cell r="O1390" t="str">
            <v>*</v>
          </cell>
          <cell r="P1390">
            <v>0</v>
          </cell>
          <cell r="Q1390" t="str">
            <v>*</v>
          </cell>
        </row>
        <row r="1391">
          <cell r="B1391" t="str">
            <v>CHU04CH1216C4-40AL7M4</v>
          </cell>
          <cell r="C1391" t="str">
            <v>04C</v>
          </cell>
          <cell r="D1391" t="str">
            <v>1216</v>
          </cell>
          <cell r="E1391" t="str">
            <v>C4</v>
          </cell>
          <cell r="F1391" t="str">
            <v>40A</v>
          </cell>
          <cell r="G1391" t="str">
            <v>L7</v>
          </cell>
          <cell r="H1391" t="str">
            <v>M4</v>
          </cell>
          <cell r="I1391">
            <v>200</v>
          </cell>
          <cell r="J1391">
            <v>0</v>
          </cell>
          <cell r="K1391" t="str">
            <v>*</v>
          </cell>
          <cell r="L1391" t="str">
            <v>○</v>
          </cell>
          <cell r="M1391">
            <v>42878</v>
          </cell>
          <cell r="N1391">
            <v>0</v>
          </cell>
          <cell r="O1391" t="str">
            <v>*</v>
          </cell>
          <cell r="P1391">
            <v>0</v>
          </cell>
          <cell r="Q1391" t="str">
            <v>*</v>
          </cell>
        </row>
        <row r="1392">
          <cell r="B1392" t="str">
            <v>CHU04CH1216C4-50AL7M4</v>
          </cell>
          <cell r="C1392" t="str">
            <v>04C</v>
          </cell>
          <cell r="D1392" t="str">
            <v>1216</v>
          </cell>
          <cell r="E1392" t="str">
            <v>C4</v>
          </cell>
          <cell r="F1392" t="str">
            <v>50A</v>
          </cell>
          <cell r="G1392" t="str">
            <v>L7</v>
          </cell>
          <cell r="H1392" t="str">
            <v>M4</v>
          </cell>
          <cell r="I1392">
            <v>200</v>
          </cell>
          <cell r="J1392">
            <v>0</v>
          </cell>
          <cell r="K1392" t="str">
            <v>*</v>
          </cell>
          <cell r="L1392">
            <v>0</v>
          </cell>
          <cell r="M1392" t="str">
            <v>*</v>
          </cell>
          <cell r="N1392" t="str">
            <v>○</v>
          </cell>
          <cell r="O1392">
            <v>42761</v>
          </cell>
          <cell r="P1392">
            <v>0</v>
          </cell>
          <cell r="Q1392" t="str">
            <v>*</v>
          </cell>
        </row>
        <row r="1393">
          <cell r="B1393" t="str">
            <v>CHU04CH1216C4-273M2M2</v>
          </cell>
          <cell r="C1393" t="str">
            <v>04C</v>
          </cell>
          <cell r="D1393" t="str">
            <v>1216</v>
          </cell>
          <cell r="E1393" t="str">
            <v>C4</v>
          </cell>
          <cell r="F1393" t="str">
            <v>273</v>
          </cell>
          <cell r="G1393" t="str">
            <v>M2</v>
          </cell>
          <cell r="H1393" t="str">
            <v>M2</v>
          </cell>
          <cell r="I1393">
            <v>200</v>
          </cell>
          <cell r="J1393">
            <v>0</v>
          </cell>
          <cell r="K1393" t="str">
            <v>*</v>
          </cell>
          <cell r="L1393">
            <v>0</v>
          </cell>
          <cell r="M1393" t="str">
            <v>*</v>
          </cell>
          <cell r="N1393">
            <v>0</v>
          </cell>
          <cell r="O1393" t="str">
            <v>*</v>
          </cell>
          <cell r="P1393">
            <v>0</v>
          </cell>
          <cell r="Q1393" t="str">
            <v>*</v>
          </cell>
        </row>
        <row r="1394">
          <cell r="B1394" t="str">
            <v>CHU04CH1216C4-303M2M2</v>
          </cell>
          <cell r="C1394" t="str">
            <v>04C</v>
          </cell>
          <cell r="D1394" t="str">
            <v>1216</v>
          </cell>
          <cell r="E1394" t="str">
            <v>C4</v>
          </cell>
          <cell r="F1394" t="str">
            <v>303</v>
          </cell>
          <cell r="G1394" t="str">
            <v>M2</v>
          </cell>
          <cell r="H1394" t="str">
            <v>M2</v>
          </cell>
          <cell r="I1394">
            <v>200</v>
          </cell>
          <cell r="J1394">
            <v>0</v>
          </cell>
          <cell r="K1394" t="str">
            <v>*</v>
          </cell>
          <cell r="L1394" t="str">
            <v>○</v>
          </cell>
          <cell r="M1394">
            <v>42840</v>
          </cell>
          <cell r="N1394" t="str">
            <v>○</v>
          </cell>
          <cell r="O1394">
            <v>42769</v>
          </cell>
          <cell r="P1394">
            <v>0</v>
          </cell>
          <cell r="Q1394" t="str">
            <v>*</v>
          </cell>
        </row>
        <row r="1395">
          <cell r="B1395" t="str">
            <v>CHU04CH1216C4-353M2M2</v>
          </cell>
          <cell r="C1395" t="str">
            <v>04C</v>
          </cell>
          <cell r="D1395" t="str">
            <v>1216</v>
          </cell>
          <cell r="E1395" t="str">
            <v>C4</v>
          </cell>
          <cell r="F1395" t="str">
            <v>353</v>
          </cell>
          <cell r="G1395" t="str">
            <v>M2</v>
          </cell>
          <cell r="H1395" t="str">
            <v>M2</v>
          </cell>
          <cell r="I1395">
            <v>200</v>
          </cell>
          <cell r="J1395">
            <v>0</v>
          </cell>
          <cell r="K1395" t="str">
            <v>*</v>
          </cell>
          <cell r="L1395">
            <v>0</v>
          </cell>
          <cell r="M1395" t="str">
            <v>*</v>
          </cell>
          <cell r="N1395" t="str">
            <v>○</v>
          </cell>
          <cell r="O1395">
            <v>42839</v>
          </cell>
          <cell r="P1395">
            <v>0</v>
          </cell>
          <cell r="Q1395" t="str">
            <v>*</v>
          </cell>
        </row>
        <row r="1396">
          <cell r="B1396" t="str">
            <v>CHU04CH1216C4-403M2M2</v>
          </cell>
          <cell r="C1396" t="str">
            <v>04C</v>
          </cell>
          <cell r="D1396" t="str">
            <v>1216</v>
          </cell>
          <cell r="E1396" t="str">
            <v>C4</v>
          </cell>
          <cell r="F1396" t="str">
            <v>403</v>
          </cell>
          <cell r="G1396" t="str">
            <v>M2</v>
          </cell>
          <cell r="H1396" t="str">
            <v>M2</v>
          </cell>
          <cell r="I1396">
            <v>200</v>
          </cell>
          <cell r="J1396">
            <v>0</v>
          </cell>
          <cell r="K1396" t="str">
            <v>*</v>
          </cell>
          <cell r="L1396" t="str">
            <v>○</v>
          </cell>
          <cell r="M1396">
            <v>42771</v>
          </cell>
          <cell r="N1396" t="str">
            <v>○</v>
          </cell>
          <cell r="O1396">
            <v>42775</v>
          </cell>
          <cell r="P1396">
            <v>0</v>
          </cell>
          <cell r="Q1396" t="str">
            <v>*</v>
          </cell>
        </row>
        <row r="1397">
          <cell r="B1397" t="str">
            <v>CHU04CH1216C4-503M2M2</v>
          </cell>
          <cell r="C1397" t="str">
            <v>04C</v>
          </cell>
          <cell r="D1397" t="str">
            <v>1216</v>
          </cell>
          <cell r="E1397" t="str">
            <v>C4</v>
          </cell>
          <cell r="F1397" t="str">
            <v>503</v>
          </cell>
          <cell r="G1397" t="str">
            <v>M2</v>
          </cell>
          <cell r="H1397" t="str">
            <v>M2</v>
          </cell>
          <cell r="I1397">
            <v>200</v>
          </cell>
          <cell r="J1397">
            <v>0</v>
          </cell>
          <cell r="K1397" t="str">
            <v>*</v>
          </cell>
          <cell r="L1397" t="str">
            <v>○</v>
          </cell>
          <cell r="M1397">
            <v>42771</v>
          </cell>
          <cell r="N1397" t="str">
            <v>○</v>
          </cell>
          <cell r="O1397">
            <v>42775</v>
          </cell>
          <cell r="P1397">
            <v>0</v>
          </cell>
          <cell r="Q1397" t="str">
            <v>*</v>
          </cell>
        </row>
        <row r="1398">
          <cell r="B1398" t="str">
            <v>CHU04CH1216C4-573M2M2</v>
          </cell>
          <cell r="C1398" t="str">
            <v>04C</v>
          </cell>
          <cell r="D1398" t="str">
            <v>1216</v>
          </cell>
          <cell r="E1398" t="str">
            <v>C4</v>
          </cell>
          <cell r="F1398" t="str">
            <v>573</v>
          </cell>
          <cell r="G1398" t="str">
            <v>M2</v>
          </cell>
          <cell r="H1398" t="str">
            <v>M2</v>
          </cell>
          <cell r="I1398">
            <v>200</v>
          </cell>
          <cell r="J1398">
            <v>0</v>
          </cell>
          <cell r="K1398" t="str">
            <v>*</v>
          </cell>
          <cell r="L1398">
            <v>0</v>
          </cell>
          <cell r="M1398" t="str">
            <v>*</v>
          </cell>
          <cell r="N1398" t="str">
            <v>○</v>
          </cell>
          <cell r="O1398">
            <v>42787</v>
          </cell>
          <cell r="P1398">
            <v>0</v>
          </cell>
          <cell r="Q1398" t="str">
            <v>*</v>
          </cell>
        </row>
        <row r="1399">
          <cell r="B1399" t="str">
            <v>CHU04CH1216C4-653M2M2</v>
          </cell>
          <cell r="C1399" t="str">
            <v>04C</v>
          </cell>
          <cell r="D1399" t="str">
            <v>1216</v>
          </cell>
          <cell r="E1399" t="str">
            <v>C4</v>
          </cell>
          <cell r="F1399" t="str">
            <v>653</v>
          </cell>
          <cell r="G1399" t="str">
            <v>M2</v>
          </cell>
          <cell r="H1399" t="str">
            <v>M2</v>
          </cell>
          <cell r="I1399">
            <v>200</v>
          </cell>
          <cell r="J1399">
            <v>0</v>
          </cell>
          <cell r="K1399" t="str">
            <v>*</v>
          </cell>
          <cell r="L1399">
            <v>0</v>
          </cell>
          <cell r="M1399" t="str">
            <v>*</v>
          </cell>
          <cell r="N1399" t="str">
            <v>○</v>
          </cell>
          <cell r="O1399">
            <v>42814</v>
          </cell>
          <cell r="P1399">
            <v>0</v>
          </cell>
          <cell r="Q1399" t="str">
            <v>*</v>
          </cell>
        </row>
        <row r="1400">
          <cell r="B1400" t="str">
            <v>CHU04CH1216C4-273H5M3</v>
          </cell>
          <cell r="C1400" t="str">
            <v>04C</v>
          </cell>
          <cell r="D1400" t="str">
            <v>1216</v>
          </cell>
          <cell r="E1400" t="str">
            <v>C4</v>
          </cell>
          <cell r="F1400" t="str">
            <v>273</v>
          </cell>
          <cell r="G1400" t="str">
            <v>H5</v>
          </cell>
          <cell r="H1400" t="str">
            <v>M3</v>
          </cell>
          <cell r="I1400">
            <v>200</v>
          </cell>
          <cell r="J1400">
            <v>0</v>
          </cell>
          <cell r="K1400" t="str">
            <v>*</v>
          </cell>
          <cell r="L1400" t="str">
            <v>○</v>
          </cell>
          <cell r="M1400">
            <v>42785</v>
          </cell>
          <cell r="N1400">
            <v>0</v>
          </cell>
          <cell r="O1400" t="str">
            <v>*</v>
          </cell>
          <cell r="P1400">
            <v>0</v>
          </cell>
          <cell r="Q1400" t="str">
            <v>*</v>
          </cell>
        </row>
        <row r="1401">
          <cell r="B1401" t="str">
            <v>CHU04CH1216C4-303H5M3</v>
          </cell>
          <cell r="C1401" t="str">
            <v>04C</v>
          </cell>
          <cell r="D1401" t="str">
            <v>1216</v>
          </cell>
          <cell r="E1401" t="str">
            <v>C4</v>
          </cell>
          <cell r="F1401" t="str">
            <v>303</v>
          </cell>
          <cell r="G1401" t="str">
            <v>H5</v>
          </cell>
          <cell r="H1401" t="str">
            <v>M3</v>
          </cell>
          <cell r="I1401">
            <v>200</v>
          </cell>
          <cell r="J1401">
            <v>0</v>
          </cell>
          <cell r="K1401" t="str">
            <v>*</v>
          </cell>
          <cell r="L1401" t="str">
            <v>○</v>
          </cell>
          <cell r="M1401">
            <v>42840</v>
          </cell>
          <cell r="N1401">
            <v>0</v>
          </cell>
          <cell r="O1401" t="str">
            <v>*</v>
          </cell>
          <cell r="P1401">
            <v>0</v>
          </cell>
          <cell r="Q1401" t="str">
            <v>*</v>
          </cell>
        </row>
        <row r="1402">
          <cell r="B1402" t="str">
            <v>CHU04CH1216C4-353H5M3</v>
          </cell>
          <cell r="C1402" t="str">
            <v>04C</v>
          </cell>
          <cell r="D1402" t="str">
            <v>1216</v>
          </cell>
          <cell r="E1402" t="str">
            <v>C4</v>
          </cell>
          <cell r="F1402" t="str">
            <v>353</v>
          </cell>
          <cell r="G1402" t="str">
            <v>H5</v>
          </cell>
          <cell r="H1402" t="str">
            <v>M3</v>
          </cell>
          <cell r="I1402">
            <v>200</v>
          </cell>
          <cell r="J1402">
            <v>0</v>
          </cell>
          <cell r="K1402" t="str">
            <v>*</v>
          </cell>
          <cell r="L1402">
            <v>0</v>
          </cell>
          <cell r="M1402" t="str">
            <v>*</v>
          </cell>
          <cell r="N1402" t="str">
            <v>○</v>
          </cell>
          <cell r="O1402">
            <v>42840</v>
          </cell>
          <cell r="P1402">
            <v>0</v>
          </cell>
          <cell r="Q1402" t="str">
            <v>*</v>
          </cell>
        </row>
        <row r="1403">
          <cell r="B1403" t="str">
            <v>CHU04CH1216C4-403H5M3</v>
          </cell>
          <cell r="C1403" t="str">
            <v>04C</v>
          </cell>
          <cell r="D1403" t="str">
            <v>1216</v>
          </cell>
          <cell r="E1403" t="str">
            <v>C4</v>
          </cell>
          <cell r="F1403" t="str">
            <v>403</v>
          </cell>
          <cell r="G1403" t="str">
            <v>H5</v>
          </cell>
          <cell r="H1403" t="str">
            <v>M3</v>
          </cell>
          <cell r="I1403">
            <v>200</v>
          </cell>
          <cell r="J1403">
            <v>0</v>
          </cell>
          <cell r="K1403" t="str">
            <v>*</v>
          </cell>
          <cell r="L1403" t="str">
            <v>○</v>
          </cell>
          <cell r="M1403">
            <v>42775</v>
          </cell>
          <cell r="N1403">
            <v>0</v>
          </cell>
          <cell r="O1403" t="str">
            <v>*</v>
          </cell>
          <cell r="P1403">
            <v>0</v>
          </cell>
          <cell r="Q1403" t="str">
            <v>*</v>
          </cell>
        </row>
        <row r="1404">
          <cell r="B1404" t="str">
            <v>CHU04CH1216C4-573H5M3</v>
          </cell>
          <cell r="C1404" t="str">
            <v>04C</v>
          </cell>
          <cell r="D1404" t="str">
            <v>1216</v>
          </cell>
          <cell r="E1404" t="str">
            <v>C4</v>
          </cell>
          <cell r="F1404" t="str">
            <v>573</v>
          </cell>
          <cell r="G1404" t="str">
            <v>H5</v>
          </cell>
          <cell r="H1404" t="str">
            <v>M3</v>
          </cell>
          <cell r="I1404">
            <v>200</v>
          </cell>
          <cell r="J1404">
            <v>0</v>
          </cell>
          <cell r="K1404" t="str">
            <v>*</v>
          </cell>
          <cell r="L1404">
            <v>0</v>
          </cell>
          <cell r="M1404" t="str">
            <v>*</v>
          </cell>
          <cell r="N1404">
            <v>0</v>
          </cell>
          <cell r="O1404" t="str">
            <v>*</v>
          </cell>
          <cell r="P1404">
            <v>0</v>
          </cell>
          <cell r="Q1404" t="str">
            <v>*</v>
          </cell>
        </row>
        <row r="1405">
          <cell r="B1405" t="str">
            <v>CHU04CH1216C4-273H7M5</v>
          </cell>
          <cell r="C1405" t="str">
            <v>04C</v>
          </cell>
          <cell r="D1405" t="str">
            <v>1216</v>
          </cell>
          <cell r="E1405" t="str">
            <v>C4</v>
          </cell>
          <cell r="F1405" t="str">
            <v>273</v>
          </cell>
          <cell r="G1405" t="str">
            <v>H7</v>
          </cell>
          <cell r="H1405" t="str">
            <v>M5</v>
          </cell>
          <cell r="I1405">
            <v>200</v>
          </cell>
          <cell r="J1405">
            <v>0</v>
          </cell>
          <cell r="K1405" t="str">
            <v>*</v>
          </cell>
          <cell r="L1405">
            <v>0</v>
          </cell>
          <cell r="M1405" t="str">
            <v>*</v>
          </cell>
          <cell r="N1405">
            <v>0</v>
          </cell>
          <cell r="O1405" t="str">
            <v>*</v>
          </cell>
          <cell r="P1405">
            <v>0</v>
          </cell>
          <cell r="Q1405" t="str">
            <v>*</v>
          </cell>
        </row>
        <row r="1406">
          <cell r="B1406" t="str">
            <v>CHU04CH1216C4-303H7M5</v>
          </cell>
          <cell r="C1406" t="str">
            <v>04C</v>
          </cell>
          <cell r="D1406" t="str">
            <v>1216</v>
          </cell>
          <cell r="E1406" t="str">
            <v>C4</v>
          </cell>
          <cell r="F1406" t="str">
            <v>303</v>
          </cell>
          <cell r="G1406" t="str">
            <v>H7</v>
          </cell>
          <cell r="H1406" t="str">
            <v>M5</v>
          </cell>
          <cell r="I1406">
            <v>200</v>
          </cell>
          <cell r="J1406">
            <v>0</v>
          </cell>
          <cell r="K1406" t="str">
            <v>*</v>
          </cell>
          <cell r="L1406">
            <v>0</v>
          </cell>
          <cell r="M1406" t="str">
            <v>*</v>
          </cell>
          <cell r="N1406" t="str">
            <v>○</v>
          </cell>
          <cell r="O1406">
            <v>42771</v>
          </cell>
          <cell r="P1406">
            <v>0</v>
          </cell>
          <cell r="Q1406" t="str">
            <v>*</v>
          </cell>
        </row>
        <row r="1407">
          <cell r="B1407" t="str">
            <v>CHU04CH1216C4-403H7M5</v>
          </cell>
          <cell r="C1407" t="str">
            <v>04C</v>
          </cell>
          <cell r="D1407" t="str">
            <v>1216</v>
          </cell>
          <cell r="E1407" t="str">
            <v>C4</v>
          </cell>
          <cell r="F1407" t="str">
            <v>403</v>
          </cell>
          <cell r="G1407" t="str">
            <v>H7</v>
          </cell>
          <cell r="H1407" t="str">
            <v>M5</v>
          </cell>
          <cell r="I1407">
            <v>200</v>
          </cell>
          <cell r="J1407">
            <v>0</v>
          </cell>
          <cell r="K1407" t="str">
            <v>*</v>
          </cell>
          <cell r="L1407">
            <v>0</v>
          </cell>
          <cell r="M1407" t="str">
            <v>*</v>
          </cell>
          <cell r="N1407" t="str">
            <v>○</v>
          </cell>
          <cell r="O1407">
            <v>42773</v>
          </cell>
          <cell r="P1407">
            <v>0</v>
          </cell>
          <cell r="Q1407" t="str">
            <v>*</v>
          </cell>
        </row>
        <row r="1408">
          <cell r="B1408" t="str">
            <v>CHU04CH1812C4-30AL7M4</v>
          </cell>
          <cell r="C1408" t="str">
            <v>04C</v>
          </cell>
          <cell r="D1408" t="str">
            <v>1812</v>
          </cell>
          <cell r="E1408" t="str">
            <v>C4</v>
          </cell>
          <cell r="F1408" t="str">
            <v>30A</v>
          </cell>
          <cell r="G1408" t="str">
            <v>L7</v>
          </cell>
          <cell r="H1408" t="str">
            <v>M4</v>
          </cell>
          <cell r="I1408">
            <v>200</v>
          </cell>
          <cell r="J1408">
            <v>0</v>
          </cell>
          <cell r="K1408" t="str">
            <v>*</v>
          </cell>
          <cell r="L1408" t="str">
            <v>○</v>
          </cell>
          <cell r="M1408">
            <v>42769</v>
          </cell>
          <cell r="N1408" t="str">
            <v>○</v>
          </cell>
          <cell r="O1408">
            <v>42775</v>
          </cell>
          <cell r="P1408">
            <v>0</v>
          </cell>
          <cell r="Q1408" t="str">
            <v>*</v>
          </cell>
        </row>
        <row r="1409">
          <cell r="B1409" t="str">
            <v>CHU04CH1812C4-40AL7M4</v>
          </cell>
          <cell r="C1409" t="str">
            <v>04C</v>
          </cell>
          <cell r="D1409" t="str">
            <v>1812</v>
          </cell>
          <cell r="E1409" t="str">
            <v>C4</v>
          </cell>
          <cell r="F1409" t="str">
            <v>40A</v>
          </cell>
          <cell r="G1409" t="str">
            <v>L7</v>
          </cell>
          <cell r="H1409" t="str">
            <v>M4</v>
          </cell>
          <cell r="I1409">
            <v>200</v>
          </cell>
          <cell r="J1409">
            <v>0</v>
          </cell>
          <cell r="K1409" t="str">
            <v>*</v>
          </cell>
          <cell r="L1409" t="str">
            <v>○</v>
          </cell>
          <cell r="M1409">
            <v>42831</v>
          </cell>
          <cell r="N1409" t="str">
            <v>○</v>
          </cell>
          <cell r="O1409">
            <v>42725</v>
          </cell>
          <cell r="P1409">
            <v>0</v>
          </cell>
          <cell r="Q1409" t="str">
            <v>*</v>
          </cell>
        </row>
        <row r="1410">
          <cell r="B1410" t="str">
            <v>CHU04CH1812C4-50AL7M4</v>
          </cell>
          <cell r="C1410" t="str">
            <v>04C</v>
          </cell>
          <cell r="D1410" t="str">
            <v>1812</v>
          </cell>
          <cell r="E1410" t="str">
            <v>C4</v>
          </cell>
          <cell r="F1410" t="str">
            <v>50A</v>
          </cell>
          <cell r="G1410" t="str">
            <v>L7</v>
          </cell>
          <cell r="H1410" t="str">
            <v>M4</v>
          </cell>
          <cell r="I1410">
            <v>200</v>
          </cell>
          <cell r="J1410">
            <v>0</v>
          </cell>
          <cell r="K1410" t="str">
            <v>*</v>
          </cell>
          <cell r="L1410" t="str">
            <v>○</v>
          </cell>
          <cell r="M1410">
            <v>42768</v>
          </cell>
          <cell r="N1410" t="str">
            <v>○</v>
          </cell>
          <cell r="O1410">
            <v>42685</v>
          </cell>
          <cell r="P1410">
            <v>0</v>
          </cell>
          <cell r="Q1410" t="str">
            <v>*</v>
          </cell>
        </row>
        <row r="1411">
          <cell r="B1411" t="str">
            <v>CHU04CH1812C4-273M2M2</v>
          </cell>
          <cell r="C1411" t="str">
            <v>04C</v>
          </cell>
          <cell r="D1411" t="str">
            <v>1812</v>
          </cell>
          <cell r="E1411" t="str">
            <v>C4</v>
          </cell>
          <cell r="F1411" t="str">
            <v>273</v>
          </cell>
          <cell r="G1411" t="str">
            <v>M2</v>
          </cell>
          <cell r="H1411" t="str">
            <v>M2</v>
          </cell>
          <cell r="I1411">
            <v>200</v>
          </cell>
          <cell r="J1411">
            <v>0</v>
          </cell>
          <cell r="K1411" t="str">
            <v>*</v>
          </cell>
          <cell r="L1411" t="str">
            <v>×</v>
          </cell>
          <cell r="M1411">
            <v>42820</v>
          </cell>
          <cell r="N1411" t="str">
            <v>○</v>
          </cell>
          <cell r="O1411">
            <v>42744</v>
          </cell>
          <cell r="P1411">
            <v>0</v>
          </cell>
          <cell r="Q1411" t="str">
            <v>*</v>
          </cell>
        </row>
        <row r="1412">
          <cell r="B1412" t="str">
            <v>CHU04CH1812C4-303M2M2</v>
          </cell>
          <cell r="C1412" t="str">
            <v>04C</v>
          </cell>
          <cell r="D1412" t="str">
            <v>1812</v>
          </cell>
          <cell r="E1412" t="str">
            <v>C4</v>
          </cell>
          <cell r="F1412" t="str">
            <v>303</v>
          </cell>
          <cell r="G1412" t="str">
            <v>M2</v>
          </cell>
          <cell r="H1412" t="str">
            <v>M2</v>
          </cell>
          <cell r="I1412">
            <v>200</v>
          </cell>
          <cell r="J1412">
            <v>0</v>
          </cell>
          <cell r="K1412" t="str">
            <v>*</v>
          </cell>
          <cell r="L1412" t="str">
            <v>○</v>
          </cell>
          <cell r="M1412">
            <v>42858</v>
          </cell>
          <cell r="N1412" t="str">
            <v>○</v>
          </cell>
          <cell r="O1412">
            <v>42688</v>
          </cell>
          <cell r="P1412">
            <v>0</v>
          </cell>
          <cell r="Q1412" t="str">
            <v>*</v>
          </cell>
        </row>
        <row r="1413">
          <cell r="B1413" t="str">
            <v>CHU04CH1812C4-353M2M2</v>
          </cell>
          <cell r="C1413" t="str">
            <v>04C</v>
          </cell>
          <cell r="D1413" t="str">
            <v>1812</v>
          </cell>
          <cell r="E1413" t="str">
            <v>C4</v>
          </cell>
          <cell r="F1413" t="str">
            <v>353</v>
          </cell>
          <cell r="G1413" t="str">
            <v>M2</v>
          </cell>
          <cell r="H1413" t="str">
            <v>M2</v>
          </cell>
          <cell r="I1413">
            <v>200</v>
          </cell>
          <cell r="J1413">
            <v>0</v>
          </cell>
          <cell r="K1413" t="str">
            <v>*</v>
          </cell>
          <cell r="L1413">
            <v>0</v>
          </cell>
          <cell r="M1413" t="str">
            <v>*</v>
          </cell>
          <cell r="N1413" t="str">
            <v>○</v>
          </cell>
          <cell r="O1413">
            <v>42878</v>
          </cell>
          <cell r="P1413">
            <v>0</v>
          </cell>
          <cell r="Q1413" t="str">
            <v>*</v>
          </cell>
        </row>
        <row r="1414">
          <cell r="B1414" t="str">
            <v>CHU04CH1812C4-403M2M2</v>
          </cell>
          <cell r="C1414" t="str">
            <v>04C</v>
          </cell>
          <cell r="D1414" t="str">
            <v>1812</v>
          </cell>
          <cell r="E1414" t="str">
            <v>C4</v>
          </cell>
          <cell r="F1414" t="str">
            <v>403</v>
          </cell>
          <cell r="G1414" t="str">
            <v>M2</v>
          </cell>
          <cell r="H1414" t="str">
            <v>M2</v>
          </cell>
          <cell r="I1414">
            <v>200</v>
          </cell>
          <cell r="J1414">
            <v>0</v>
          </cell>
          <cell r="K1414" t="str">
            <v>*</v>
          </cell>
          <cell r="L1414" t="str">
            <v>○</v>
          </cell>
          <cell r="M1414">
            <v>42876</v>
          </cell>
          <cell r="N1414" t="str">
            <v>○</v>
          </cell>
          <cell r="O1414">
            <v>42770</v>
          </cell>
          <cell r="P1414">
            <v>0</v>
          </cell>
          <cell r="Q1414" t="str">
            <v>*</v>
          </cell>
        </row>
        <row r="1415">
          <cell r="B1415" t="str">
            <v>CHU04CH1812C4-503M2M2</v>
          </cell>
          <cell r="C1415" t="str">
            <v>04C</v>
          </cell>
          <cell r="D1415" t="str">
            <v>1812</v>
          </cell>
          <cell r="E1415" t="str">
            <v>C4</v>
          </cell>
          <cell r="F1415" t="str">
            <v>503</v>
          </cell>
          <cell r="G1415" t="str">
            <v>M2</v>
          </cell>
          <cell r="H1415" t="str">
            <v>M2</v>
          </cell>
          <cell r="I1415">
            <v>200</v>
          </cell>
          <cell r="J1415">
            <v>0</v>
          </cell>
          <cell r="K1415" t="str">
            <v>*</v>
          </cell>
          <cell r="L1415" t="str">
            <v>○</v>
          </cell>
          <cell r="M1415">
            <v>42872</v>
          </cell>
          <cell r="N1415" t="str">
            <v>○</v>
          </cell>
          <cell r="O1415">
            <v>42765</v>
          </cell>
          <cell r="P1415">
            <v>0</v>
          </cell>
          <cell r="Q1415" t="str">
            <v>*</v>
          </cell>
        </row>
        <row r="1416">
          <cell r="B1416" t="str">
            <v>CHU04CH1812C4-573M2M2</v>
          </cell>
          <cell r="C1416" t="str">
            <v>04C</v>
          </cell>
          <cell r="D1416" t="str">
            <v>1812</v>
          </cell>
          <cell r="E1416" t="str">
            <v>C4</v>
          </cell>
          <cell r="F1416" t="str">
            <v>573</v>
          </cell>
          <cell r="G1416" t="str">
            <v>M2</v>
          </cell>
          <cell r="H1416" t="str">
            <v>M2</v>
          </cell>
          <cell r="I1416">
            <v>200</v>
          </cell>
          <cell r="J1416">
            <v>0</v>
          </cell>
          <cell r="K1416" t="str">
            <v>*</v>
          </cell>
          <cell r="L1416">
            <v>0</v>
          </cell>
          <cell r="M1416" t="str">
            <v>*</v>
          </cell>
          <cell r="N1416" t="str">
            <v>○</v>
          </cell>
          <cell r="O1416">
            <v>42851</v>
          </cell>
          <cell r="P1416">
            <v>0</v>
          </cell>
          <cell r="Q1416" t="str">
            <v>*</v>
          </cell>
        </row>
        <row r="1417">
          <cell r="B1417" t="str">
            <v>CHU04CH1812C4-653M2M2</v>
          </cell>
          <cell r="C1417" t="str">
            <v>04C</v>
          </cell>
          <cell r="D1417" t="str">
            <v>1812</v>
          </cell>
          <cell r="E1417" t="str">
            <v>C4</v>
          </cell>
          <cell r="F1417" t="str">
            <v>653</v>
          </cell>
          <cell r="G1417" t="str">
            <v>M2</v>
          </cell>
          <cell r="H1417" t="str">
            <v>M2</v>
          </cell>
          <cell r="I1417">
            <v>200</v>
          </cell>
          <cell r="J1417">
            <v>0</v>
          </cell>
          <cell r="K1417" t="str">
            <v>*</v>
          </cell>
          <cell r="L1417">
            <v>0</v>
          </cell>
          <cell r="M1417" t="str">
            <v>*</v>
          </cell>
          <cell r="N1417" t="str">
            <v>○</v>
          </cell>
          <cell r="O1417">
            <v>42853</v>
          </cell>
          <cell r="P1417">
            <v>0</v>
          </cell>
          <cell r="Q1417" t="str">
            <v>*</v>
          </cell>
        </row>
        <row r="1418">
          <cell r="B1418" t="str">
            <v>CHU04CH1812C4-273H5M3</v>
          </cell>
          <cell r="C1418" t="str">
            <v>04C</v>
          </cell>
          <cell r="D1418" t="str">
            <v>1812</v>
          </cell>
          <cell r="E1418" t="str">
            <v>C4</v>
          </cell>
          <cell r="F1418" t="str">
            <v>273</v>
          </cell>
          <cell r="G1418" t="str">
            <v>H5</v>
          </cell>
          <cell r="H1418" t="str">
            <v>M3</v>
          </cell>
          <cell r="I1418">
            <v>200</v>
          </cell>
          <cell r="J1418">
            <v>0</v>
          </cell>
          <cell r="K1418" t="str">
            <v>*</v>
          </cell>
          <cell r="L1418" t="str">
            <v>○</v>
          </cell>
          <cell r="M1418">
            <v>42848</v>
          </cell>
          <cell r="N1418" t="str">
            <v>○</v>
          </cell>
          <cell r="O1418">
            <v>42727</v>
          </cell>
          <cell r="P1418">
            <v>0</v>
          </cell>
          <cell r="Q1418" t="str">
            <v>*</v>
          </cell>
        </row>
        <row r="1419">
          <cell r="B1419" t="str">
            <v>CHU04CH1812C4-303H5M3</v>
          </cell>
          <cell r="C1419" t="str">
            <v>04C</v>
          </cell>
          <cell r="D1419" t="str">
            <v>1812</v>
          </cell>
          <cell r="E1419" t="str">
            <v>C4</v>
          </cell>
          <cell r="F1419" t="str">
            <v>303</v>
          </cell>
          <cell r="G1419" t="str">
            <v>H5</v>
          </cell>
          <cell r="H1419" t="str">
            <v>M3</v>
          </cell>
          <cell r="I1419">
            <v>200</v>
          </cell>
          <cell r="J1419">
            <v>0</v>
          </cell>
          <cell r="K1419" t="str">
            <v>*</v>
          </cell>
          <cell r="L1419" t="str">
            <v>○</v>
          </cell>
          <cell r="M1419">
            <v>42857</v>
          </cell>
          <cell r="N1419" t="str">
            <v>○</v>
          </cell>
          <cell r="O1419">
            <v>42684</v>
          </cell>
          <cell r="P1419">
            <v>0</v>
          </cell>
          <cell r="Q1419" t="str">
            <v>*</v>
          </cell>
        </row>
        <row r="1420">
          <cell r="B1420" t="str">
            <v>CHU04CH1812C4-353H5M3</v>
          </cell>
          <cell r="C1420" t="str">
            <v>04C</v>
          </cell>
          <cell r="D1420" t="str">
            <v>1812</v>
          </cell>
          <cell r="E1420" t="str">
            <v>C4</v>
          </cell>
          <cell r="F1420" t="str">
            <v>353</v>
          </cell>
          <cell r="G1420" t="str">
            <v>H5</v>
          </cell>
          <cell r="H1420" t="str">
            <v>M3</v>
          </cell>
          <cell r="I1420">
            <v>200</v>
          </cell>
          <cell r="J1420">
            <v>0</v>
          </cell>
          <cell r="K1420" t="str">
            <v>*</v>
          </cell>
          <cell r="L1420">
            <v>0</v>
          </cell>
          <cell r="M1420" t="str">
            <v>*</v>
          </cell>
          <cell r="N1420" t="str">
            <v>○</v>
          </cell>
          <cell r="O1420">
            <v>42858</v>
          </cell>
          <cell r="P1420">
            <v>0</v>
          </cell>
          <cell r="Q1420" t="str">
            <v>*</v>
          </cell>
        </row>
        <row r="1421">
          <cell r="B1421" t="str">
            <v>CHU04CH1812C4-403H5M3</v>
          </cell>
          <cell r="C1421" t="str">
            <v>04C</v>
          </cell>
          <cell r="D1421" t="str">
            <v>1812</v>
          </cell>
          <cell r="E1421" t="str">
            <v>C4</v>
          </cell>
          <cell r="F1421" t="str">
            <v>403</v>
          </cell>
          <cell r="G1421" t="str">
            <v>H5</v>
          </cell>
          <cell r="H1421" t="str">
            <v>M3</v>
          </cell>
          <cell r="I1421">
            <v>200</v>
          </cell>
          <cell r="J1421">
            <v>0</v>
          </cell>
          <cell r="K1421" t="str">
            <v>*</v>
          </cell>
          <cell r="L1421" t="str">
            <v>○</v>
          </cell>
          <cell r="M1421">
            <v>42869</v>
          </cell>
          <cell r="N1421" t="str">
            <v>○</v>
          </cell>
          <cell r="O1421">
            <v>42689</v>
          </cell>
          <cell r="P1421">
            <v>0</v>
          </cell>
          <cell r="Q1421" t="str">
            <v>*</v>
          </cell>
        </row>
        <row r="1422">
          <cell r="B1422" t="str">
            <v>CHU04CH1812C4-573H5M3</v>
          </cell>
          <cell r="C1422" t="str">
            <v>04C</v>
          </cell>
          <cell r="D1422" t="str">
            <v>1812</v>
          </cell>
          <cell r="E1422" t="str">
            <v>C4</v>
          </cell>
          <cell r="F1422" t="str">
            <v>573</v>
          </cell>
          <cell r="G1422" t="str">
            <v>H5</v>
          </cell>
          <cell r="H1422" t="str">
            <v>M3</v>
          </cell>
          <cell r="I1422">
            <v>200</v>
          </cell>
          <cell r="J1422">
            <v>0</v>
          </cell>
          <cell r="K1422" t="str">
            <v>*</v>
          </cell>
          <cell r="L1422">
            <v>0</v>
          </cell>
          <cell r="M1422" t="str">
            <v>*</v>
          </cell>
          <cell r="N1422" t="str">
            <v>○</v>
          </cell>
          <cell r="O1422">
            <v>42847</v>
          </cell>
          <cell r="P1422">
            <v>0</v>
          </cell>
          <cell r="Q1422" t="str">
            <v>*</v>
          </cell>
        </row>
        <row r="1423">
          <cell r="B1423" t="str">
            <v>CHU04CH1812C4-273H7M5</v>
          </cell>
          <cell r="C1423" t="str">
            <v>04C</v>
          </cell>
          <cell r="D1423" t="str">
            <v>1812</v>
          </cell>
          <cell r="E1423" t="str">
            <v>C4</v>
          </cell>
          <cell r="F1423" t="str">
            <v>273</v>
          </cell>
          <cell r="G1423" t="str">
            <v>H7</v>
          </cell>
          <cell r="H1423" t="str">
            <v>M5</v>
          </cell>
          <cell r="I1423">
            <v>200</v>
          </cell>
          <cell r="J1423">
            <v>0</v>
          </cell>
          <cell r="K1423" t="str">
            <v>*</v>
          </cell>
          <cell r="L1423">
            <v>0</v>
          </cell>
          <cell r="M1423" t="str">
            <v>*</v>
          </cell>
          <cell r="N1423" t="str">
            <v>○</v>
          </cell>
          <cell r="O1423">
            <v>42781</v>
          </cell>
          <cell r="P1423">
            <v>0</v>
          </cell>
          <cell r="Q1423" t="str">
            <v>*</v>
          </cell>
        </row>
        <row r="1424">
          <cell r="B1424" t="str">
            <v>CHU04CH1812C4-303H7M5</v>
          </cell>
          <cell r="C1424" t="str">
            <v>04C</v>
          </cell>
          <cell r="D1424" t="str">
            <v>1812</v>
          </cell>
          <cell r="E1424" t="str">
            <v>C4</v>
          </cell>
          <cell r="F1424" t="str">
            <v>303</v>
          </cell>
          <cell r="G1424" t="str">
            <v>H7</v>
          </cell>
          <cell r="H1424" t="str">
            <v>M5</v>
          </cell>
          <cell r="I1424">
            <v>200</v>
          </cell>
          <cell r="J1424">
            <v>0</v>
          </cell>
          <cell r="K1424" t="str">
            <v>*</v>
          </cell>
          <cell r="L1424">
            <v>0</v>
          </cell>
          <cell r="M1424" t="str">
            <v>*</v>
          </cell>
          <cell r="N1424" t="str">
            <v>○</v>
          </cell>
          <cell r="O1424">
            <v>42869</v>
          </cell>
          <cell r="P1424">
            <v>0</v>
          </cell>
          <cell r="Q1424" t="str">
            <v>*</v>
          </cell>
        </row>
        <row r="1425">
          <cell r="B1425" t="str">
            <v>CHU04CH1812C4-403H7M5</v>
          </cell>
          <cell r="C1425" t="str">
            <v>04C</v>
          </cell>
          <cell r="D1425" t="str">
            <v>1812</v>
          </cell>
          <cell r="E1425" t="str">
            <v>C4</v>
          </cell>
          <cell r="F1425" t="str">
            <v>403</v>
          </cell>
          <cell r="G1425" t="str">
            <v>H7</v>
          </cell>
          <cell r="H1425" t="str">
            <v>M5</v>
          </cell>
          <cell r="I1425">
            <v>200</v>
          </cell>
          <cell r="J1425">
            <v>0</v>
          </cell>
          <cell r="K1425" t="str">
            <v>*</v>
          </cell>
          <cell r="L1425">
            <v>0</v>
          </cell>
          <cell r="M1425" t="str">
            <v>*</v>
          </cell>
          <cell r="N1425" t="str">
            <v>○</v>
          </cell>
          <cell r="O1425">
            <v>42771</v>
          </cell>
          <cell r="P1425">
            <v>0</v>
          </cell>
          <cell r="Q1425" t="str">
            <v>*</v>
          </cell>
        </row>
        <row r="1426">
          <cell r="B1426" t="str">
            <v>CHU04CH1818C4-30AL7M4</v>
          </cell>
          <cell r="C1426" t="str">
            <v>04C</v>
          </cell>
          <cell r="D1426" t="str">
            <v>1818</v>
          </cell>
          <cell r="E1426" t="str">
            <v>C4</v>
          </cell>
          <cell r="F1426" t="str">
            <v>30A</v>
          </cell>
          <cell r="G1426" t="str">
            <v>L7</v>
          </cell>
          <cell r="H1426" t="str">
            <v>M4</v>
          </cell>
          <cell r="I1426">
            <v>200</v>
          </cell>
          <cell r="J1426">
            <v>0</v>
          </cell>
          <cell r="K1426" t="str">
            <v>*</v>
          </cell>
          <cell r="L1426" t="str">
            <v>○</v>
          </cell>
          <cell r="M1426">
            <v>42787</v>
          </cell>
          <cell r="N1426">
            <v>0</v>
          </cell>
          <cell r="O1426" t="str">
            <v>*</v>
          </cell>
          <cell r="P1426">
            <v>0</v>
          </cell>
          <cell r="Q1426" t="str">
            <v>*</v>
          </cell>
        </row>
        <row r="1427">
          <cell r="B1427" t="str">
            <v>CHU04CH1818C4-40AL7M4</v>
          </cell>
          <cell r="C1427" t="str">
            <v>04C</v>
          </cell>
          <cell r="D1427" t="str">
            <v>1818</v>
          </cell>
          <cell r="E1427" t="str">
            <v>C4</v>
          </cell>
          <cell r="F1427" t="str">
            <v>40A</v>
          </cell>
          <cell r="G1427" t="str">
            <v>L7</v>
          </cell>
          <cell r="H1427" t="str">
            <v>M4</v>
          </cell>
          <cell r="I1427">
            <v>200</v>
          </cell>
          <cell r="J1427">
            <v>0</v>
          </cell>
          <cell r="K1427" t="str">
            <v>*</v>
          </cell>
          <cell r="L1427" t="str">
            <v>○</v>
          </cell>
          <cell r="M1427">
            <v>42779</v>
          </cell>
          <cell r="N1427" t="str">
            <v>○</v>
          </cell>
          <cell r="O1427">
            <v>42721</v>
          </cell>
          <cell r="P1427">
            <v>0</v>
          </cell>
          <cell r="Q1427" t="str">
            <v>*</v>
          </cell>
        </row>
        <row r="1428">
          <cell r="B1428" t="str">
            <v>CHU04CH1818C4-50AL7M4</v>
          </cell>
          <cell r="C1428" t="str">
            <v>04C</v>
          </cell>
          <cell r="D1428" t="str">
            <v>1818</v>
          </cell>
          <cell r="E1428" t="str">
            <v>C4</v>
          </cell>
          <cell r="F1428" t="str">
            <v>50A</v>
          </cell>
          <cell r="G1428" t="str">
            <v>L7</v>
          </cell>
          <cell r="H1428" t="str">
            <v>M4</v>
          </cell>
          <cell r="I1428">
            <v>200</v>
          </cell>
          <cell r="J1428">
            <v>0</v>
          </cell>
          <cell r="K1428" t="str">
            <v>*</v>
          </cell>
          <cell r="L1428" t="str">
            <v>○</v>
          </cell>
          <cell r="M1428">
            <v>42772</v>
          </cell>
          <cell r="N1428" t="str">
            <v>○</v>
          </cell>
          <cell r="O1428">
            <v>42700</v>
          </cell>
          <cell r="P1428">
            <v>0</v>
          </cell>
          <cell r="Q1428" t="str">
            <v>*</v>
          </cell>
        </row>
        <row r="1429">
          <cell r="B1429" t="str">
            <v>CHU04CH1818C4-273M2M2</v>
          </cell>
          <cell r="C1429" t="str">
            <v>04C</v>
          </cell>
          <cell r="D1429" t="str">
            <v>1818</v>
          </cell>
          <cell r="E1429" t="str">
            <v>C4</v>
          </cell>
          <cell r="F1429" t="str">
            <v>273</v>
          </cell>
          <cell r="G1429" t="str">
            <v>M2</v>
          </cell>
          <cell r="H1429" t="str">
            <v>M2</v>
          </cell>
          <cell r="I1429">
            <v>200</v>
          </cell>
          <cell r="J1429">
            <v>0</v>
          </cell>
          <cell r="K1429" t="str">
            <v>*</v>
          </cell>
          <cell r="L1429">
            <v>0</v>
          </cell>
          <cell r="M1429" t="str">
            <v>*</v>
          </cell>
          <cell r="N1429" t="str">
            <v>○</v>
          </cell>
          <cell r="O1429">
            <v>42744</v>
          </cell>
          <cell r="P1429">
            <v>0</v>
          </cell>
          <cell r="Q1429" t="str">
            <v>*</v>
          </cell>
        </row>
        <row r="1430">
          <cell r="B1430" t="str">
            <v>CHU04CH1818C4-303M2M2</v>
          </cell>
          <cell r="C1430" t="str">
            <v>04C</v>
          </cell>
          <cell r="D1430" t="str">
            <v>1818</v>
          </cell>
          <cell r="E1430" t="str">
            <v>C4</v>
          </cell>
          <cell r="F1430" t="str">
            <v>303</v>
          </cell>
          <cell r="G1430" t="str">
            <v>M2</v>
          </cell>
          <cell r="H1430" t="str">
            <v>M2</v>
          </cell>
          <cell r="I1430">
            <v>200</v>
          </cell>
          <cell r="J1430">
            <v>0</v>
          </cell>
          <cell r="K1430" t="str">
            <v>*</v>
          </cell>
          <cell r="L1430">
            <v>0</v>
          </cell>
          <cell r="M1430" t="str">
            <v>*</v>
          </cell>
          <cell r="N1430" t="str">
            <v>○</v>
          </cell>
          <cell r="O1430">
            <v>42688</v>
          </cell>
          <cell r="P1430">
            <v>0</v>
          </cell>
          <cell r="Q1430" t="str">
            <v>*</v>
          </cell>
        </row>
        <row r="1431">
          <cell r="B1431" t="str">
            <v>CHU04CH1818C4-353M2M2</v>
          </cell>
          <cell r="C1431" t="str">
            <v>04C</v>
          </cell>
          <cell r="D1431" t="str">
            <v>1818</v>
          </cell>
          <cell r="E1431" t="str">
            <v>C4</v>
          </cell>
          <cell r="F1431" t="str">
            <v>353</v>
          </cell>
          <cell r="G1431" t="str">
            <v>M2</v>
          </cell>
          <cell r="H1431" t="str">
            <v>M2</v>
          </cell>
          <cell r="I1431">
            <v>200</v>
          </cell>
          <cell r="J1431">
            <v>0</v>
          </cell>
          <cell r="K1431" t="str">
            <v>*</v>
          </cell>
          <cell r="L1431">
            <v>0</v>
          </cell>
          <cell r="M1431" t="str">
            <v>*</v>
          </cell>
          <cell r="N1431" t="str">
            <v>○</v>
          </cell>
          <cell r="O1431">
            <v>42789</v>
          </cell>
          <cell r="P1431">
            <v>0</v>
          </cell>
          <cell r="Q1431" t="str">
            <v>*</v>
          </cell>
        </row>
        <row r="1432">
          <cell r="B1432" t="str">
            <v>CHU04CH1818C4-403M2M2</v>
          </cell>
          <cell r="C1432" t="str">
            <v>04C</v>
          </cell>
          <cell r="D1432" t="str">
            <v>1818</v>
          </cell>
          <cell r="E1432" t="str">
            <v>C4</v>
          </cell>
          <cell r="F1432" t="str">
            <v>403</v>
          </cell>
          <cell r="G1432" t="str">
            <v>M2</v>
          </cell>
          <cell r="H1432" t="str">
            <v>M2</v>
          </cell>
          <cell r="I1432">
            <v>200</v>
          </cell>
          <cell r="J1432">
            <v>0</v>
          </cell>
          <cell r="K1432" t="str">
            <v>*</v>
          </cell>
          <cell r="L1432" t="str">
            <v>○</v>
          </cell>
          <cell r="M1432">
            <v>42860</v>
          </cell>
          <cell r="N1432" t="str">
            <v>○</v>
          </cell>
          <cell r="O1432">
            <v>42765</v>
          </cell>
          <cell r="P1432">
            <v>0</v>
          </cell>
          <cell r="Q1432" t="str">
            <v>*</v>
          </cell>
        </row>
        <row r="1433">
          <cell r="B1433" t="str">
            <v>CHU04CH1818C4-503M2M2</v>
          </cell>
          <cell r="C1433" t="str">
            <v>04C</v>
          </cell>
          <cell r="D1433" t="str">
            <v>1818</v>
          </cell>
          <cell r="E1433" t="str">
            <v>C4</v>
          </cell>
          <cell r="F1433" t="str">
            <v>503</v>
          </cell>
          <cell r="G1433" t="str">
            <v>M2</v>
          </cell>
          <cell r="H1433" t="str">
            <v>M2</v>
          </cell>
          <cell r="I1433">
            <v>200</v>
          </cell>
          <cell r="J1433">
            <v>0</v>
          </cell>
          <cell r="K1433" t="str">
            <v>*</v>
          </cell>
          <cell r="L1433" t="str">
            <v>○</v>
          </cell>
          <cell r="M1433">
            <v>42869</v>
          </cell>
          <cell r="N1433" t="str">
            <v>○</v>
          </cell>
          <cell r="O1433">
            <v>42689</v>
          </cell>
          <cell r="P1433">
            <v>0</v>
          </cell>
          <cell r="Q1433" t="str">
            <v>*</v>
          </cell>
        </row>
        <row r="1434">
          <cell r="B1434" t="str">
            <v>CHU04CH1818C4-573M2M2</v>
          </cell>
          <cell r="C1434" t="str">
            <v>04C</v>
          </cell>
          <cell r="D1434" t="str">
            <v>1818</v>
          </cell>
          <cell r="E1434" t="str">
            <v>C4</v>
          </cell>
          <cell r="F1434" t="str">
            <v>573</v>
          </cell>
          <cell r="G1434" t="str">
            <v>M2</v>
          </cell>
          <cell r="H1434" t="str">
            <v>M2</v>
          </cell>
          <cell r="I1434">
            <v>200</v>
          </cell>
          <cell r="J1434">
            <v>0</v>
          </cell>
          <cell r="K1434" t="str">
            <v>*</v>
          </cell>
          <cell r="L1434">
            <v>0</v>
          </cell>
          <cell r="M1434" t="str">
            <v>*</v>
          </cell>
          <cell r="N1434" t="str">
            <v>○</v>
          </cell>
          <cell r="O1434">
            <v>42804</v>
          </cell>
          <cell r="P1434">
            <v>0</v>
          </cell>
          <cell r="Q1434" t="str">
            <v>*</v>
          </cell>
        </row>
        <row r="1435">
          <cell r="B1435" t="str">
            <v>CHU04CH1818C4-653M2M2</v>
          </cell>
          <cell r="C1435" t="str">
            <v>04C</v>
          </cell>
          <cell r="D1435" t="str">
            <v>1818</v>
          </cell>
          <cell r="E1435" t="str">
            <v>C4</v>
          </cell>
          <cell r="F1435" t="str">
            <v>653</v>
          </cell>
          <cell r="G1435" t="str">
            <v>M2</v>
          </cell>
          <cell r="H1435" t="str">
            <v>M2</v>
          </cell>
          <cell r="I1435">
            <v>200</v>
          </cell>
          <cell r="J1435">
            <v>0</v>
          </cell>
          <cell r="K1435" t="str">
            <v>*</v>
          </cell>
          <cell r="L1435">
            <v>0</v>
          </cell>
          <cell r="M1435" t="str">
            <v>*</v>
          </cell>
          <cell r="N1435" t="str">
            <v>○</v>
          </cell>
          <cell r="O1435">
            <v>42831</v>
          </cell>
          <cell r="P1435">
            <v>0</v>
          </cell>
          <cell r="Q1435" t="str">
            <v>*</v>
          </cell>
        </row>
        <row r="1436">
          <cell r="B1436" t="str">
            <v>CHU04CH1818C4-273H5M3</v>
          </cell>
          <cell r="C1436" t="str">
            <v>04C</v>
          </cell>
          <cell r="D1436" t="str">
            <v>1818</v>
          </cell>
          <cell r="E1436" t="str">
            <v>C4</v>
          </cell>
          <cell r="F1436" t="str">
            <v>273</v>
          </cell>
          <cell r="G1436" t="str">
            <v>H5</v>
          </cell>
          <cell r="H1436" t="str">
            <v>M3</v>
          </cell>
          <cell r="I1436">
            <v>200</v>
          </cell>
          <cell r="J1436">
            <v>0</v>
          </cell>
          <cell r="K1436" t="str">
            <v>*</v>
          </cell>
          <cell r="L1436">
            <v>0</v>
          </cell>
          <cell r="M1436" t="str">
            <v>*</v>
          </cell>
          <cell r="N1436" t="str">
            <v>○</v>
          </cell>
          <cell r="O1436">
            <v>42747</v>
          </cell>
          <cell r="P1436">
            <v>0</v>
          </cell>
          <cell r="Q1436" t="str">
            <v>*</v>
          </cell>
        </row>
        <row r="1437">
          <cell r="B1437" t="str">
            <v>CHU04CH1818C4-303H5M3</v>
          </cell>
          <cell r="C1437" t="str">
            <v>04C</v>
          </cell>
          <cell r="D1437" t="str">
            <v>1818</v>
          </cell>
          <cell r="E1437" t="str">
            <v>C4</v>
          </cell>
          <cell r="F1437" t="str">
            <v>303</v>
          </cell>
          <cell r="G1437" t="str">
            <v>H5</v>
          </cell>
          <cell r="H1437" t="str">
            <v>M3</v>
          </cell>
          <cell r="I1437">
            <v>200</v>
          </cell>
          <cell r="J1437">
            <v>0</v>
          </cell>
          <cell r="K1437" t="str">
            <v>*</v>
          </cell>
          <cell r="L1437" t="str">
            <v>○</v>
          </cell>
          <cell r="M1437">
            <v>42828</v>
          </cell>
          <cell r="N1437" t="str">
            <v>○</v>
          </cell>
          <cell r="O1437">
            <v>42684</v>
          </cell>
          <cell r="P1437">
            <v>0</v>
          </cell>
          <cell r="Q1437" t="str">
            <v>*</v>
          </cell>
        </row>
        <row r="1438">
          <cell r="B1438" t="str">
            <v>CHU04CH1818C4-353H5M3</v>
          </cell>
          <cell r="C1438" t="str">
            <v>04C</v>
          </cell>
          <cell r="D1438" t="str">
            <v>1818</v>
          </cell>
          <cell r="E1438" t="str">
            <v>C4</v>
          </cell>
          <cell r="F1438" t="str">
            <v>353</v>
          </cell>
          <cell r="G1438" t="str">
            <v>H5</v>
          </cell>
          <cell r="H1438" t="str">
            <v>M3</v>
          </cell>
          <cell r="I1438">
            <v>200</v>
          </cell>
          <cell r="J1438">
            <v>0</v>
          </cell>
          <cell r="K1438" t="str">
            <v>*</v>
          </cell>
          <cell r="L1438">
            <v>0</v>
          </cell>
          <cell r="M1438" t="str">
            <v>*</v>
          </cell>
          <cell r="N1438" t="str">
            <v>○</v>
          </cell>
          <cell r="O1438">
            <v>42849</v>
          </cell>
          <cell r="P1438">
            <v>0</v>
          </cell>
          <cell r="Q1438" t="str">
            <v>*</v>
          </cell>
        </row>
        <row r="1439">
          <cell r="B1439" t="str">
            <v>CHU04CH1818C4-403H5M3</v>
          </cell>
          <cell r="C1439" t="str">
            <v>04C</v>
          </cell>
          <cell r="D1439" t="str">
            <v>1818</v>
          </cell>
          <cell r="E1439" t="str">
            <v>C4</v>
          </cell>
          <cell r="F1439" t="str">
            <v>403</v>
          </cell>
          <cell r="G1439" t="str">
            <v>H5</v>
          </cell>
          <cell r="H1439" t="str">
            <v>M3</v>
          </cell>
          <cell r="I1439">
            <v>200</v>
          </cell>
          <cell r="J1439">
            <v>0</v>
          </cell>
          <cell r="K1439" t="str">
            <v>*</v>
          </cell>
          <cell r="L1439">
            <v>0</v>
          </cell>
          <cell r="M1439" t="str">
            <v>*</v>
          </cell>
          <cell r="N1439" t="str">
            <v>○</v>
          </cell>
          <cell r="O1439">
            <v>42689</v>
          </cell>
          <cell r="P1439">
            <v>0</v>
          </cell>
          <cell r="Q1439" t="str">
            <v>*</v>
          </cell>
        </row>
        <row r="1440">
          <cell r="B1440" t="str">
            <v>CHU04CH1818C4-573H5M3</v>
          </cell>
          <cell r="C1440" t="str">
            <v>04C</v>
          </cell>
          <cell r="D1440" t="str">
            <v>1818</v>
          </cell>
          <cell r="E1440" t="str">
            <v>C4</v>
          </cell>
          <cell r="F1440" t="str">
            <v>573</v>
          </cell>
          <cell r="G1440" t="str">
            <v>H5</v>
          </cell>
          <cell r="H1440" t="str">
            <v>M3</v>
          </cell>
          <cell r="I1440">
            <v>200</v>
          </cell>
          <cell r="J1440">
            <v>0</v>
          </cell>
          <cell r="K1440" t="str">
            <v>*</v>
          </cell>
          <cell r="L1440">
            <v>0</v>
          </cell>
          <cell r="M1440" t="str">
            <v>*</v>
          </cell>
          <cell r="N1440" t="str">
            <v>○</v>
          </cell>
          <cell r="O1440">
            <v>42827</v>
          </cell>
          <cell r="P1440">
            <v>0</v>
          </cell>
          <cell r="Q1440" t="str">
            <v>*</v>
          </cell>
        </row>
        <row r="1441">
          <cell r="B1441" t="str">
            <v>CHU05CH1825C4-30AL7M4</v>
          </cell>
          <cell r="C1441" t="str">
            <v>05C</v>
          </cell>
          <cell r="D1441" t="str">
            <v>1825</v>
          </cell>
          <cell r="E1441" t="str">
            <v>C4</v>
          </cell>
          <cell r="F1441" t="str">
            <v>30A</v>
          </cell>
          <cell r="G1441" t="str">
            <v>L7</v>
          </cell>
          <cell r="H1441" t="str">
            <v>M4</v>
          </cell>
          <cell r="I1441">
            <v>120</v>
          </cell>
          <cell r="J1441">
            <v>0</v>
          </cell>
          <cell r="K1441" t="str">
            <v>*</v>
          </cell>
          <cell r="L1441" t="str">
            <v>○</v>
          </cell>
          <cell r="M1441">
            <v>42769</v>
          </cell>
          <cell r="N1441" t="str">
            <v>○</v>
          </cell>
          <cell r="O1441">
            <v>42772</v>
          </cell>
          <cell r="P1441">
            <v>0</v>
          </cell>
          <cell r="Q1441" t="str">
            <v>*</v>
          </cell>
        </row>
        <row r="1442">
          <cell r="B1442" t="str">
            <v>CHU05CH1825C4-40AL7M4</v>
          </cell>
          <cell r="C1442" t="str">
            <v>05C</v>
          </cell>
          <cell r="D1442" t="str">
            <v>1825</v>
          </cell>
          <cell r="E1442" t="str">
            <v>C4</v>
          </cell>
          <cell r="F1442" t="str">
            <v>40A</v>
          </cell>
          <cell r="G1442" t="str">
            <v>L7</v>
          </cell>
          <cell r="H1442" t="str">
            <v>M4</v>
          </cell>
          <cell r="I1442">
            <v>120</v>
          </cell>
          <cell r="J1442">
            <v>0</v>
          </cell>
          <cell r="K1442" t="str">
            <v>*</v>
          </cell>
          <cell r="L1442" t="str">
            <v>○</v>
          </cell>
          <cell r="M1442">
            <v>42847</v>
          </cell>
          <cell r="N1442" t="str">
            <v>○</v>
          </cell>
          <cell r="O1442">
            <v>42732</v>
          </cell>
          <cell r="P1442">
            <v>0</v>
          </cell>
          <cell r="Q1442" t="str">
            <v>*</v>
          </cell>
        </row>
        <row r="1443">
          <cell r="B1443" t="str">
            <v>CHU05CH1825C4-50AL7M4</v>
          </cell>
          <cell r="C1443" t="str">
            <v>05C</v>
          </cell>
          <cell r="D1443" t="str">
            <v>1825</v>
          </cell>
          <cell r="E1443" t="str">
            <v>C4</v>
          </cell>
          <cell r="F1443" t="str">
            <v>50A</v>
          </cell>
          <cell r="G1443" t="str">
            <v>L7</v>
          </cell>
          <cell r="H1443" t="str">
            <v>M4</v>
          </cell>
          <cell r="I1443">
            <v>120</v>
          </cell>
          <cell r="J1443">
            <v>0</v>
          </cell>
          <cell r="K1443" t="str">
            <v>*</v>
          </cell>
          <cell r="L1443" t="str">
            <v>○</v>
          </cell>
          <cell r="M1443">
            <v>42799</v>
          </cell>
          <cell r="N1443" t="str">
            <v>○</v>
          </cell>
          <cell r="O1443">
            <v>42732</v>
          </cell>
          <cell r="P1443">
            <v>0</v>
          </cell>
          <cell r="Q1443" t="str">
            <v>*</v>
          </cell>
        </row>
        <row r="1444">
          <cell r="B1444" t="str">
            <v>CHU05CH1825C4-273M2M2</v>
          </cell>
          <cell r="C1444" t="str">
            <v>05C</v>
          </cell>
          <cell r="D1444" t="str">
            <v>1825</v>
          </cell>
          <cell r="E1444" t="str">
            <v>C4</v>
          </cell>
          <cell r="F1444" t="str">
            <v>273</v>
          </cell>
          <cell r="G1444" t="str">
            <v>M2</v>
          </cell>
          <cell r="H1444" t="str">
            <v>M2</v>
          </cell>
          <cell r="I1444">
            <v>120</v>
          </cell>
          <cell r="J1444">
            <v>0</v>
          </cell>
          <cell r="K1444" t="str">
            <v>*</v>
          </cell>
          <cell r="L1444">
            <v>0</v>
          </cell>
          <cell r="M1444" t="str">
            <v>*</v>
          </cell>
          <cell r="N1444" t="str">
            <v>○</v>
          </cell>
          <cell r="O1444">
            <v>42763</v>
          </cell>
          <cell r="P1444">
            <v>0</v>
          </cell>
          <cell r="Q1444" t="str">
            <v>*</v>
          </cell>
        </row>
        <row r="1445">
          <cell r="B1445" t="str">
            <v>CHU05CH1825C4-303M2M2</v>
          </cell>
          <cell r="C1445" t="str">
            <v>05C</v>
          </cell>
          <cell r="D1445" t="str">
            <v>1825</v>
          </cell>
          <cell r="E1445" t="str">
            <v>C4</v>
          </cell>
          <cell r="F1445" t="str">
            <v>303</v>
          </cell>
          <cell r="G1445" t="str">
            <v>M2</v>
          </cell>
          <cell r="H1445" t="str">
            <v>M2</v>
          </cell>
          <cell r="I1445">
            <v>120</v>
          </cell>
          <cell r="J1445">
            <v>0</v>
          </cell>
          <cell r="K1445" t="str">
            <v>*</v>
          </cell>
          <cell r="L1445" t="str">
            <v>○</v>
          </cell>
          <cell r="M1445">
            <v>42812</v>
          </cell>
          <cell r="N1445" t="str">
            <v>○</v>
          </cell>
          <cell r="O1445">
            <v>42690</v>
          </cell>
          <cell r="P1445">
            <v>0</v>
          </cell>
          <cell r="Q1445" t="str">
            <v>*</v>
          </cell>
        </row>
        <row r="1446">
          <cell r="B1446" t="str">
            <v>CHU05CH1825C4-353M2M2</v>
          </cell>
          <cell r="C1446" t="str">
            <v>05C</v>
          </cell>
          <cell r="D1446" t="str">
            <v>1825</v>
          </cell>
          <cell r="E1446" t="str">
            <v>C4</v>
          </cell>
          <cell r="F1446" t="str">
            <v>353</v>
          </cell>
          <cell r="G1446" t="str">
            <v>M2</v>
          </cell>
          <cell r="H1446" t="str">
            <v>M2</v>
          </cell>
          <cell r="I1446">
            <v>120</v>
          </cell>
          <cell r="J1446">
            <v>0</v>
          </cell>
          <cell r="K1446" t="str">
            <v>*</v>
          </cell>
          <cell r="L1446">
            <v>0</v>
          </cell>
          <cell r="M1446" t="str">
            <v>*</v>
          </cell>
          <cell r="N1446" t="str">
            <v>○</v>
          </cell>
          <cell r="O1446">
            <v>42845</v>
          </cell>
          <cell r="P1446">
            <v>0</v>
          </cell>
          <cell r="Q1446" t="str">
            <v>*</v>
          </cell>
        </row>
        <row r="1447">
          <cell r="B1447" t="str">
            <v>CHU05CH1825C4-403M2M2</v>
          </cell>
          <cell r="C1447" t="str">
            <v>05C</v>
          </cell>
          <cell r="D1447" t="str">
            <v>1825</v>
          </cell>
          <cell r="E1447" t="str">
            <v>C4</v>
          </cell>
          <cell r="F1447" t="str">
            <v>403</v>
          </cell>
          <cell r="G1447" t="str">
            <v>M2</v>
          </cell>
          <cell r="H1447" t="str">
            <v>M2</v>
          </cell>
          <cell r="I1447">
            <v>120</v>
          </cell>
          <cell r="J1447">
            <v>0</v>
          </cell>
          <cell r="K1447" t="str">
            <v>*</v>
          </cell>
          <cell r="L1447" t="str">
            <v>○</v>
          </cell>
          <cell r="M1447">
            <v>42869</v>
          </cell>
          <cell r="N1447" t="str">
            <v>○</v>
          </cell>
          <cell r="O1447">
            <v>42746</v>
          </cell>
          <cell r="P1447">
            <v>0</v>
          </cell>
          <cell r="Q1447" t="str">
            <v>*</v>
          </cell>
        </row>
        <row r="1448">
          <cell r="B1448" t="str">
            <v>CHU05CH1825C4-503M2M2</v>
          </cell>
          <cell r="C1448" t="str">
            <v>05C</v>
          </cell>
          <cell r="D1448" t="str">
            <v>1825</v>
          </cell>
          <cell r="E1448" t="str">
            <v>C4</v>
          </cell>
          <cell r="F1448" t="str">
            <v>503</v>
          </cell>
          <cell r="G1448" t="str">
            <v>M2</v>
          </cell>
          <cell r="H1448" t="str">
            <v>M2</v>
          </cell>
          <cell r="I1448">
            <v>120</v>
          </cell>
          <cell r="J1448">
            <v>0</v>
          </cell>
          <cell r="K1448" t="str">
            <v>*</v>
          </cell>
          <cell r="L1448" t="str">
            <v>○</v>
          </cell>
          <cell r="M1448">
            <v>42869</v>
          </cell>
          <cell r="N1448" t="str">
            <v>○</v>
          </cell>
          <cell r="O1448">
            <v>42779</v>
          </cell>
          <cell r="P1448">
            <v>0</v>
          </cell>
          <cell r="Q1448" t="str">
            <v>*</v>
          </cell>
        </row>
        <row r="1449">
          <cell r="B1449" t="str">
            <v>CHU05CH1825C4-573M2M2</v>
          </cell>
          <cell r="C1449" t="str">
            <v>05C</v>
          </cell>
          <cell r="D1449" t="str">
            <v>1825</v>
          </cell>
          <cell r="E1449" t="str">
            <v>C4</v>
          </cell>
          <cell r="F1449" t="str">
            <v>573</v>
          </cell>
          <cell r="G1449" t="str">
            <v>M2</v>
          </cell>
          <cell r="H1449" t="str">
            <v>M2</v>
          </cell>
          <cell r="I1449">
            <v>120</v>
          </cell>
          <cell r="J1449">
            <v>0</v>
          </cell>
          <cell r="K1449" t="str">
            <v>*</v>
          </cell>
          <cell r="L1449">
            <v>0</v>
          </cell>
          <cell r="M1449" t="str">
            <v>*</v>
          </cell>
          <cell r="N1449" t="str">
            <v>○</v>
          </cell>
          <cell r="O1449">
            <v>42743</v>
          </cell>
          <cell r="P1449">
            <v>0</v>
          </cell>
          <cell r="Q1449" t="str">
            <v>*</v>
          </cell>
        </row>
        <row r="1450">
          <cell r="B1450" t="str">
            <v>CHU05CH1825C4-653M2M2</v>
          </cell>
          <cell r="C1450" t="str">
            <v>05C</v>
          </cell>
          <cell r="D1450" t="str">
            <v>1825</v>
          </cell>
          <cell r="E1450" t="str">
            <v>C4</v>
          </cell>
          <cell r="F1450" t="str">
            <v>653</v>
          </cell>
          <cell r="G1450" t="str">
            <v>M2</v>
          </cell>
          <cell r="H1450" t="str">
            <v>M2</v>
          </cell>
          <cell r="I1450">
            <v>120</v>
          </cell>
          <cell r="J1450">
            <v>0</v>
          </cell>
          <cell r="K1450" t="str">
            <v>*</v>
          </cell>
          <cell r="L1450">
            <v>0</v>
          </cell>
          <cell r="M1450" t="str">
            <v>*</v>
          </cell>
          <cell r="N1450" t="str">
            <v>○</v>
          </cell>
          <cell r="O1450">
            <v>42739</v>
          </cell>
          <cell r="P1450">
            <v>0</v>
          </cell>
          <cell r="Q1450" t="str">
            <v>*</v>
          </cell>
        </row>
        <row r="1451">
          <cell r="B1451" t="str">
            <v>CHU05CH1825C4-273H5M3</v>
          </cell>
          <cell r="C1451" t="str">
            <v>05C</v>
          </cell>
          <cell r="D1451" t="str">
            <v>1825</v>
          </cell>
          <cell r="E1451" t="str">
            <v>C4</v>
          </cell>
          <cell r="F1451" t="str">
            <v>273</v>
          </cell>
          <cell r="G1451" t="str">
            <v>H5</v>
          </cell>
          <cell r="H1451" t="str">
            <v>M3</v>
          </cell>
          <cell r="I1451">
            <v>120</v>
          </cell>
          <cell r="J1451">
            <v>0</v>
          </cell>
          <cell r="K1451" t="str">
            <v>*</v>
          </cell>
          <cell r="L1451" t="str">
            <v>○</v>
          </cell>
          <cell r="M1451">
            <v>42789</v>
          </cell>
          <cell r="N1451">
            <v>0</v>
          </cell>
          <cell r="O1451" t="str">
            <v>*</v>
          </cell>
          <cell r="P1451">
            <v>0</v>
          </cell>
          <cell r="Q1451" t="str">
            <v>*</v>
          </cell>
        </row>
        <row r="1452">
          <cell r="B1452" t="str">
            <v>CHU05CH1825C4-303H5M3</v>
          </cell>
          <cell r="C1452" t="str">
            <v>05C</v>
          </cell>
          <cell r="D1452" t="str">
            <v>1825</v>
          </cell>
          <cell r="E1452" t="str">
            <v>C4</v>
          </cell>
          <cell r="F1452" t="str">
            <v>303</v>
          </cell>
          <cell r="G1452" t="str">
            <v>H5</v>
          </cell>
          <cell r="H1452" t="str">
            <v>M3</v>
          </cell>
          <cell r="I1452">
            <v>120</v>
          </cell>
          <cell r="J1452">
            <v>0</v>
          </cell>
          <cell r="K1452" t="str">
            <v>*</v>
          </cell>
          <cell r="L1452" t="str">
            <v>○</v>
          </cell>
          <cell r="M1452">
            <v>42840</v>
          </cell>
          <cell r="N1452" t="str">
            <v>○</v>
          </cell>
          <cell r="O1452">
            <v>42690</v>
          </cell>
          <cell r="P1452">
            <v>0</v>
          </cell>
          <cell r="Q1452" t="str">
            <v>*</v>
          </cell>
        </row>
        <row r="1453">
          <cell r="B1453" t="str">
            <v>CHU05CH1825C4-353H5M3</v>
          </cell>
          <cell r="C1453" t="str">
            <v>05C</v>
          </cell>
          <cell r="D1453" t="str">
            <v>1825</v>
          </cell>
          <cell r="E1453" t="str">
            <v>C4</v>
          </cell>
          <cell r="F1453" t="str">
            <v>353</v>
          </cell>
          <cell r="G1453" t="str">
            <v>H5</v>
          </cell>
          <cell r="H1453" t="str">
            <v>M3</v>
          </cell>
          <cell r="I1453">
            <v>120</v>
          </cell>
          <cell r="J1453">
            <v>0</v>
          </cell>
          <cell r="K1453" t="str">
            <v>*</v>
          </cell>
          <cell r="L1453">
            <v>0</v>
          </cell>
          <cell r="M1453" t="str">
            <v>*</v>
          </cell>
          <cell r="N1453" t="str">
            <v>○</v>
          </cell>
          <cell r="O1453">
            <v>42852</v>
          </cell>
          <cell r="P1453">
            <v>0</v>
          </cell>
          <cell r="Q1453" t="str">
            <v>*</v>
          </cell>
        </row>
        <row r="1454">
          <cell r="B1454" t="str">
            <v>CHU05CH1825C4-403H5M3</v>
          </cell>
          <cell r="C1454" t="str">
            <v>05C</v>
          </cell>
          <cell r="D1454" t="str">
            <v>1825</v>
          </cell>
          <cell r="E1454" t="str">
            <v>C4</v>
          </cell>
          <cell r="F1454" t="str">
            <v>403</v>
          </cell>
          <cell r="G1454" t="str">
            <v>H5</v>
          </cell>
          <cell r="H1454" t="str">
            <v>M3</v>
          </cell>
          <cell r="I1454">
            <v>120</v>
          </cell>
          <cell r="J1454">
            <v>0</v>
          </cell>
          <cell r="K1454" t="str">
            <v>*</v>
          </cell>
          <cell r="L1454" t="str">
            <v>○</v>
          </cell>
          <cell r="M1454">
            <v>42842</v>
          </cell>
          <cell r="N1454">
            <v>0</v>
          </cell>
          <cell r="O1454" t="str">
            <v>*</v>
          </cell>
          <cell r="P1454">
            <v>0</v>
          </cell>
          <cell r="Q1454" t="str">
            <v>*</v>
          </cell>
        </row>
        <row r="1455">
          <cell r="B1455" t="str">
            <v>CHU05CH1825C4-573H5M3</v>
          </cell>
          <cell r="C1455" t="str">
            <v>05C</v>
          </cell>
          <cell r="D1455" t="str">
            <v>1825</v>
          </cell>
          <cell r="E1455" t="str">
            <v>C4</v>
          </cell>
          <cell r="F1455" t="str">
            <v>573</v>
          </cell>
          <cell r="G1455" t="str">
            <v>H5</v>
          </cell>
          <cell r="H1455" t="str">
            <v>M3</v>
          </cell>
          <cell r="I1455">
            <v>120</v>
          </cell>
          <cell r="J1455">
            <v>0</v>
          </cell>
          <cell r="K1455" t="str">
            <v>*</v>
          </cell>
          <cell r="L1455">
            <v>0</v>
          </cell>
          <cell r="M1455" t="str">
            <v>*</v>
          </cell>
          <cell r="N1455" t="str">
            <v>○</v>
          </cell>
          <cell r="O1455">
            <v>42869</v>
          </cell>
          <cell r="P1455">
            <v>0</v>
          </cell>
          <cell r="Q1455" t="str">
            <v>*</v>
          </cell>
        </row>
        <row r="1456">
          <cell r="B1456" t="str">
            <v>CHU05CH3618C4-30AL7M4</v>
          </cell>
          <cell r="C1456" t="str">
            <v>05C</v>
          </cell>
          <cell r="D1456" t="str">
            <v>3618</v>
          </cell>
          <cell r="E1456" t="str">
            <v>C4</v>
          </cell>
          <cell r="F1456" t="str">
            <v>30A</v>
          </cell>
          <cell r="G1456" t="str">
            <v>L7</v>
          </cell>
          <cell r="H1456" t="str">
            <v>M4</v>
          </cell>
          <cell r="I1456">
            <v>120</v>
          </cell>
          <cell r="J1456">
            <v>0</v>
          </cell>
          <cell r="K1456" t="str">
            <v>*</v>
          </cell>
          <cell r="L1456" t="str">
            <v>○</v>
          </cell>
          <cell r="M1456">
            <v>42787</v>
          </cell>
          <cell r="N1456">
            <v>0</v>
          </cell>
          <cell r="O1456" t="str">
            <v>*</v>
          </cell>
          <cell r="P1456">
            <v>0</v>
          </cell>
          <cell r="Q1456" t="str">
            <v>*</v>
          </cell>
        </row>
        <row r="1457">
          <cell r="B1457" t="str">
            <v>CHU05CH3618C4-40AL7M4</v>
          </cell>
          <cell r="C1457" t="str">
            <v>05C</v>
          </cell>
          <cell r="D1457" t="str">
            <v>3618</v>
          </cell>
          <cell r="E1457" t="str">
            <v>C4</v>
          </cell>
          <cell r="F1457" t="str">
            <v>40A</v>
          </cell>
          <cell r="G1457" t="str">
            <v>L7</v>
          </cell>
          <cell r="H1457" t="str">
            <v>M4</v>
          </cell>
          <cell r="I1457">
            <v>120</v>
          </cell>
          <cell r="J1457">
            <v>0</v>
          </cell>
          <cell r="K1457" t="str">
            <v>*</v>
          </cell>
          <cell r="L1457" t="str">
            <v>○</v>
          </cell>
          <cell r="M1457">
            <v>42787</v>
          </cell>
          <cell r="N1457">
            <v>0</v>
          </cell>
          <cell r="O1457" t="str">
            <v>*</v>
          </cell>
          <cell r="P1457">
            <v>0</v>
          </cell>
          <cell r="Q1457" t="str">
            <v>*</v>
          </cell>
        </row>
        <row r="1458">
          <cell r="B1458" t="str">
            <v>CHU05CH3618C4-50AL7M4</v>
          </cell>
          <cell r="C1458" t="str">
            <v>05C</v>
          </cell>
          <cell r="D1458" t="str">
            <v>3618</v>
          </cell>
          <cell r="E1458" t="str">
            <v>C4</v>
          </cell>
          <cell r="F1458" t="str">
            <v>50A</v>
          </cell>
          <cell r="G1458" t="str">
            <v>L7</v>
          </cell>
          <cell r="H1458" t="str">
            <v>M4</v>
          </cell>
          <cell r="I1458">
            <v>120</v>
          </cell>
          <cell r="J1458">
            <v>0</v>
          </cell>
          <cell r="K1458" t="str">
            <v>*</v>
          </cell>
          <cell r="L1458" t="str">
            <v>○</v>
          </cell>
          <cell r="M1458">
            <v>42787</v>
          </cell>
          <cell r="N1458" t="str">
            <v>○</v>
          </cell>
          <cell r="O1458">
            <v>42720</v>
          </cell>
          <cell r="P1458">
            <v>0</v>
          </cell>
          <cell r="Q1458" t="str">
            <v>*</v>
          </cell>
        </row>
        <row r="1459">
          <cell r="B1459" t="str">
            <v>CHU05CH3618C4-273M2M2</v>
          </cell>
          <cell r="C1459" t="str">
            <v>05C</v>
          </cell>
          <cell r="D1459" t="str">
            <v>3618</v>
          </cell>
          <cell r="E1459" t="str">
            <v>C4</v>
          </cell>
          <cell r="F1459" t="str">
            <v>273</v>
          </cell>
          <cell r="G1459" t="str">
            <v>M2</v>
          </cell>
          <cell r="H1459" t="str">
            <v>M2</v>
          </cell>
          <cell r="I1459">
            <v>120</v>
          </cell>
          <cell r="J1459">
            <v>0</v>
          </cell>
          <cell r="K1459" t="str">
            <v>*</v>
          </cell>
          <cell r="L1459" t="str">
            <v>○</v>
          </cell>
          <cell r="M1459">
            <v>42785</v>
          </cell>
          <cell r="N1459">
            <v>0</v>
          </cell>
          <cell r="O1459" t="str">
            <v>*</v>
          </cell>
          <cell r="P1459">
            <v>0</v>
          </cell>
          <cell r="Q1459" t="str">
            <v>*</v>
          </cell>
        </row>
        <row r="1460">
          <cell r="B1460" t="str">
            <v>CHU05CH3618C4-303M2M2</v>
          </cell>
          <cell r="C1460" t="str">
            <v>05C</v>
          </cell>
          <cell r="D1460" t="str">
            <v>3618</v>
          </cell>
          <cell r="E1460" t="str">
            <v>C4</v>
          </cell>
          <cell r="F1460" t="str">
            <v>303</v>
          </cell>
          <cell r="G1460" t="str">
            <v>M2</v>
          </cell>
          <cell r="H1460" t="str">
            <v>M2</v>
          </cell>
          <cell r="I1460">
            <v>120</v>
          </cell>
          <cell r="J1460">
            <v>0</v>
          </cell>
          <cell r="K1460" t="str">
            <v>*</v>
          </cell>
          <cell r="L1460" t="str">
            <v>○</v>
          </cell>
          <cell r="M1460">
            <v>42821</v>
          </cell>
          <cell r="N1460" t="str">
            <v>○</v>
          </cell>
          <cell r="O1460">
            <v>42690</v>
          </cell>
          <cell r="P1460">
            <v>0</v>
          </cell>
          <cell r="Q1460" t="str">
            <v>*</v>
          </cell>
        </row>
        <row r="1461">
          <cell r="B1461" t="str">
            <v>CHU05CH3618C4-353M2M2</v>
          </cell>
          <cell r="C1461" t="str">
            <v>05C</v>
          </cell>
          <cell r="D1461" t="str">
            <v>3618</v>
          </cell>
          <cell r="E1461" t="str">
            <v>C4</v>
          </cell>
          <cell r="F1461" t="str">
            <v>353</v>
          </cell>
          <cell r="G1461" t="str">
            <v>M2</v>
          </cell>
          <cell r="H1461" t="str">
            <v>M2</v>
          </cell>
          <cell r="I1461">
            <v>120</v>
          </cell>
          <cell r="J1461">
            <v>0</v>
          </cell>
          <cell r="K1461" t="str">
            <v>*</v>
          </cell>
          <cell r="L1461">
            <v>0</v>
          </cell>
          <cell r="M1461" t="str">
            <v>*</v>
          </cell>
          <cell r="N1461">
            <v>0</v>
          </cell>
          <cell r="O1461" t="str">
            <v>*</v>
          </cell>
          <cell r="P1461">
            <v>0</v>
          </cell>
          <cell r="Q1461" t="str">
            <v>*</v>
          </cell>
        </row>
        <row r="1462">
          <cell r="B1462" t="str">
            <v>CHU05CH3618C4-403M2M2</v>
          </cell>
          <cell r="C1462" t="str">
            <v>05C</v>
          </cell>
          <cell r="D1462" t="str">
            <v>3618</v>
          </cell>
          <cell r="E1462" t="str">
            <v>C4</v>
          </cell>
          <cell r="F1462" t="str">
            <v>403</v>
          </cell>
          <cell r="G1462" t="str">
            <v>M2</v>
          </cell>
          <cell r="H1462" t="str">
            <v>M2</v>
          </cell>
          <cell r="I1462">
            <v>120</v>
          </cell>
          <cell r="J1462">
            <v>0</v>
          </cell>
          <cell r="K1462" t="str">
            <v>*</v>
          </cell>
          <cell r="L1462" t="str">
            <v>○</v>
          </cell>
          <cell r="M1462">
            <v>42876</v>
          </cell>
          <cell r="N1462" t="str">
            <v>○</v>
          </cell>
          <cell r="O1462">
            <v>42760</v>
          </cell>
          <cell r="P1462">
            <v>0</v>
          </cell>
          <cell r="Q1462" t="str">
            <v>*</v>
          </cell>
        </row>
        <row r="1463">
          <cell r="B1463" t="str">
            <v>CHU05CH3618C4-503M2M2</v>
          </cell>
          <cell r="C1463" t="str">
            <v>05C</v>
          </cell>
          <cell r="D1463" t="str">
            <v>3618</v>
          </cell>
          <cell r="E1463" t="str">
            <v>C4</v>
          </cell>
          <cell r="F1463" t="str">
            <v>503</v>
          </cell>
          <cell r="G1463" t="str">
            <v>M2</v>
          </cell>
          <cell r="H1463" t="str">
            <v>M2</v>
          </cell>
          <cell r="I1463">
            <v>120</v>
          </cell>
          <cell r="J1463">
            <v>0</v>
          </cell>
          <cell r="K1463" t="str">
            <v>*</v>
          </cell>
          <cell r="L1463">
            <v>0</v>
          </cell>
          <cell r="M1463" t="str">
            <v>*</v>
          </cell>
          <cell r="N1463" t="str">
            <v>○</v>
          </cell>
          <cell r="O1463">
            <v>42745</v>
          </cell>
          <cell r="P1463">
            <v>0</v>
          </cell>
          <cell r="Q1463" t="str">
            <v>*</v>
          </cell>
        </row>
        <row r="1464">
          <cell r="B1464" t="str">
            <v>CHU05CH3618C4-573M2M2</v>
          </cell>
          <cell r="C1464" t="str">
            <v>05C</v>
          </cell>
          <cell r="D1464" t="str">
            <v>3618</v>
          </cell>
          <cell r="E1464" t="str">
            <v>C4</v>
          </cell>
          <cell r="F1464" t="str">
            <v>573</v>
          </cell>
          <cell r="G1464" t="str">
            <v>M2</v>
          </cell>
          <cell r="H1464" t="str">
            <v>M2</v>
          </cell>
          <cell r="I1464">
            <v>120</v>
          </cell>
          <cell r="J1464">
            <v>0</v>
          </cell>
          <cell r="K1464" t="str">
            <v>*</v>
          </cell>
          <cell r="L1464">
            <v>0</v>
          </cell>
          <cell r="M1464" t="str">
            <v>*</v>
          </cell>
          <cell r="N1464" t="str">
            <v>○</v>
          </cell>
          <cell r="O1464">
            <v>42749</v>
          </cell>
          <cell r="P1464">
            <v>0</v>
          </cell>
          <cell r="Q1464" t="str">
            <v>*</v>
          </cell>
        </row>
        <row r="1465">
          <cell r="B1465" t="str">
            <v>CHU05CH3618C4-653M2M2</v>
          </cell>
          <cell r="C1465" t="str">
            <v>05C</v>
          </cell>
          <cell r="D1465" t="str">
            <v>3618</v>
          </cell>
          <cell r="E1465" t="str">
            <v>C4</v>
          </cell>
          <cell r="F1465" t="str">
            <v>653</v>
          </cell>
          <cell r="G1465" t="str">
            <v>M2</v>
          </cell>
          <cell r="H1465" t="str">
            <v>M2</v>
          </cell>
          <cell r="I1465">
            <v>120</v>
          </cell>
          <cell r="K1465" t="str">
            <v>*</v>
          </cell>
          <cell r="L1465">
            <v>0</v>
          </cell>
          <cell r="M1465" t="str">
            <v>*</v>
          </cell>
          <cell r="N1465" t="str">
            <v>○</v>
          </cell>
          <cell r="O1465">
            <v>42858</v>
          </cell>
          <cell r="P1465">
            <v>0</v>
          </cell>
          <cell r="Q1465" t="str">
            <v>*</v>
          </cell>
        </row>
        <row r="1466">
          <cell r="B1466" t="str">
            <v>CHU05CH3618C4-273H5M3</v>
          </cell>
          <cell r="C1466" t="str">
            <v>05C</v>
          </cell>
          <cell r="D1466" t="str">
            <v>3618</v>
          </cell>
          <cell r="E1466" t="str">
            <v>C4</v>
          </cell>
          <cell r="F1466" t="str">
            <v>273</v>
          </cell>
          <cell r="G1466" t="str">
            <v>H5</v>
          </cell>
          <cell r="H1466" t="str">
            <v>M3</v>
          </cell>
          <cell r="I1466">
            <v>120</v>
          </cell>
          <cell r="J1466">
            <v>0</v>
          </cell>
          <cell r="K1466" t="str">
            <v>*</v>
          </cell>
          <cell r="L1466" t="str">
            <v>○</v>
          </cell>
          <cell r="M1466">
            <v>42821</v>
          </cell>
          <cell r="N1466">
            <v>0</v>
          </cell>
          <cell r="O1466" t="str">
            <v>*</v>
          </cell>
          <cell r="P1466">
            <v>0</v>
          </cell>
          <cell r="Q1466" t="str">
            <v>*</v>
          </cell>
        </row>
        <row r="1467">
          <cell r="B1467" t="str">
            <v>CHU05CH3618C4-303H5M3</v>
          </cell>
          <cell r="C1467" t="str">
            <v>05C</v>
          </cell>
          <cell r="D1467" t="str">
            <v>3618</v>
          </cell>
          <cell r="E1467" t="str">
            <v>C4</v>
          </cell>
          <cell r="F1467" t="str">
            <v>303</v>
          </cell>
          <cell r="G1467" t="str">
            <v>H5</v>
          </cell>
          <cell r="H1467" t="str">
            <v>M3</v>
          </cell>
          <cell r="I1467">
            <v>120</v>
          </cell>
          <cell r="J1467">
            <v>0</v>
          </cell>
          <cell r="K1467" t="str">
            <v>*</v>
          </cell>
          <cell r="L1467" t="str">
            <v>○</v>
          </cell>
          <cell r="M1467">
            <v>42787</v>
          </cell>
          <cell r="N1467" t="str">
            <v>○</v>
          </cell>
          <cell r="O1467">
            <v>42690</v>
          </cell>
          <cell r="P1467">
            <v>0</v>
          </cell>
          <cell r="Q1467" t="str">
            <v>*</v>
          </cell>
        </row>
        <row r="1468">
          <cell r="B1468" t="str">
            <v>CHU05CH3618C4-353H5M3</v>
          </cell>
          <cell r="C1468" t="str">
            <v>05C</v>
          </cell>
          <cell r="D1468" t="str">
            <v>3618</v>
          </cell>
          <cell r="E1468" t="str">
            <v>C4</v>
          </cell>
          <cell r="F1468" t="str">
            <v>353</v>
          </cell>
          <cell r="G1468" t="str">
            <v>H5</v>
          </cell>
          <cell r="H1468" t="str">
            <v>M3</v>
          </cell>
          <cell r="I1468">
            <v>120</v>
          </cell>
          <cell r="J1468">
            <v>0</v>
          </cell>
          <cell r="K1468" t="str">
            <v>*</v>
          </cell>
          <cell r="L1468">
            <v>0</v>
          </cell>
          <cell r="M1468" t="str">
            <v>*</v>
          </cell>
          <cell r="N1468" t="str">
            <v>○</v>
          </cell>
          <cell r="O1468">
            <v>42787</v>
          </cell>
          <cell r="P1468">
            <v>0</v>
          </cell>
          <cell r="Q1468" t="str">
            <v>*</v>
          </cell>
        </row>
        <row r="1469">
          <cell r="B1469" t="str">
            <v>CHU05CH3618C4-403H5M3</v>
          </cell>
          <cell r="C1469" t="str">
            <v>05C</v>
          </cell>
          <cell r="D1469" t="str">
            <v>3618</v>
          </cell>
          <cell r="E1469" t="str">
            <v>C4</v>
          </cell>
          <cell r="F1469" t="str">
            <v>403</v>
          </cell>
          <cell r="G1469" t="str">
            <v>H5</v>
          </cell>
          <cell r="H1469" t="str">
            <v>M3</v>
          </cell>
          <cell r="I1469">
            <v>120</v>
          </cell>
          <cell r="J1469">
            <v>0</v>
          </cell>
          <cell r="K1469" t="str">
            <v>*</v>
          </cell>
          <cell r="L1469" t="str">
            <v>○</v>
          </cell>
          <cell r="M1469">
            <v>42816</v>
          </cell>
          <cell r="N1469">
            <v>0</v>
          </cell>
          <cell r="O1469" t="str">
            <v>*</v>
          </cell>
          <cell r="P1469">
            <v>0</v>
          </cell>
          <cell r="Q1469" t="str">
            <v>*</v>
          </cell>
        </row>
        <row r="1470">
          <cell r="B1470" t="str">
            <v>CHU05CH3618C4-573H5M3</v>
          </cell>
          <cell r="C1470" t="str">
            <v>05C</v>
          </cell>
          <cell r="D1470" t="str">
            <v>3618</v>
          </cell>
          <cell r="E1470" t="str">
            <v>C4</v>
          </cell>
          <cell r="F1470" t="str">
            <v>573</v>
          </cell>
          <cell r="G1470" t="str">
            <v>H5</v>
          </cell>
          <cell r="H1470" t="str">
            <v>M3</v>
          </cell>
          <cell r="I1470">
            <v>120</v>
          </cell>
          <cell r="J1470">
            <v>0</v>
          </cell>
          <cell r="K1470" t="str">
            <v>*</v>
          </cell>
          <cell r="L1470">
            <v>0</v>
          </cell>
          <cell r="M1470" t="str">
            <v>*</v>
          </cell>
          <cell r="N1470" t="str">
            <v>○</v>
          </cell>
          <cell r="O1470">
            <v>42750</v>
          </cell>
          <cell r="P1470">
            <v>0</v>
          </cell>
          <cell r="Q1470" t="str">
            <v>*</v>
          </cell>
        </row>
        <row r="1471">
          <cell r="B1471" t="str">
            <v>-</v>
          </cell>
          <cell r="C1471" t="str">
            <v>-</v>
          </cell>
          <cell r="D1471" t="str">
            <v>-</v>
          </cell>
          <cell r="E1471" t="str">
            <v>-</v>
          </cell>
          <cell r="F1471" t="str">
            <v>-</v>
          </cell>
          <cell r="G1471" t="str">
            <v>-</v>
          </cell>
          <cell r="H1471" t="str">
            <v>-</v>
          </cell>
          <cell r="I1471" t="str">
            <v>-</v>
          </cell>
          <cell r="J1471" t="str">
            <v>-</v>
          </cell>
          <cell r="K1471" t="str">
            <v>-</v>
          </cell>
          <cell r="L1471" t="str">
            <v>-</v>
          </cell>
          <cell r="M1471" t="str">
            <v>-</v>
          </cell>
          <cell r="N1471" t="str">
            <v>-</v>
          </cell>
          <cell r="O1471" t="str">
            <v>-</v>
          </cell>
          <cell r="P1471" t="str">
            <v>-</v>
          </cell>
          <cell r="Q1471" t="str">
            <v>-</v>
          </cell>
        </row>
        <row r="1472">
          <cell r="B1472" t="str">
            <v>-</v>
          </cell>
          <cell r="C1472" t="str">
            <v>-</v>
          </cell>
          <cell r="D1472" t="str">
            <v>-</v>
          </cell>
          <cell r="E1472" t="str">
            <v>-</v>
          </cell>
          <cell r="F1472" t="str">
            <v>-</v>
          </cell>
          <cell r="G1472" t="str">
            <v>-</v>
          </cell>
          <cell r="H1472" t="str">
            <v>-</v>
          </cell>
          <cell r="I1472" t="str">
            <v>-</v>
          </cell>
          <cell r="J1472" t="str">
            <v>-</v>
          </cell>
          <cell r="K1472" t="str">
            <v>-</v>
          </cell>
          <cell r="L1472" t="str">
            <v>-</v>
          </cell>
          <cell r="M1472" t="str">
            <v>-</v>
          </cell>
          <cell r="N1472" t="str">
            <v>-</v>
          </cell>
          <cell r="O1472" t="str">
            <v>-</v>
          </cell>
          <cell r="P1472" t="str">
            <v>-</v>
          </cell>
          <cell r="Q1472" t="str">
            <v>-</v>
          </cell>
        </row>
        <row r="1473">
          <cell r="B1473" t="str">
            <v>-</v>
          </cell>
          <cell r="C1473" t="str">
            <v>-</v>
          </cell>
          <cell r="D1473" t="str">
            <v>-</v>
          </cell>
          <cell r="E1473" t="str">
            <v>-</v>
          </cell>
          <cell r="F1473" t="str">
            <v>-</v>
          </cell>
          <cell r="G1473" t="str">
            <v>-</v>
          </cell>
          <cell r="H1473" t="str">
            <v>-</v>
          </cell>
          <cell r="I1473" t="str">
            <v>-</v>
          </cell>
          <cell r="J1473" t="str">
            <v>-</v>
          </cell>
          <cell r="K1473" t="str">
            <v>-</v>
          </cell>
          <cell r="L1473" t="str">
            <v>-</v>
          </cell>
          <cell r="M1473" t="str">
            <v>-</v>
          </cell>
          <cell r="N1473" t="str">
            <v>-</v>
          </cell>
          <cell r="O1473" t="str">
            <v>-</v>
          </cell>
          <cell r="P1473" t="str">
            <v>-</v>
          </cell>
          <cell r="Q1473" t="str">
            <v>-</v>
          </cell>
        </row>
        <row r="1474">
          <cell r="B1474" t="str">
            <v>↓↓　ECO COB　↓↓</v>
          </cell>
          <cell r="C1474" t="str">
            <v>-</v>
          </cell>
          <cell r="D1474" t="str">
            <v>-</v>
          </cell>
          <cell r="E1474" t="str">
            <v>-</v>
          </cell>
          <cell r="F1474" t="str">
            <v>-</v>
          </cell>
          <cell r="G1474" t="str">
            <v>-</v>
          </cell>
          <cell r="H1474" t="str">
            <v>-</v>
          </cell>
          <cell r="I1474" t="str">
            <v>-</v>
          </cell>
          <cell r="J1474" t="str">
            <v>-</v>
          </cell>
          <cell r="K1474" t="str">
            <v>-</v>
          </cell>
          <cell r="L1474" t="str">
            <v>-</v>
          </cell>
          <cell r="M1474" t="str">
            <v>-</v>
          </cell>
          <cell r="N1474" t="str">
            <v>-</v>
          </cell>
          <cell r="O1474" t="str">
            <v>-</v>
          </cell>
          <cell r="P1474" t="str">
            <v>-</v>
          </cell>
          <cell r="Q1474" t="str">
            <v>-</v>
          </cell>
        </row>
        <row r="1475">
          <cell r="B1475" t="str">
            <v>CHU0A0H0303C1-273M2M2</v>
          </cell>
          <cell r="C1475" t="str">
            <v>0A0</v>
          </cell>
          <cell r="D1475" t="str">
            <v>0303</v>
          </cell>
          <cell r="E1475" t="str">
            <v>C1</v>
          </cell>
          <cell r="F1475" t="str">
            <v>273</v>
          </cell>
          <cell r="G1475" t="str">
            <v>M2</v>
          </cell>
          <cell r="H1475" t="str">
            <v>M2</v>
          </cell>
          <cell r="I1475">
            <v>1125</v>
          </cell>
          <cell r="J1475">
            <v>0</v>
          </cell>
          <cell r="K1475" t="str">
            <v>*</v>
          </cell>
          <cell r="L1475">
            <v>0</v>
          </cell>
          <cell r="M1475" t="str">
            <v>*</v>
          </cell>
          <cell r="N1475">
            <v>0</v>
          </cell>
          <cell r="O1475" t="str">
            <v>*</v>
          </cell>
          <cell r="P1475">
            <v>0</v>
          </cell>
          <cell r="Q1475" t="str">
            <v>*</v>
          </cell>
        </row>
        <row r="1476">
          <cell r="B1476" t="str">
            <v>CHU0A0H0303C1-303M2M2</v>
          </cell>
          <cell r="C1476" t="str">
            <v>0A0</v>
          </cell>
          <cell r="D1476" t="str">
            <v>0303</v>
          </cell>
          <cell r="E1476" t="str">
            <v>C1</v>
          </cell>
          <cell r="F1476" t="str">
            <v>303</v>
          </cell>
          <cell r="G1476" t="str">
            <v>M2</v>
          </cell>
          <cell r="H1476" t="str">
            <v>M2</v>
          </cell>
          <cell r="I1476">
            <v>1125</v>
          </cell>
          <cell r="J1476">
            <v>0</v>
          </cell>
          <cell r="K1476" t="str">
            <v>*</v>
          </cell>
          <cell r="L1476">
            <v>0</v>
          </cell>
          <cell r="M1476" t="str">
            <v>*</v>
          </cell>
          <cell r="N1476">
            <v>0</v>
          </cell>
          <cell r="O1476" t="str">
            <v>*</v>
          </cell>
          <cell r="P1476">
            <v>0</v>
          </cell>
          <cell r="Q1476" t="str">
            <v>*</v>
          </cell>
        </row>
        <row r="1477">
          <cell r="B1477" t="str">
            <v>CHU0A0H0303C1-403M2M2</v>
          </cell>
          <cell r="C1477" t="str">
            <v>0A0</v>
          </cell>
          <cell r="D1477" t="str">
            <v>0303</v>
          </cell>
          <cell r="E1477" t="str">
            <v>C1</v>
          </cell>
          <cell r="F1477" t="str">
            <v>403</v>
          </cell>
          <cell r="G1477" t="str">
            <v>M2</v>
          </cell>
          <cell r="H1477" t="str">
            <v>M2</v>
          </cell>
          <cell r="I1477">
            <v>1125</v>
          </cell>
          <cell r="J1477">
            <v>0</v>
          </cell>
          <cell r="K1477" t="str">
            <v>*</v>
          </cell>
          <cell r="L1477">
            <v>0</v>
          </cell>
          <cell r="M1477" t="str">
            <v>*</v>
          </cell>
          <cell r="N1477">
            <v>0</v>
          </cell>
          <cell r="O1477" t="str">
            <v>*</v>
          </cell>
          <cell r="P1477">
            <v>0</v>
          </cell>
          <cell r="Q1477" t="str">
            <v>*</v>
          </cell>
        </row>
        <row r="1478">
          <cell r="B1478" t="str">
            <v>CHU0A0H0303C1-503M2M2</v>
          </cell>
          <cell r="C1478" t="str">
            <v>0A0</v>
          </cell>
          <cell r="D1478" t="str">
            <v>0303</v>
          </cell>
          <cell r="E1478" t="str">
            <v>C1</v>
          </cell>
          <cell r="F1478" t="str">
            <v>503</v>
          </cell>
          <cell r="G1478" t="str">
            <v>M2</v>
          </cell>
          <cell r="H1478" t="str">
            <v>M2</v>
          </cell>
          <cell r="I1478">
            <v>1125</v>
          </cell>
          <cell r="J1478">
            <v>0</v>
          </cell>
          <cell r="K1478" t="str">
            <v>*</v>
          </cell>
          <cell r="L1478">
            <v>0</v>
          </cell>
          <cell r="M1478" t="str">
            <v>*</v>
          </cell>
          <cell r="N1478">
            <v>0</v>
          </cell>
          <cell r="O1478" t="str">
            <v>*</v>
          </cell>
          <cell r="P1478">
            <v>0</v>
          </cell>
          <cell r="Q1478" t="str">
            <v>*</v>
          </cell>
        </row>
        <row r="1479">
          <cell r="B1479" t="str">
            <v>CHU0A0H0303C1-653M2M2</v>
          </cell>
          <cell r="C1479" t="str">
            <v>0A0</v>
          </cell>
          <cell r="D1479" t="str">
            <v>0303</v>
          </cell>
          <cell r="E1479" t="str">
            <v>C1</v>
          </cell>
          <cell r="F1479" t="str">
            <v>653</v>
          </cell>
          <cell r="G1479" t="str">
            <v>M2</v>
          </cell>
          <cell r="H1479" t="str">
            <v>M2</v>
          </cell>
          <cell r="I1479">
            <v>1125</v>
          </cell>
          <cell r="J1479">
            <v>0</v>
          </cell>
          <cell r="K1479" t="str">
            <v>*</v>
          </cell>
          <cell r="L1479">
            <v>0</v>
          </cell>
          <cell r="M1479" t="str">
            <v>*</v>
          </cell>
          <cell r="N1479">
            <v>0</v>
          </cell>
          <cell r="O1479" t="str">
            <v>*</v>
          </cell>
          <cell r="P1479">
            <v>0</v>
          </cell>
          <cell r="Q1479" t="str">
            <v>*</v>
          </cell>
        </row>
        <row r="1480">
          <cell r="B1480" t="str">
            <v>CHU0A0H0303C1-273H5M3</v>
          </cell>
          <cell r="C1480" t="str">
            <v>0A0</v>
          </cell>
          <cell r="D1480" t="str">
            <v>0303</v>
          </cell>
          <cell r="E1480" t="str">
            <v>C1</v>
          </cell>
          <cell r="F1480" t="str">
            <v>273</v>
          </cell>
          <cell r="G1480" t="str">
            <v>H5</v>
          </cell>
          <cell r="H1480" t="str">
            <v>M3</v>
          </cell>
          <cell r="I1480">
            <v>1125</v>
          </cell>
          <cell r="J1480">
            <v>0</v>
          </cell>
          <cell r="K1480" t="str">
            <v>*</v>
          </cell>
          <cell r="L1480">
            <v>0</v>
          </cell>
          <cell r="M1480" t="str">
            <v>*</v>
          </cell>
          <cell r="N1480">
            <v>0</v>
          </cell>
          <cell r="O1480" t="str">
            <v>*</v>
          </cell>
          <cell r="P1480">
            <v>0</v>
          </cell>
          <cell r="Q1480" t="str">
            <v>*</v>
          </cell>
        </row>
        <row r="1481">
          <cell r="B1481" t="str">
            <v>CHU0A0H0303C1-303H5M3</v>
          </cell>
          <cell r="C1481" t="str">
            <v>0A0</v>
          </cell>
          <cell r="D1481" t="str">
            <v>0303</v>
          </cell>
          <cell r="E1481" t="str">
            <v>C1</v>
          </cell>
          <cell r="F1481" t="str">
            <v>303</v>
          </cell>
          <cell r="G1481" t="str">
            <v>H5</v>
          </cell>
          <cell r="H1481" t="str">
            <v>M3</v>
          </cell>
          <cell r="I1481">
            <v>1125</v>
          </cell>
          <cell r="J1481">
            <v>0</v>
          </cell>
          <cell r="K1481" t="str">
            <v>*</v>
          </cell>
          <cell r="L1481">
            <v>0</v>
          </cell>
          <cell r="M1481" t="str">
            <v>*</v>
          </cell>
          <cell r="N1481">
            <v>0</v>
          </cell>
          <cell r="O1481" t="str">
            <v>*</v>
          </cell>
          <cell r="P1481">
            <v>0</v>
          </cell>
          <cell r="Q1481" t="str">
            <v>*</v>
          </cell>
        </row>
        <row r="1482">
          <cell r="B1482" t="str">
            <v>CHU0A0H0303C1-403H5M3</v>
          </cell>
          <cell r="C1482" t="str">
            <v>0A0</v>
          </cell>
          <cell r="D1482" t="str">
            <v>0303</v>
          </cell>
          <cell r="E1482" t="str">
            <v>C1</v>
          </cell>
          <cell r="F1482" t="str">
            <v>403</v>
          </cell>
          <cell r="G1482" t="str">
            <v>H5</v>
          </cell>
          <cell r="H1482" t="str">
            <v>M3</v>
          </cell>
          <cell r="I1482">
            <v>1125</v>
          </cell>
          <cell r="J1482">
            <v>0</v>
          </cell>
          <cell r="K1482" t="str">
            <v>*</v>
          </cell>
          <cell r="L1482">
            <v>0</v>
          </cell>
          <cell r="M1482" t="str">
            <v>*</v>
          </cell>
          <cell r="N1482">
            <v>0</v>
          </cell>
          <cell r="O1482" t="str">
            <v>*</v>
          </cell>
          <cell r="P1482">
            <v>0</v>
          </cell>
          <cell r="Q1482" t="str">
            <v>*</v>
          </cell>
        </row>
        <row r="1483">
          <cell r="B1483" t="str">
            <v>CHU0B0H0304C1-273M2M2</v>
          </cell>
          <cell r="C1483" t="str">
            <v>0B0</v>
          </cell>
          <cell r="D1483" t="str">
            <v>0304</v>
          </cell>
          <cell r="E1483" t="str">
            <v>C1</v>
          </cell>
          <cell r="F1483" t="str">
            <v>273</v>
          </cell>
          <cell r="G1483" t="str">
            <v>M2</v>
          </cell>
          <cell r="H1483" t="str">
            <v>M2</v>
          </cell>
          <cell r="I1483">
            <v>1125</v>
          </cell>
          <cell r="J1483">
            <v>0</v>
          </cell>
          <cell r="K1483" t="str">
            <v>*</v>
          </cell>
          <cell r="L1483">
            <v>0</v>
          </cell>
          <cell r="M1483" t="str">
            <v>*</v>
          </cell>
          <cell r="N1483">
            <v>0</v>
          </cell>
          <cell r="O1483" t="str">
            <v>*</v>
          </cell>
          <cell r="P1483">
            <v>0</v>
          </cell>
          <cell r="Q1483" t="str">
            <v>*</v>
          </cell>
        </row>
        <row r="1484">
          <cell r="B1484" t="str">
            <v>CHU0B0H0304C1-303M2M2</v>
          </cell>
          <cell r="C1484" t="str">
            <v>0B0</v>
          </cell>
          <cell r="D1484" t="str">
            <v>0304</v>
          </cell>
          <cell r="E1484" t="str">
            <v>C1</v>
          </cell>
          <cell r="F1484" t="str">
            <v>303</v>
          </cell>
          <cell r="G1484" t="str">
            <v>M2</v>
          </cell>
          <cell r="H1484" t="str">
            <v>M2</v>
          </cell>
          <cell r="I1484">
            <v>1125</v>
          </cell>
          <cell r="J1484">
            <v>0</v>
          </cell>
          <cell r="K1484" t="str">
            <v>*</v>
          </cell>
          <cell r="L1484">
            <v>0</v>
          </cell>
          <cell r="M1484" t="str">
            <v>*</v>
          </cell>
          <cell r="N1484">
            <v>0</v>
          </cell>
          <cell r="O1484" t="str">
            <v>*</v>
          </cell>
          <cell r="P1484">
            <v>0</v>
          </cell>
          <cell r="Q1484" t="str">
            <v>*</v>
          </cell>
        </row>
        <row r="1485">
          <cell r="B1485" t="str">
            <v>CHU0B0H0304C1-403M2M2</v>
          </cell>
          <cell r="C1485" t="str">
            <v>0B0</v>
          </cell>
          <cell r="D1485" t="str">
            <v>0304</v>
          </cell>
          <cell r="E1485" t="str">
            <v>C1</v>
          </cell>
          <cell r="F1485" t="str">
            <v>403</v>
          </cell>
          <cell r="G1485" t="str">
            <v>M2</v>
          </cell>
          <cell r="H1485" t="str">
            <v>M2</v>
          </cell>
          <cell r="I1485">
            <v>1125</v>
          </cell>
          <cell r="J1485">
            <v>0</v>
          </cell>
          <cell r="K1485" t="str">
            <v>*</v>
          </cell>
          <cell r="L1485">
            <v>0</v>
          </cell>
          <cell r="M1485" t="str">
            <v>*</v>
          </cell>
          <cell r="N1485">
            <v>0</v>
          </cell>
          <cell r="O1485" t="str">
            <v>*</v>
          </cell>
          <cell r="P1485">
            <v>0</v>
          </cell>
          <cell r="Q1485" t="str">
            <v>*</v>
          </cell>
        </row>
        <row r="1486">
          <cell r="B1486" t="str">
            <v>CHU0B0H0304C1-503M2M2</v>
          </cell>
          <cell r="C1486" t="str">
            <v>0B0</v>
          </cell>
          <cell r="D1486" t="str">
            <v>0304</v>
          </cell>
          <cell r="E1486" t="str">
            <v>C1</v>
          </cell>
          <cell r="F1486" t="str">
            <v>503</v>
          </cell>
          <cell r="G1486" t="str">
            <v>M2</v>
          </cell>
          <cell r="H1486" t="str">
            <v>M2</v>
          </cell>
          <cell r="I1486">
            <v>1125</v>
          </cell>
          <cell r="J1486">
            <v>0</v>
          </cell>
          <cell r="K1486" t="str">
            <v>*</v>
          </cell>
          <cell r="L1486">
            <v>0</v>
          </cell>
          <cell r="M1486" t="str">
            <v>*</v>
          </cell>
          <cell r="N1486">
            <v>0</v>
          </cell>
          <cell r="O1486" t="str">
            <v>*</v>
          </cell>
          <cell r="P1486">
            <v>0</v>
          </cell>
          <cell r="Q1486" t="str">
            <v>*</v>
          </cell>
        </row>
        <row r="1487">
          <cell r="B1487" t="str">
            <v>CHU0B0H0304C1-653M2M2</v>
          </cell>
          <cell r="C1487" t="str">
            <v>0B0</v>
          </cell>
          <cell r="D1487" t="str">
            <v>0304</v>
          </cell>
          <cell r="E1487" t="str">
            <v>C1</v>
          </cell>
          <cell r="F1487" t="str">
            <v>653</v>
          </cell>
          <cell r="G1487" t="str">
            <v>M2</v>
          </cell>
          <cell r="H1487" t="str">
            <v>M2</v>
          </cell>
          <cell r="I1487">
            <v>1125</v>
          </cell>
          <cell r="J1487">
            <v>0</v>
          </cell>
          <cell r="K1487" t="str">
            <v>*</v>
          </cell>
          <cell r="L1487">
            <v>0</v>
          </cell>
          <cell r="M1487" t="str">
            <v>*</v>
          </cell>
          <cell r="N1487">
            <v>0</v>
          </cell>
          <cell r="O1487" t="str">
            <v>*</v>
          </cell>
          <cell r="P1487">
            <v>0</v>
          </cell>
          <cell r="Q1487" t="str">
            <v>*</v>
          </cell>
        </row>
        <row r="1488">
          <cell r="B1488" t="str">
            <v>CHU0B0H0304C1-273H5M3</v>
          </cell>
          <cell r="C1488" t="str">
            <v>0B0</v>
          </cell>
          <cell r="D1488" t="str">
            <v>0304</v>
          </cell>
          <cell r="E1488" t="str">
            <v>C1</v>
          </cell>
          <cell r="F1488" t="str">
            <v>273</v>
          </cell>
          <cell r="G1488" t="str">
            <v>H5</v>
          </cell>
          <cell r="H1488" t="str">
            <v>M3</v>
          </cell>
          <cell r="I1488">
            <v>1125</v>
          </cell>
          <cell r="J1488">
            <v>0</v>
          </cell>
          <cell r="K1488" t="str">
            <v>*</v>
          </cell>
          <cell r="L1488">
            <v>0</v>
          </cell>
          <cell r="M1488" t="str">
            <v>*</v>
          </cell>
          <cell r="N1488">
            <v>0</v>
          </cell>
          <cell r="O1488" t="str">
            <v>*</v>
          </cell>
          <cell r="P1488">
            <v>0</v>
          </cell>
          <cell r="Q1488" t="str">
            <v>*</v>
          </cell>
        </row>
        <row r="1489">
          <cell r="B1489" t="str">
            <v>CHU0B0H0304C1-303H5M3</v>
          </cell>
          <cell r="C1489" t="str">
            <v>0B0</v>
          </cell>
          <cell r="D1489" t="str">
            <v>0304</v>
          </cell>
          <cell r="E1489" t="str">
            <v>C1</v>
          </cell>
          <cell r="F1489" t="str">
            <v>303</v>
          </cell>
          <cell r="G1489" t="str">
            <v>H5</v>
          </cell>
          <cell r="H1489" t="str">
            <v>M3</v>
          </cell>
          <cell r="I1489">
            <v>1125</v>
          </cell>
          <cell r="J1489">
            <v>0</v>
          </cell>
          <cell r="K1489" t="str">
            <v>*</v>
          </cell>
          <cell r="L1489">
            <v>0</v>
          </cell>
          <cell r="M1489" t="str">
            <v>*</v>
          </cell>
          <cell r="N1489">
            <v>0</v>
          </cell>
          <cell r="O1489" t="str">
            <v>*</v>
          </cell>
          <cell r="P1489">
            <v>0</v>
          </cell>
          <cell r="Q1489" t="str">
            <v>*</v>
          </cell>
        </row>
        <row r="1490">
          <cell r="B1490" t="str">
            <v>CHU0B0H0304C1-403H5M3</v>
          </cell>
          <cell r="C1490" t="str">
            <v>0B0</v>
          </cell>
          <cell r="D1490" t="str">
            <v>0304</v>
          </cell>
          <cell r="E1490" t="str">
            <v>C1</v>
          </cell>
          <cell r="F1490" t="str">
            <v>403</v>
          </cell>
          <cell r="G1490" t="str">
            <v>H5</v>
          </cell>
          <cell r="H1490" t="str">
            <v>M3</v>
          </cell>
          <cell r="I1490">
            <v>1125</v>
          </cell>
          <cell r="J1490">
            <v>0</v>
          </cell>
          <cell r="K1490" t="str">
            <v>*</v>
          </cell>
          <cell r="L1490">
            <v>0</v>
          </cell>
          <cell r="M1490" t="str">
            <v>*</v>
          </cell>
          <cell r="N1490">
            <v>0</v>
          </cell>
          <cell r="O1490" t="str">
            <v>*</v>
          </cell>
          <cell r="P1490">
            <v>0</v>
          </cell>
          <cell r="Q1490" t="str">
            <v>*</v>
          </cell>
        </row>
        <row r="1491">
          <cell r="B1491" t="str">
            <v>CHU0B0H0602C1-273M2M2</v>
          </cell>
          <cell r="C1491" t="str">
            <v>0B0</v>
          </cell>
          <cell r="D1491" t="str">
            <v>0602</v>
          </cell>
          <cell r="E1491" t="str">
            <v>C1</v>
          </cell>
          <cell r="F1491" t="str">
            <v>273</v>
          </cell>
          <cell r="G1491" t="str">
            <v>M2</v>
          </cell>
          <cell r="H1491" t="str">
            <v>M2</v>
          </cell>
          <cell r="I1491">
            <v>1125</v>
          </cell>
          <cell r="J1491">
            <v>0</v>
          </cell>
          <cell r="K1491" t="str">
            <v>*</v>
          </cell>
          <cell r="L1491">
            <v>0</v>
          </cell>
          <cell r="M1491" t="str">
            <v>*</v>
          </cell>
          <cell r="N1491">
            <v>0</v>
          </cell>
          <cell r="O1491" t="str">
            <v>*</v>
          </cell>
          <cell r="P1491">
            <v>0</v>
          </cell>
          <cell r="Q1491" t="str">
            <v>*</v>
          </cell>
        </row>
        <row r="1492">
          <cell r="B1492" t="str">
            <v>CHU0B0H0602C1-303M2M2</v>
          </cell>
          <cell r="C1492" t="str">
            <v>0B0</v>
          </cell>
          <cell r="D1492" t="str">
            <v>0602</v>
          </cell>
          <cell r="E1492" t="str">
            <v>C1</v>
          </cell>
          <cell r="F1492" t="str">
            <v>303</v>
          </cell>
          <cell r="G1492" t="str">
            <v>M2</v>
          </cell>
          <cell r="H1492" t="str">
            <v>M2</v>
          </cell>
          <cell r="I1492">
            <v>1125</v>
          </cell>
          <cell r="J1492">
            <v>0</v>
          </cell>
          <cell r="K1492" t="str">
            <v>*</v>
          </cell>
          <cell r="L1492">
            <v>0</v>
          </cell>
          <cell r="M1492" t="str">
            <v>*</v>
          </cell>
          <cell r="N1492">
            <v>0</v>
          </cell>
          <cell r="O1492" t="str">
            <v>*</v>
          </cell>
          <cell r="P1492">
            <v>0</v>
          </cell>
          <cell r="Q1492" t="str">
            <v>*</v>
          </cell>
        </row>
        <row r="1493">
          <cell r="B1493" t="str">
            <v>CHU0B0H0602C1-403M2M2</v>
          </cell>
          <cell r="C1493" t="str">
            <v>0B0</v>
          </cell>
          <cell r="D1493" t="str">
            <v>0602</v>
          </cell>
          <cell r="E1493" t="str">
            <v>C1</v>
          </cell>
          <cell r="F1493" t="str">
            <v>403</v>
          </cell>
          <cell r="G1493" t="str">
            <v>M2</v>
          </cell>
          <cell r="H1493" t="str">
            <v>M2</v>
          </cell>
          <cell r="I1493">
            <v>1125</v>
          </cell>
          <cell r="J1493">
            <v>0</v>
          </cell>
          <cell r="K1493" t="str">
            <v>*</v>
          </cell>
          <cell r="L1493">
            <v>0</v>
          </cell>
          <cell r="M1493" t="str">
            <v>*</v>
          </cell>
          <cell r="N1493">
            <v>0</v>
          </cell>
          <cell r="O1493" t="str">
            <v>*</v>
          </cell>
          <cell r="P1493">
            <v>0</v>
          </cell>
          <cell r="Q1493" t="str">
            <v>*</v>
          </cell>
        </row>
        <row r="1494">
          <cell r="B1494" t="str">
            <v>CHU0B0H0602C1-503M2M2</v>
          </cell>
          <cell r="C1494" t="str">
            <v>0B0</v>
          </cell>
          <cell r="D1494" t="str">
            <v>0602</v>
          </cell>
          <cell r="E1494" t="str">
            <v>C1</v>
          </cell>
          <cell r="F1494" t="str">
            <v>503</v>
          </cell>
          <cell r="G1494" t="str">
            <v>M2</v>
          </cell>
          <cell r="H1494" t="str">
            <v>M2</v>
          </cell>
          <cell r="I1494">
            <v>1125</v>
          </cell>
          <cell r="J1494">
            <v>0</v>
          </cell>
          <cell r="K1494" t="str">
            <v>*</v>
          </cell>
          <cell r="L1494">
            <v>0</v>
          </cell>
          <cell r="M1494" t="str">
            <v>*</v>
          </cell>
          <cell r="N1494">
            <v>0</v>
          </cell>
          <cell r="O1494" t="str">
            <v>*</v>
          </cell>
          <cell r="P1494">
            <v>0</v>
          </cell>
          <cell r="Q1494" t="str">
            <v>*</v>
          </cell>
        </row>
        <row r="1495">
          <cell r="B1495" t="str">
            <v>CHU0B0H0602C1-653M2M2</v>
          </cell>
          <cell r="C1495" t="str">
            <v>0B0</v>
          </cell>
          <cell r="D1495" t="str">
            <v>0602</v>
          </cell>
          <cell r="E1495" t="str">
            <v>C1</v>
          </cell>
          <cell r="F1495" t="str">
            <v>653</v>
          </cell>
          <cell r="G1495" t="str">
            <v>M2</v>
          </cell>
          <cell r="H1495" t="str">
            <v>M2</v>
          </cell>
          <cell r="I1495">
            <v>1125</v>
          </cell>
          <cell r="J1495">
            <v>0</v>
          </cell>
          <cell r="K1495" t="str">
            <v>*</v>
          </cell>
          <cell r="L1495">
            <v>0</v>
          </cell>
          <cell r="M1495" t="str">
            <v>*</v>
          </cell>
          <cell r="N1495">
            <v>0</v>
          </cell>
          <cell r="O1495" t="str">
            <v>*</v>
          </cell>
          <cell r="P1495">
            <v>0</v>
          </cell>
          <cell r="Q1495" t="str">
            <v>*</v>
          </cell>
        </row>
        <row r="1496">
          <cell r="B1496" t="str">
            <v>CHU0B0H0602C1-273H5M3</v>
          </cell>
          <cell r="C1496" t="str">
            <v>0B0</v>
          </cell>
          <cell r="D1496" t="str">
            <v>0602</v>
          </cell>
          <cell r="E1496" t="str">
            <v>C1</v>
          </cell>
          <cell r="F1496" t="str">
            <v>273</v>
          </cell>
          <cell r="G1496" t="str">
            <v>H5</v>
          </cell>
          <cell r="H1496" t="str">
            <v>M3</v>
          </cell>
          <cell r="I1496">
            <v>1125</v>
          </cell>
          <cell r="J1496">
            <v>0</v>
          </cell>
          <cell r="K1496" t="str">
            <v>*</v>
          </cell>
          <cell r="L1496">
            <v>0</v>
          </cell>
          <cell r="M1496" t="str">
            <v>*</v>
          </cell>
          <cell r="N1496">
            <v>0</v>
          </cell>
          <cell r="O1496" t="str">
            <v>*</v>
          </cell>
          <cell r="P1496">
            <v>0</v>
          </cell>
          <cell r="Q1496" t="str">
            <v>*</v>
          </cell>
        </row>
        <row r="1497">
          <cell r="B1497" t="str">
            <v>CHU0B0H0602C1-303H5M3</v>
          </cell>
          <cell r="C1497" t="str">
            <v>0B0</v>
          </cell>
          <cell r="D1497" t="str">
            <v>0602</v>
          </cell>
          <cell r="E1497" t="str">
            <v>C1</v>
          </cell>
          <cell r="F1497" t="str">
            <v>303</v>
          </cell>
          <cell r="G1497" t="str">
            <v>H5</v>
          </cell>
          <cell r="H1497" t="str">
            <v>M3</v>
          </cell>
          <cell r="I1497">
            <v>1125</v>
          </cell>
          <cell r="J1497">
            <v>0</v>
          </cell>
          <cell r="K1497" t="str">
            <v>*</v>
          </cell>
          <cell r="L1497">
            <v>0</v>
          </cell>
          <cell r="M1497" t="str">
            <v>*</v>
          </cell>
          <cell r="N1497">
            <v>0</v>
          </cell>
          <cell r="O1497" t="str">
            <v>*</v>
          </cell>
          <cell r="P1497">
            <v>0</v>
          </cell>
          <cell r="Q1497" t="str">
            <v>*</v>
          </cell>
        </row>
        <row r="1498">
          <cell r="B1498" t="str">
            <v>CHU0B0H0602C1-403H5M3</v>
          </cell>
          <cell r="C1498" t="str">
            <v>0B0</v>
          </cell>
          <cell r="D1498" t="str">
            <v>0602</v>
          </cell>
          <cell r="E1498" t="str">
            <v>C1</v>
          </cell>
          <cell r="F1498" t="str">
            <v>403</v>
          </cell>
          <cell r="G1498" t="str">
            <v>H5</v>
          </cell>
          <cell r="H1498" t="str">
            <v>M3</v>
          </cell>
          <cell r="I1498">
            <v>1125</v>
          </cell>
          <cell r="J1498">
            <v>0</v>
          </cell>
          <cell r="K1498" t="str">
            <v>*</v>
          </cell>
          <cell r="L1498">
            <v>0</v>
          </cell>
          <cell r="M1498" t="str">
            <v>*</v>
          </cell>
          <cell r="N1498">
            <v>0</v>
          </cell>
          <cell r="O1498" t="str">
            <v>*</v>
          </cell>
          <cell r="P1498">
            <v>0</v>
          </cell>
          <cell r="Q1498" t="str">
            <v>*</v>
          </cell>
        </row>
        <row r="1499">
          <cell r="B1499" t="str">
            <v>CHU0B0H0603C1-273M2M2</v>
          </cell>
          <cell r="C1499" t="str">
            <v>0B0</v>
          </cell>
          <cell r="D1499" t="str">
            <v>0603</v>
          </cell>
          <cell r="E1499" t="str">
            <v>C1</v>
          </cell>
          <cell r="F1499" t="str">
            <v>273</v>
          </cell>
          <cell r="G1499" t="str">
            <v>M2</v>
          </cell>
          <cell r="H1499" t="str">
            <v>M2</v>
          </cell>
          <cell r="I1499">
            <v>1125</v>
          </cell>
          <cell r="J1499">
            <v>0</v>
          </cell>
          <cell r="K1499" t="str">
            <v>*</v>
          </cell>
          <cell r="L1499">
            <v>0</v>
          </cell>
          <cell r="M1499" t="str">
            <v>*</v>
          </cell>
          <cell r="N1499">
            <v>0</v>
          </cell>
          <cell r="O1499" t="str">
            <v>*</v>
          </cell>
          <cell r="P1499">
            <v>0</v>
          </cell>
          <cell r="Q1499" t="str">
            <v>*</v>
          </cell>
        </row>
        <row r="1500">
          <cell r="B1500" t="str">
            <v>CHU0B0H0603C1-303M2M2</v>
          </cell>
          <cell r="C1500" t="str">
            <v>0B0</v>
          </cell>
          <cell r="D1500" t="str">
            <v>0603</v>
          </cell>
          <cell r="E1500" t="str">
            <v>C1</v>
          </cell>
          <cell r="F1500" t="str">
            <v>303</v>
          </cell>
          <cell r="G1500" t="str">
            <v>M2</v>
          </cell>
          <cell r="H1500" t="str">
            <v>M2</v>
          </cell>
          <cell r="I1500">
            <v>1125</v>
          </cell>
          <cell r="J1500">
            <v>0</v>
          </cell>
          <cell r="K1500" t="str">
            <v>*</v>
          </cell>
          <cell r="L1500">
            <v>0</v>
          </cell>
          <cell r="M1500" t="str">
            <v>*</v>
          </cell>
          <cell r="N1500">
            <v>0</v>
          </cell>
          <cell r="O1500" t="str">
            <v>*</v>
          </cell>
          <cell r="P1500">
            <v>0</v>
          </cell>
          <cell r="Q1500" t="str">
            <v>*</v>
          </cell>
        </row>
        <row r="1501">
          <cell r="B1501" t="str">
            <v>CHU0B0H0603C1-403M2M2</v>
          </cell>
          <cell r="C1501" t="str">
            <v>0B0</v>
          </cell>
          <cell r="D1501" t="str">
            <v>0603</v>
          </cell>
          <cell r="E1501" t="str">
            <v>C1</v>
          </cell>
          <cell r="F1501" t="str">
            <v>403</v>
          </cell>
          <cell r="G1501" t="str">
            <v>M2</v>
          </cell>
          <cell r="H1501" t="str">
            <v>M2</v>
          </cell>
          <cell r="I1501">
            <v>1125</v>
          </cell>
          <cell r="J1501">
            <v>0</v>
          </cell>
          <cell r="K1501" t="str">
            <v>*</v>
          </cell>
          <cell r="L1501">
            <v>0</v>
          </cell>
          <cell r="M1501" t="str">
            <v>*</v>
          </cell>
          <cell r="N1501">
            <v>0</v>
          </cell>
          <cell r="O1501" t="str">
            <v>*</v>
          </cell>
          <cell r="P1501">
            <v>0</v>
          </cell>
          <cell r="Q1501" t="str">
            <v>*</v>
          </cell>
        </row>
        <row r="1502">
          <cell r="B1502" t="str">
            <v>CHU0B0H0603C1-503M2M2</v>
          </cell>
          <cell r="C1502" t="str">
            <v>0B0</v>
          </cell>
          <cell r="D1502" t="str">
            <v>0603</v>
          </cell>
          <cell r="E1502" t="str">
            <v>C1</v>
          </cell>
          <cell r="F1502" t="str">
            <v>503</v>
          </cell>
          <cell r="G1502" t="str">
            <v>M2</v>
          </cell>
          <cell r="H1502" t="str">
            <v>M2</v>
          </cell>
          <cell r="I1502">
            <v>1125</v>
          </cell>
          <cell r="J1502">
            <v>0</v>
          </cell>
          <cell r="K1502" t="str">
            <v>*</v>
          </cell>
          <cell r="L1502">
            <v>0</v>
          </cell>
          <cell r="M1502" t="str">
            <v>*</v>
          </cell>
          <cell r="N1502">
            <v>0</v>
          </cell>
          <cell r="O1502" t="str">
            <v>*</v>
          </cell>
          <cell r="P1502">
            <v>0</v>
          </cell>
          <cell r="Q1502" t="str">
            <v>*</v>
          </cell>
        </row>
        <row r="1503">
          <cell r="B1503" t="str">
            <v>CHU0B0H0603C1-653M2M2</v>
          </cell>
          <cell r="C1503" t="str">
            <v>0B0</v>
          </cell>
          <cell r="D1503" t="str">
            <v>0603</v>
          </cell>
          <cell r="E1503" t="str">
            <v>C1</v>
          </cell>
          <cell r="F1503" t="str">
            <v>653</v>
          </cell>
          <cell r="G1503" t="str">
            <v>M2</v>
          </cell>
          <cell r="H1503" t="str">
            <v>M2</v>
          </cell>
          <cell r="I1503">
            <v>1125</v>
          </cell>
          <cell r="J1503">
            <v>0</v>
          </cell>
          <cell r="K1503" t="str">
            <v>*</v>
          </cell>
          <cell r="L1503">
            <v>0</v>
          </cell>
          <cell r="M1503" t="str">
            <v>*</v>
          </cell>
          <cell r="N1503">
            <v>0</v>
          </cell>
          <cell r="O1503" t="str">
            <v>*</v>
          </cell>
          <cell r="P1503">
            <v>0</v>
          </cell>
          <cell r="Q1503" t="str">
            <v>*</v>
          </cell>
        </row>
        <row r="1504">
          <cell r="B1504" t="str">
            <v>CHU0B0H0603C1-273H5M3</v>
          </cell>
          <cell r="C1504" t="str">
            <v>0B0</v>
          </cell>
          <cell r="D1504" t="str">
            <v>0603</v>
          </cell>
          <cell r="E1504" t="str">
            <v>C1</v>
          </cell>
          <cell r="F1504" t="str">
            <v>273</v>
          </cell>
          <cell r="G1504" t="str">
            <v>H5</v>
          </cell>
          <cell r="H1504" t="str">
            <v>M3</v>
          </cell>
          <cell r="I1504">
            <v>1125</v>
          </cell>
          <cell r="J1504">
            <v>0</v>
          </cell>
          <cell r="K1504" t="str">
            <v>*</v>
          </cell>
          <cell r="L1504">
            <v>0</v>
          </cell>
          <cell r="M1504" t="str">
            <v>*</v>
          </cell>
          <cell r="N1504">
            <v>0</v>
          </cell>
          <cell r="O1504" t="str">
            <v>*</v>
          </cell>
          <cell r="P1504">
            <v>0</v>
          </cell>
          <cell r="Q1504" t="str">
            <v>*</v>
          </cell>
        </row>
        <row r="1505">
          <cell r="B1505" t="str">
            <v>CHU0B0H0603C1-303H5M3</v>
          </cell>
          <cell r="C1505" t="str">
            <v>0B0</v>
          </cell>
          <cell r="D1505" t="str">
            <v>0603</v>
          </cell>
          <cell r="E1505" t="str">
            <v>C1</v>
          </cell>
          <cell r="F1505" t="str">
            <v>303</v>
          </cell>
          <cell r="G1505" t="str">
            <v>H5</v>
          </cell>
          <cell r="H1505" t="str">
            <v>M3</v>
          </cell>
          <cell r="I1505">
            <v>1125</v>
          </cell>
          <cell r="J1505">
            <v>0</v>
          </cell>
          <cell r="K1505" t="str">
            <v>*</v>
          </cell>
          <cell r="L1505">
            <v>0</v>
          </cell>
          <cell r="M1505" t="str">
            <v>*</v>
          </cell>
          <cell r="N1505">
            <v>0</v>
          </cell>
          <cell r="O1505" t="str">
            <v>*</v>
          </cell>
          <cell r="P1505">
            <v>0</v>
          </cell>
          <cell r="Q1505" t="str">
            <v>*</v>
          </cell>
        </row>
        <row r="1506">
          <cell r="B1506" t="str">
            <v>CHU0B0H0603C1-403H5M3</v>
          </cell>
          <cell r="C1506" t="str">
            <v>0B0</v>
          </cell>
          <cell r="D1506" t="str">
            <v>0603</v>
          </cell>
          <cell r="E1506" t="str">
            <v>C1</v>
          </cell>
          <cell r="F1506" t="str">
            <v>403</v>
          </cell>
          <cell r="G1506" t="str">
            <v>H5</v>
          </cell>
          <cell r="H1506" t="str">
            <v>M3</v>
          </cell>
          <cell r="I1506">
            <v>1125</v>
          </cell>
          <cell r="J1506">
            <v>0</v>
          </cell>
          <cell r="K1506" t="str">
            <v>*</v>
          </cell>
          <cell r="L1506">
            <v>0</v>
          </cell>
          <cell r="M1506" t="str">
            <v>*</v>
          </cell>
          <cell r="N1506">
            <v>0</v>
          </cell>
          <cell r="O1506" t="str">
            <v>*</v>
          </cell>
          <cell r="P1506">
            <v>0</v>
          </cell>
          <cell r="Q1506" t="str">
            <v>*</v>
          </cell>
        </row>
      </sheetData>
      <sheetData sheetId="5"/>
      <sheetData sheetId="6">
        <row r="5">
          <cell r="B5" t="str">
            <v>D1</v>
          </cell>
          <cell r="C5">
            <v>10</v>
          </cell>
        </row>
        <row r="6">
          <cell r="B6" t="str">
            <v>D2</v>
          </cell>
          <cell r="C6">
            <v>12</v>
          </cell>
        </row>
        <row r="7">
          <cell r="B7" t="str">
            <v>D3</v>
          </cell>
          <cell r="C7">
            <v>14</v>
          </cell>
        </row>
        <row r="8">
          <cell r="B8" t="str">
            <v>D4</v>
          </cell>
          <cell r="C8">
            <v>16</v>
          </cell>
        </row>
      </sheetData>
      <sheetData sheetId="7"/>
      <sheetData sheetId="8"/>
      <sheetData sheetId="9" refreshError="1"/>
      <sheetData sheetId="10" refreshError="1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AC53"/>
  <sheetViews>
    <sheetView showGridLines="0" showRowColHeaders="0" tabSelected="1" zoomScale="85" zoomScaleNormal="85" workbookViewId="0">
      <selection activeCell="AC42" sqref="AC42"/>
    </sheetView>
  </sheetViews>
  <sheetFormatPr defaultRowHeight="14.25"/>
  <cols>
    <col min="1" max="1" width="4.625" style="24" customWidth="1"/>
    <col min="2" max="4" width="10.125" style="24" customWidth="1"/>
    <col min="5" max="6" width="6.625" style="24" customWidth="1"/>
    <col min="7" max="7" width="8.125" style="24" customWidth="1"/>
    <col min="8" max="8" width="5.125" style="24" customWidth="1"/>
    <col min="9" max="14" width="6.625" style="24" customWidth="1"/>
    <col min="15" max="15" width="2.125" style="24" customWidth="1"/>
    <col min="16" max="27" width="9.125" style="24" hidden="1" customWidth="1"/>
    <col min="28" max="28" width="2.125" style="24" customWidth="1"/>
    <col min="29" max="29" width="9.125" style="24" customWidth="1"/>
    <col min="30" max="16384" width="9" style="24"/>
  </cols>
  <sheetData>
    <row r="1" spans="1:28" ht="17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8" ht="17.100000000000001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T2" s="98"/>
      <c r="U2" s="98"/>
      <c r="V2" s="98"/>
      <c r="W2" s="98"/>
      <c r="X2" s="98"/>
      <c r="Y2" s="98"/>
    </row>
    <row r="3" spans="1:28" ht="17.100000000000001" customHeight="1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474" t="s">
        <v>85</v>
      </c>
      <c r="Q3" s="475"/>
      <c r="R3" s="475"/>
      <c r="S3" s="475"/>
      <c r="T3" s="475"/>
      <c r="U3" s="475"/>
      <c r="V3" s="475"/>
      <c r="W3" s="475"/>
      <c r="X3" s="475"/>
      <c r="Y3" s="476"/>
      <c r="Z3" s="99"/>
      <c r="AA3" s="99"/>
      <c r="AB3" s="173"/>
    </row>
    <row r="4" spans="1:28" ht="9" customHeight="1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Q4" s="100"/>
      <c r="R4" s="100"/>
      <c r="S4" s="100"/>
      <c r="T4" s="100"/>
      <c r="U4" s="100"/>
      <c r="V4" s="101"/>
      <c r="W4" s="101"/>
      <c r="X4" s="101"/>
      <c r="Y4" s="101"/>
      <c r="Z4" s="101"/>
      <c r="AA4" s="101"/>
      <c r="AB4" s="173"/>
    </row>
    <row r="5" spans="1:28" ht="17.100000000000001" customHeight="1" thickBot="1">
      <c r="A5" s="2"/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P5" s="477" t="s">
        <v>1</v>
      </c>
      <c r="Q5" s="478"/>
      <c r="R5" s="103"/>
      <c r="S5" s="477" t="s">
        <v>2</v>
      </c>
      <c r="T5" s="478"/>
      <c r="U5" s="485"/>
      <c r="V5" s="104"/>
      <c r="W5" s="99"/>
      <c r="X5" s="474" t="s">
        <v>86</v>
      </c>
      <c r="Y5" s="475"/>
      <c r="Z5" s="476"/>
      <c r="AA5" s="105"/>
      <c r="AB5" s="173"/>
    </row>
    <row r="6" spans="1:28" ht="17.100000000000001" customHeight="1" thickBot="1">
      <c r="A6" s="2"/>
      <c r="B6" s="5" t="s">
        <v>7</v>
      </c>
      <c r="C6" s="27">
        <v>14</v>
      </c>
      <c r="D6" s="180">
        <v>1</v>
      </c>
      <c r="E6" s="9">
        <v>2</v>
      </c>
      <c r="G6" s="179">
        <v>450</v>
      </c>
      <c r="H6" s="22" t="str">
        <f>VLOOKUP(E6,Calculation!A27:I28,9,FALSE)</f>
        <v>mA</v>
      </c>
      <c r="I6" s="2"/>
      <c r="J6" s="489" t="s">
        <v>8</v>
      </c>
      <c r="K6" s="490"/>
      <c r="L6" s="487">
        <v>74.779598856674866</v>
      </c>
      <c r="M6" s="488"/>
      <c r="N6" s="7"/>
      <c r="P6" s="498">
        <v>1</v>
      </c>
      <c r="Q6" s="498"/>
      <c r="R6" s="106"/>
      <c r="S6" s="498">
        <v>1</v>
      </c>
      <c r="T6" s="498"/>
      <c r="U6" s="498"/>
      <c r="V6" s="107"/>
      <c r="W6" s="108"/>
      <c r="X6" s="499">
        <f>P6*S6</f>
        <v>1</v>
      </c>
      <c r="Y6" s="500"/>
      <c r="Z6" s="501"/>
      <c r="AA6" s="109"/>
      <c r="AB6" s="173"/>
    </row>
    <row r="7" spans="1:28" ht="9.9499999999999993" customHeight="1">
      <c r="A7" s="2"/>
      <c r="B7" s="8"/>
      <c r="C7" s="6"/>
      <c r="D7" s="6"/>
      <c r="E7" s="1"/>
      <c r="F7" s="9"/>
      <c r="G7" s="10"/>
      <c r="H7" s="11"/>
      <c r="I7" s="2"/>
      <c r="J7" s="12"/>
      <c r="K7" s="13"/>
      <c r="L7" s="7"/>
      <c r="M7" s="13"/>
      <c r="N7" s="7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1"/>
      <c r="AA7" s="102"/>
      <c r="AB7" s="173"/>
    </row>
    <row r="8" spans="1:28" ht="9.9499999999999993" customHeight="1" thickBot="1">
      <c r="A8" s="2"/>
      <c r="B8" s="2"/>
      <c r="C8" s="2"/>
      <c r="D8" s="2"/>
      <c r="E8" s="4"/>
      <c r="F8" s="4"/>
      <c r="G8" s="2"/>
      <c r="H8" s="2"/>
      <c r="I8" s="2"/>
      <c r="J8" s="2"/>
      <c r="K8" s="2"/>
      <c r="L8" s="2"/>
      <c r="M8" s="2"/>
      <c r="N8" s="2"/>
      <c r="P8"/>
      <c r="Q8" s="110" t="s">
        <v>87</v>
      </c>
      <c r="R8" s="162" t="s">
        <v>84</v>
      </c>
      <c r="S8"/>
      <c r="T8" s="162" t="s">
        <v>84</v>
      </c>
      <c r="U8" s="110" t="s">
        <v>87</v>
      </c>
      <c r="V8"/>
      <c r="W8" s="162" t="s">
        <v>84</v>
      </c>
      <c r="X8" s="110" t="s">
        <v>87</v>
      </c>
      <c r="Y8"/>
      <c r="Z8" s="162" t="s">
        <v>84</v>
      </c>
      <c r="AA8" s="100"/>
      <c r="AB8" s="173"/>
    </row>
    <row r="9" spans="1:28" s="25" customFormat="1" ht="17.25" hidden="1" customHeight="1">
      <c r="A9" s="2"/>
      <c r="B9" s="477" t="s">
        <v>81</v>
      </c>
      <c r="C9" s="478"/>
      <c r="D9" s="479"/>
      <c r="E9" s="483" t="e">
        <f>VLOOKUP($E6,#REF!,3,FALSE)</f>
        <v>#REF!</v>
      </c>
      <c r="F9" s="479"/>
      <c r="G9" s="483" t="e">
        <f>VLOOKUP($E6,#REF!,4,FALSE)</f>
        <v>#REF!</v>
      </c>
      <c r="H9" s="479"/>
      <c r="I9" s="483" t="e">
        <f>VLOOKUP($E6,#REF!,7,FALSE)</f>
        <v>#REF!</v>
      </c>
      <c r="J9" s="479"/>
      <c r="K9" s="483" t="e">
        <f>VLOOKUP($E6,#REF!,8,FALSE)</f>
        <v>#REF!</v>
      </c>
      <c r="L9" s="479"/>
      <c r="M9" s="483" t="s">
        <v>82</v>
      </c>
      <c r="N9" s="485"/>
      <c r="O9" s="23"/>
      <c r="P9" s="491" t="s">
        <v>88</v>
      </c>
      <c r="Q9" s="493" t="s">
        <v>89</v>
      </c>
      <c r="R9" s="494"/>
      <c r="S9" s="494"/>
      <c r="T9" s="494"/>
      <c r="U9" s="495"/>
      <c r="V9" s="97" t="s">
        <v>90</v>
      </c>
      <c r="W9" s="96" t="s">
        <v>90</v>
      </c>
      <c r="X9" s="496" t="s">
        <v>91</v>
      </c>
      <c r="Y9" s="497"/>
      <c r="Z9" s="496" t="s">
        <v>92</v>
      </c>
      <c r="AA9" s="497"/>
      <c r="AB9" s="174"/>
    </row>
    <row r="10" spans="1:28" s="25" customFormat="1" ht="17.25" hidden="1" customHeight="1" thickBot="1">
      <c r="A10" s="2"/>
      <c r="B10" s="480"/>
      <c r="C10" s="481"/>
      <c r="D10" s="482"/>
      <c r="E10" s="484"/>
      <c r="F10" s="482"/>
      <c r="G10" s="484"/>
      <c r="H10" s="482"/>
      <c r="I10" s="484"/>
      <c r="J10" s="482"/>
      <c r="K10" s="484"/>
      <c r="L10" s="482"/>
      <c r="M10" s="484"/>
      <c r="N10" s="486"/>
      <c r="O10" s="23"/>
      <c r="P10" s="492"/>
      <c r="Q10" s="95" t="s">
        <v>93</v>
      </c>
      <c r="R10" s="93" t="s">
        <v>94</v>
      </c>
      <c r="S10" s="94" t="s">
        <v>95</v>
      </c>
      <c r="T10" s="93" t="s">
        <v>94</v>
      </c>
      <c r="U10" s="92" t="s">
        <v>96</v>
      </c>
      <c r="V10" s="91" t="s">
        <v>95</v>
      </c>
      <c r="W10" s="90" t="s">
        <v>96</v>
      </c>
      <c r="X10" s="89" t="s">
        <v>93</v>
      </c>
      <c r="Y10" s="88" t="s">
        <v>95</v>
      </c>
      <c r="Z10" s="89" t="s">
        <v>93</v>
      </c>
      <c r="AA10" s="88" t="s">
        <v>95</v>
      </c>
      <c r="AB10" s="174"/>
    </row>
    <row r="11" spans="1:28" s="25" customFormat="1" ht="11.25" hidden="1" customHeight="1" thickBot="1">
      <c r="A11" s="2"/>
      <c r="B11" s="14" t="s">
        <v>9</v>
      </c>
      <c r="C11" s="15"/>
      <c r="D11" s="15"/>
      <c r="E11" s="16" t="e">
        <f>CONCATENATE($E6,E9)</f>
        <v>#REF!</v>
      </c>
      <c r="F11" s="16"/>
      <c r="G11" s="17" t="e">
        <f>CONCATENATE($E6,G9)</f>
        <v>#REF!</v>
      </c>
      <c r="H11" s="17"/>
      <c r="I11" s="17" t="e">
        <f>CONCATENATE($E6,I9)</f>
        <v>#REF!</v>
      </c>
      <c r="J11" s="17"/>
      <c r="K11" s="17" t="e">
        <f>CONCATENATE($E6,K9)</f>
        <v>#REF!</v>
      </c>
      <c r="L11" s="18"/>
      <c r="M11" s="19" t="str">
        <f>CONCATENATE($E6,M9)</f>
        <v>2Tj (C)</v>
      </c>
      <c r="N11" s="19"/>
      <c r="O11" s="23"/>
      <c r="P11" s="111" t="s">
        <v>83</v>
      </c>
      <c r="Q11" s="112"/>
      <c r="R11" s="113"/>
      <c r="S11" s="114" t="s">
        <v>83</v>
      </c>
      <c r="T11" s="115"/>
      <c r="U11" s="116"/>
      <c r="V11" s="117" t="s">
        <v>83</v>
      </c>
      <c r="W11" s="118"/>
      <c r="X11" s="119">
        <v>0.879</v>
      </c>
      <c r="Y11" s="120" t="s">
        <v>83</v>
      </c>
      <c r="Z11" s="112"/>
      <c r="AA11" s="121"/>
      <c r="AB11" s="175"/>
    </row>
    <row r="12" spans="1:28" s="25" customFormat="1" ht="17.100000000000001" hidden="1" customHeight="1">
      <c r="A12" s="2"/>
      <c r="B12" s="432" t="e">
        <f>CONCATENATE(#REF!,"-",#REF!,#REF!,"-",#REF!)</f>
        <v>#REF!</v>
      </c>
      <c r="C12" s="433"/>
      <c r="D12" s="434"/>
      <c r="E12" s="447" t="e">
        <f>HLOOKUP(E$11,#REF!,2,FALSE)</f>
        <v>#REF!</v>
      </c>
      <c r="F12" s="448"/>
      <c r="G12" s="406" t="e">
        <f>HLOOKUP(G$11,#REF!,2,FALSE)</f>
        <v>#REF!</v>
      </c>
      <c r="H12" s="407"/>
      <c r="I12" s="406" t="e">
        <f>HLOOKUP(I$11,#REF!,2,FALSE)</f>
        <v>#REF!</v>
      </c>
      <c r="J12" s="407"/>
      <c r="K12" s="408" t="e">
        <f>HLOOKUP(K$11,#REF!,2,FALSE)</f>
        <v>#REF!</v>
      </c>
      <c r="L12" s="505"/>
      <c r="M12" s="408" t="e">
        <f>HLOOKUP(M$11,#REF!,2,FALSE)</f>
        <v>#REF!</v>
      </c>
      <c r="N12" s="410"/>
      <c r="O12" s="23"/>
      <c r="P12" s="122" t="e">
        <f t="shared" ref="P12:P27" si="0">IF(G12="Not Applicable","Not Applicable",IF($H$6="mA",$G$6*$S$6,E12*$S$6))</f>
        <v>#REF!</v>
      </c>
      <c r="Q12" s="123" t="e">
        <f t="shared" ref="Q12:Q27" si="1">IF(G12="Not Applicable","Not Applicable",S12*R12)</f>
        <v>#REF!</v>
      </c>
      <c r="R12" s="161">
        <v>0.91764699999999999</v>
      </c>
      <c r="S12" s="124" t="e">
        <f t="shared" ref="S12:S27" si="2">IF(G12="Not Applicable","Not Applicable",G12*$P$6)</f>
        <v>#REF!</v>
      </c>
      <c r="T12" s="163">
        <v>8.2352999999999996E-2</v>
      </c>
      <c r="U12" s="126" t="e">
        <f t="shared" ref="U12:U27" si="3">IF(G12="Not Applicable","Not Applicable",S12*(1+T12))</f>
        <v>#REF!</v>
      </c>
      <c r="V12" s="127" t="e">
        <f t="shared" ref="V12:V27" si="4">IF(G12="Not Applicable","Not Applicable",P12/1000*S12)</f>
        <v>#REF!</v>
      </c>
      <c r="W12" s="126" t="e">
        <f t="shared" ref="W12:W27" si="5">IF(G12="Not Applicable","Not Applicable",P12/1000*U12)</f>
        <v>#REF!</v>
      </c>
      <c r="X12" s="128" t="e">
        <f t="shared" ref="X12:X27" si="6">IF(G12="Not Applicable","Not Applicable",ROUNDDOWN(Y12*X$11,0))</f>
        <v>#REF!</v>
      </c>
      <c r="Y12" s="129" t="e">
        <f t="shared" ref="Y12:Y27" si="7">IF(G12="Not Applicable","Not Applicable",IF($H$6="mA",E12*$P$6*$S$6,$G$6*$P$6*$S$6))</f>
        <v>#REF!</v>
      </c>
      <c r="Z12" s="128" t="e">
        <f t="shared" ref="Z12:Z27" si="8">IF(E12="Not Applicable","Not Applicable",ROUNDDOWN(X12/W12,0))</f>
        <v>#REF!</v>
      </c>
      <c r="AA12" s="129" t="e">
        <f t="shared" ref="AA12:AA27" si="9">IF(E12="Not Applicable","Not Applicable",Y12/V12)</f>
        <v>#REF!</v>
      </c>
      <c r="AB12" s="176"/>
    </row>
    <row r="13" spans="1:28" s="25" customFormat="1" ht="17.100000000000001" hidden="1" customHeight="1">
      <c r="A13" s="2"/>
      <c r="B13" s="432" t="e">
        <f>CONCATENATE(#REF!,"-",#REF!,#REF!,"-",#REF!)</f>
        <v>#REF!</v>
      </c>
      <c r="C13" s="433"/>
      <c r="D13" s="434"/>
      <c r="E13" s="445" t="e">
        <f>HLOOKUP(E$11,#REF!,3,FALSE)</f>
        <v>#REF!</v>
      </c>
      <c r="F13" s="446"/>
      <c r="G13" s="418" t="e">
        <f>HLOOKUP(G$11,#REF!,3,FALSE)</f>
        <v>#REF!</v>
      </c>
      <c r="H13" s="419"/>
      <c r="I13" s="418" t="e">
        <f>HLOOKUP(I$11,#REF!,3,FALSE)</f>
        <v>#REF!</v>
      </c>
      <c r="J13" s="419"/>
      <c r="K13" s="411" t="e">
        <f>HLOOKUP(K$11,#REF!,3,FALSE)</f>
        <v>#REF!</v>
      </c>
      <c r="L13" s="412"/>
      <c r="M13" s="411" t="e">
        <f>HLOOKUP(M$11,#REF!,3,FALSE)</f>
        <v>#REF!</v>
      </c>
      <c r="N13" s="504"/>
      <c r="O13" s="23"/>
      <c r="P13" s="122" t="e">
        <f t="shared" si="0"/>
        <v>#REF!</v>
      </c>
      <c r="Q13" s="123" t="e">
        <f t="shared" si="1"/>
        <v>#REF!</v>
      </c>
      <c r="R13" s="161">
        <f>R12</f>
        <v>0.91764699999999999</v>
      </c>
      <c r="S13" s="124" t="e">
        <f t="shared" si="2"/>
        <v>#REF!</v>
      </c>
      <c r="T13" s="125">
        <f>T12</f>
        <v>8.2352999999999996E-2</v>
      </c>
      <c r="U13" s="126" t="e">
        <f t="shared" si="3"/>
        <v>#REF!</v>
      </c>
      <c r="V13" s="127" t="e">
        <f t="shared" si="4"/>
        <v>#REF!</v>
      </c>
      <c r="W13" s="126" t="e">
        <f t="shared" si="5"/>
        <v>#REF!</v>
      </c>
      <c r="X13" s="128" t="e">
        <f t="shared" si="6"/>
        <v>#REF!</v>
      </c>
      <c r="Y13" s="129" t="e">
        <f t="shared" si="7"/>
        <v>#REF!</v>
      </c>
      <c r="Z13" s="128" t="e">
        <f t="shared" si="8"/>
        <v>#REF!</v>
      </c>
      <c r="AA13" s="129" t="e">
        <f t="shared" si="9"/>
        <v>#REF!</v>
      </c>
      <c r="AB13" s="176"/>
    </row>
    <row r="14" spans="1:28" s="25" customFormat="1" ht="17.100000000000001" hidden="1" customHeight="1">
      <c r="A14" s="2"/>
      <c r="B14" s="432" t="e">
        <f>CONCATENATE(#REF!,"-",#REF!,#REF!,"-",#REF!)</f>
        <v>#REF!</v>
      </c>
      <c r="C14" s="433"/>
      <c r="D14" s="434"/>
      <c r="E14" s="445" t="e">
        <f>HLOOKUP(E$11,#REF!,4,FALSE)</f>
        <v>#REF!</v>
      </c>
      <c r="F14" s="446"/>
      <c r="G14" s="418" t="e">
        <f>HLOOKUP(G$11,#REF!,4,FALSE)</f>
        <v>#REF!</v>
      </c>
      <c r="H14" s="419"/>
      <c r="I14" s="418" t="e">
        <f>HLOOKUP(I$11,#REF!,4,FALSE)</f>
        <v>#REF!</v>
      </c>
      <c r="J14" s="419"/>
      <c r="K14" s="411" t="e">
        <f>HLOOKUP(K$11,#REF!,4,FALSE)</f>
        <v>#REF!</v>
      </c>
      <c r="L14" s="412"/>
      <c r="M14" s="411" t="e">
        <f>HLOOKUP(M$11,#REF!,4,FALSE)</f>
        <v>#REF!</v>
      </c>
      <c r="N14" s="504"/>
      <c r="O14" s="23"/>
      <c r="P14" s="122" t="e">
        <f t="shared" si="0"/>
        <v>#REF!</v>
      </c>
      <c r="Q14" s="123" t="e">
        <f t="shared" si="1"/>
        <v>#REF!</v>
      </c>
      <c r="R14" s="161">
        <f t="shared" ref="R14:R26" si="10">R13</f>
        <v>0.91764699999999999</v>
      </c>
      <c r="S14" s="124" t="e">
        <f t="shared" si="2"/>
        <v>#REF!</v>
      </c>
      <c r="T14" s="125">
        <f t="shared" ref="T14:T26" si="11">T13</f>
        <v>8.2352999999999996E-2</v>
      </c>
      <c r="U14" s="126" t="e">
        <f t="shared" si="3"/>
        <v>#REF!</v>
      </c>
      <c r="V14" s="127" t="e">
        <f t="shared" si="4"/>
        <v>#REF!</v>
      </c>
      <c r="W14" s="126" t="e">
        <f t="shared" si="5"/>
        <v>#REF!</v>
      </c>
      <c r="X14" s="128" t="e">
        <f t="shared" si="6"/>
        <v>#REF!</v>
      </c>
      <c r="Y14" s="129" t="e">
        <f t="shared" si="7"/>
        <v>#REF!</v>
      </c>
      <c r="Z14" s="128" t="e">
        <f t="shared" si="8"/>
        <v>#REF!</v>
      </c>
      <c r="AA14" s="129" t="e">
        <f t="shared" si="9"/>
        <v>#REF!</v>
      </c>
      <c r="AB14" s="176"/>
    </row>
    <row r="15" spans="1:28" s="25" customFormat="1" ht="17.100000000000001" hidden="1" customHeight="1">
      <c r="A15" s="2"/>
      <c r="B15" s="432" t="e">
        <f>CONCATENATE(#REF!,"-",#REF!,#REF!,"-",#REF!)</f>
        <v>#REF!</v>
      </c>
      <c r="C15" s="433"/>
      <c r="D15" s="434"/>
      <c r="E15" s="445" t="e">
        <f>HLOOKUP(E$11,#REF!,5,FALSE)</f>
        <v>#REF!</v>
      </c>
      <c r="F15" s="446"/>
      <c r="G15" s="418" t="e">
        <f>HLOOKUP(G$11,#REF!,5,FALSE)</f>
        <v>#REF!</v>
      </c>
      <c r="H15" s="419"/>
      <c r="I15" s="418" t="e">
        <f>HLOOKUP(I$11,#REF!,5,FALSE)</f>
        <v>#REF!</v>
      </c>
      <c r="J15" s="419"/>
      <c r="K15" s="411" t="e">
        <f>HLOOKUP(K$11,#REF!,5,FALSE)</f>
        <v>#REF!</v>
      </c>
      <c r="L15" s="412"/>
      <c r="M15" s="411" t="e">
        <f>HLOOKUP(M$11,#REF!,5,FALSE)</f>
        <v>#REF!</v>
      </c>
      <c r="N15" s="504"/>
      <c r="O15" s="23"/>
      <c r="P15" s="122" t="e">
        <f t="shared" si="0"/>
        <v>#REF!</v>
      </c>
      <c r="Q15" s="123" t="e">
        <f t="shared" si="1"/>
        <v>#REF!</v>
      </c>
      <c r="R15" s="161">
        <f t="shared" si="10"/>
        <v>0.91764699999999999</v>
      </c>
      <c r="S15" s="124" t="e">
        <f t="shared" si="2"/>
        <v>#REF!</v>
      </c>
      <c r="T15" s="125">
        <f t="shared" si="11"/>
        <v>8.2352999999999996E-2</v>
      </c>
      <c r="U15" s="126" t="e">
        <f t="shared" si="3"/>
        <v>#REF!</v>
      </c>
      <c r="V15" s="127" t="e">
        <f t="shared" si="4"/>
        <v>#REF!</v>
      </c>
      <c r="W15" s="126" t="e">
        <f t="shared" si="5"/>
        <v>#REF!</v>
      </c>
      <c r="X15" s="128" t="e">
        <f t="shared" si="6"/>
        <v>#REF!</v>
      </c>
      <c r="Y15" s="129" t="e">
        <f t="shared" si="7"/>
        <v>#REF!</v>
      </c>
      <c r="Z15" s="128" t="e">
        <f t="shared" si="8"/>
        <v>#REF!</v>
      </c>
      <c r="AA15" s="129" t="e">
        <f t="shared" si="9"/>
        <v>#REF!</v>
      </c>
      <c r="AB15" s="176"/>
    </row>
    <row r="16" spans="1:28" s="25" customFormat="1" ht="17.100000000000001" hidden="1" customHeight="1">
      <c r="A16" s="160" t="s">
        <v>84</v>
      </c>
      <c r="B16" s="413" t="e">
        <f>CONCATENATE(#REF!,"-",#REF!,#REF!,"-",#REF!)</f>
        <v>#REF!</v>
      </c>
      <c r="C16" s="414"/>
      <c r="D16" s="415"/>
      <c r="E16" s="416" t="e">
        <f>HLOOKUP(E$11,#REF!,6,FALSE)</f>
        <v>#REF!</v>
      </c>
      <c r="F16" s="417"/>
      <c r="G16" s="420" t="e">
        <f>HLOOKUP(G$11,#REF!,6,FALSE)</f>
        <v>#REF!</v>
      </c>
      <c r="H16" s="421"/>
      <c r="I16" s="420" t="e">
        <f>HLOOKUP(I$11,#REF!,6,FALSE)</f>
        <v>#REF!</v>
      </c>
      <c r="J16" s="421"/>
      <c r="K16" s="453" t="e">
        <f>HLOOKUP(K$11,#REF!,6,FALSE)</f>
        <v>#REF!</v>
      </c>
      <c r="L16" s="503"/>
      <c r="M16" s="453" t="e">
        <f>HLOOKUP(M$11,#REF!,6,FALSE)</f>
        <v>#REF!</v>
      </c>
      <c r="N16" s="454"/>
      <c r="O16" s="23"/>
      <c r="P16" s="132" t="e">
        <f t="shared" si="0"/>
        <v>#REF!</v>
      </c>
      <c r="Q16" s="133" t="e">
        <f t="shared" si="1"/>
        <v>#REF!</v>
      </c>
      <c r="R16" s="161">
        <f t="shared" si="10"/>
        <v>0.91764699999999999</v>
      </c>
      <c r="S16" s="134" t="e">
        <f t="shared" si="2"/>
        <v>#REF!</v>
      </c>
      <c r="T16" s="125">
        <f t="shared" si="11"/>
        <v>8.2352999999999996E-2</v>
      </c>
      <c r="U16" s="135" t="e">
        <f t="shared" si="3"/>
        <v>#REF!</v>
      </c>
      <c r="V16" s="136" t="e">
        <f t="shared" si="4"/>
        <v>#REF!</v>
      </c>
      <c r="W16" s="135" t="e">
        <f t="shared" si="5"/>
        <v>#REF!</v>
      </c>
      <c r="X16" s="137" t="e">
        <f t="shared" si="6"/>
        <v>#REF!</v>
      </c>
      <c r="Y16" s="131" t="e">
        <f t="shared" si="7"/>
        <v>#REF!</v>
      </c>
      <c r="Z16" s="130" t="e">
        <f t="shared" si="8"/>
        <v>#REF!</v>
      </c>
      <c r="AA16" s="131" t="e">
        <f t="shared" si="9"/>
        <v>#REF!</v>
      </c>
      <c r="AB16" s="176"/>
    </row>
    <row r="17" spans="1:29" s="25" customFormat="1" ht="17.100000000000001" hidden="1" customHeight="1">
      <c r="A17" s="2"/>
      <c r="B17" s="413" t="e">
        <f>CONCATENATE(#REF!,"-",#REF!,#REF!,"-",#REF!)</f>
        <v>#REF!</v>
      </c>
      <c r="C17" s="414"/>
      <c r="D17" s="415"/>
      <c r="E17" s="416" t="e">
        <f>HLOOKUP(E$11,#REF!,7,FALSE)</f>
        <v>#REF!</v>
      </c>
      <c r="F17" s="417"/>
      <c r="G17" s="420" t="e">
        <f>HLOOKUP(G$11,#REF!,7,FALSE)</f>
        <v>#REF!</v>
      </c>
      <c r="H17" s="421"/>
      <c r="I17" s="420" t="e">
        <f>HLOOKUP(I$11,#REF!,7,FALSE)</f>
        <v>#REF!</v>
      </c>
      <c r="J17" s="421"/>
      <c r="K17" s="453" t="e">
        <f>HLOOKUP(K$11,#REF!,7,FALSE)</f>
        <v>#REF!</v>
      </c>
      <c r="L17" s="503"/>
      <c r="M17" s="453" t="e">
        <f>HLOOKUP(M$11,#REF!,7,FALSE)</f>
        <v>#REF!</v>
      </c>
      <c r="N17" s="454"/>
      <c r="O17" s="23"/>
      <c r="P17" s="132" t="e">
        <f t="shared" si="0"/>
        <v>#REF!</v>
      </c>
      <c r="Q17" s="133" t="e">
        <f t="shared" si="1"/>
        <v>#REF!</v>
      </c>
      <c r="R17" s="161">
        <f t="shared" si="10"/>
        <v>0.91764699999999999</v>
      </c>
      <c r="S17" s="134" t="e">
        <f t="shared" si="2"/>
        <v>#REF!</v>
      </c>
      <c r="T17" s="125">
        <f t="shared" si="11"/>
        <v>8.2352999999999996E-2</v>
      </c>
      <c r="U17" s="135" t="e">
        <f t="shared" si="3"/>
        <v>#REF!</v>
      </c>
      <c r="V17" s="136" t="e">
        <f t="shared" si="4"/>
        <v>#REF!</v>
      </c>
      <c r="W17" s="135" t="e">
        <f t="shared" si="5"/>
        <v>#REF!</v>
      </c>
      <c r="X17" s="137" t="e">
        <f t="shared" si="6"/>
        <v>#REF!</v>
      </c>
      <c r="Y17" s="131" t="e">
        <f t="shared" si="7"/>
        <v>#REF!</v>
      </c>
      <c r="Z17" s="130" t="e">
        <f t="shared" si="8"/>
        <v>#REF!</v>
      </c>
      <c r="AA17" s="131" t="e">
        <f t="shared" si="9"/>
        <v>#REF!</v>
      </c>
      <c r="AB17" s="176"/>
    </row>
    <row r="18" spans="1:29" s="25" customFormat="1" ht="17.100000000000001" hidden="1" customHeight="1">
      <c r="A18" s="2"/>
      <c r="B18" s="438" t="e">
        <f>CONCATENATE(#REF!,"-",#REF!,#REF!,"-",#REF!)</f>
        <v>#REF!</v>
      </c>
      <c r="C18" s="439"/>
      <c r="D18" s="440"/>
      <c r="E18" s="441" t="e">
        <f>HLOOKUP(E$11,#REF!,8,FALSE)</f>
        <v>#REF!</v>
      </c>
      <c r="F18" s="442"/>
      <c r="G18" s="422" t="e">
        <f>HLOOKUP(G$11,#REF!,8,FALSE)</f>
        <v>#REF!</v>
      </c>
      <c r="H18" s="423"/>
      <c r="I18" s="422" t="e">
        <f>HLOOKUP(I$11,#REF!,8,FALSE)</f>
        <v>#REF!</v>
      </c>
      <c r="J18" s="423"/>
      <c r="K18" s="455" t="e">
        <f>HLOOKUP(K$11,#REF!,8,FALSE)</f>
        <v>#REF!</v>
      </c>
      <c r="L18" s="502"/>
      <c r="M18" s="455" t="e">
        <f>HLOOKUP(M$11,#REF!,8,FALSE)</f>
        <v>#REF!</v>
      </c>
      <c r="N18" s="456"/>
      <c r="O18" s="23"/>
      <c r="P18" s="132" t="e">
        <f t="shared" si="0"/>
        <v>#REF!</v>
      </c>
      <c r="Q18" s="133" t="e">
        <f t="shared" si="1"/>
        <v>#REF!</v>
      </c>
      <c r="R18" s="161">
        <f t="shared" si="10"/>
        <v>0.91764699999999999</v>
      </c>
      <c r="S18" s="134" t="e">
        <f t="shared" si="2"/>
        <v>#REF!</v>
      </c>
      <c r="T18" s="125">
        <f t="shared" si="11"/>
        <v>8.2352999999999996E-2</v>
      </c>
      <c r="U18" s="135" t="e">
        <f t="shared" si="3"/>
        <v>#REF!</v>
      </c>
      <c r="V18" s="136" t="e">
        <f t="shared" si="4"/>
        <v>#REF!</v>
      </c>
      <c r="W18" s="135" t="e">
        <f t="shared" si="5"/>
        <v>#REF!</v>
      </c>
      <c r="X18" s="137" t="e">
        <f t="shared" si="6"/>
        <v>#REF!</v>
      </c>
      <c r="Y18" s="131" t="e">
        <f t="shared" si="7"/>
        <v>#REF!</v>
      </c>
      <c r="Z18" s="130" t="e">
        <f t="shared" si="8"/>
        <v>#REF!</v>
      </c>
      <c r="AA18" s="131" t="e">
        <f t="shared" si="9"/>
        <v>#REF!</v>
      </c>
      <c r="AB18" s="176"/>
    </row>
    <row r="19" spans="1:29" s="25" customFormat="1" ht="17.100000000000001" hidden="1" customHeight="1">
      <c r="A19" s="2"/>
      <c r="B19" s="438" t="e">
        <f>CONCATENATE(#REF!,"-",#REF!,#REF!,"-",#REF!)</f>
        <v>#REF!</v>
      </c>
      <c r="C19" s="439"/>
      <c r="D19" s="440"/>
      <c r="E19" s="441" t="e">
        <f>HLOOKUP(E$11,#REF!,9,FALSE)</f>
        <v>#REF!</v>
      </c>
      <c r="F19" s="442"/>
      <c r="G19" s="422" t="e">
        <f>HLOOKUP(G$11,#REF!,9,FALSE)</f>
        <v>#REF!</v>
      </c>
      <c r="H19" s="423"/>
      <c r="I19" s="422" t="e">
        <f>HLOOKUP(I$11,#REF!,9,FALSE)</f>
        <v>#REF!</v>
      </c>
      <c r="J19" s="423"/>
      <c r="K19" s="455" t="e">
        <f>HLOOKUP(K$11,#REF!,9,FALSE)</f>
        <v>#REF!</v>
      </c>
      <c r="L19" s="502"/>
      <c r="M19" s="455" t="e">
        <f>HLOOKUP(M$11,#REF!,9,FALSE)</f>
        <v>#REF!</v>
      </c>
      <c r="N19" s="456"/>
      <c r="O19" s="23"/>
      <c r="P19" s="132" t="e">
        <f t="shared" si="0"/>
        <v>#REF!</v>
      </c>
      <c r="Q19" s="133" t="e">
        <f t="shared" si="1"/>
        <v>#REF!</v>
      </c>
      <c r="R19" s="161">
        <f t="shared" si="10"/>
        <v>0.91764699999999999</v>
      </c>
      <c r="S19" s="134" t="e">
        <f t="shared" si="2"/>
        <v>#REF!</v>
      </c>
      <c r="T19" s="125">
        <f t="shared" si="11"/>
        <v>8.2352999999999996E-2</v>
      </c>
      <c r="U19" s="135" t="e">
        <f t="shared" si="3"/>
        <v>#REF!</v>
      </c>
      <c r="V19" s="136" t="e">
        <f t="shared" si="4"/>
        <v>#REF!</v>
      </c>
      <c r="W19" s="135" t="e">
        <f t="shared" si="5"/>
        <v>#REF!</v>
      </c>
      <c r="X19" s="137" t="e">
        <f t="shared" si="6"/>
        <v>#REF!</v>
      </c>
      <c r="Y19" s="131" t="e">
        <f t="shared" si="7"/>
        <v>#REF!</v>
      </c>
      <c r="Z19" s="130" t="e">
        <f t="shared" si="8"/>
        <v>#REF!</v>
      </c>
      <c r="AA19" s="131" t="e">
        <f t="shared" si="9"/>
        <v>#REF!</v>
      </c>
      <c r="AB19" s="176"/>
    </row>
    <row r="20" spans="1:29" s="25" customFormat="1" ht="17.100000000000001" hidden="1" customHeight="1">
      <c r="A20" s="2"/>
      <c r="B20" s="438" t="e">
        <f>CONCATENATE(#REF!,"-",#REF!,#REF!,"-",#REF!)</f>
        <v>#REF!</v>
      </c>
      <c r="C20" s="443"/>
      <c r="D20" s="444"/>
      <c r="E20" s="441" t="e">
        <f>HLOOKUP(E$11,#REF!,10,FALSE)</f>
        <v>#REF!</v>
      </c>
      <c r="F20" s="442"/>
      <c r="G20" s="422" t="e">
        <f>HLOOKUP(G$11,#REF!,10,FALSE)</f>
        <v>#REF!</v>
      </c>
      <c r="H20" s="423"/>
      <c r="I20" s="422" t="e">
        <f>HLOOKUP(I$11,#REF!,10,FALSE)</f>
        <v>#REF!</v>
      </c>
      <c r="J20" s="423"/>
      <c r="K20" s="455" t="e">
        <f>HLOOKUP(K$11,#REF!,10,FALSE)</f>
        <v>#REF!</v>
      </c>
      <c r="L20" s="502"/>
      <c r="M20" s="455" t="e">
        <f>HLOOKUP(M$11,#REF!,10,FALSE)</f>
        <v>#REF!</v>
      </c>
      <c r="N20" s="456"/>
      <c r="O20" s="23"/>
      <c r="P20" s="132" t="e">
        <f t="shared" si="0"/>
        <v>#REF!</v>
      </c>
      <c r="Q20" s="133" t="e">
        <f t="shared" si="1"/>
        <v>#REF!</v>
      </c>
      <c r="R20" s="161">
        <f t="shared" si="10"/>
        <v>0.91764699999999999</v>
      </c>
      <c r="S20" s="134" t="e">
        <f t="shared" si="2"/>
        <v>#REF!</v>
      </c>
      <c r="T20" s="125">
        <f t="shared" si="11"/>
        <v>8.2352999999999996E-2</v>
      </c>
      <c r="U20" s="135" t="e">
        <f t="shared" si="3"/>
        <v>#REF!</v>
      </c>
      <c r="V20" s="136" t="e">
        <f t="shared" si="4"/>
        <v>#REF!</v>
      </c>
      <c r="W20" s="135" t="e">
        <f t="shared" si="5"/>
        <v>#REF!</v>
      </c>
      <c r="X20" s="137" t="e">
        <f t="shared" si="6"/>
        <v>#REF!</v>
      </c>
      <c r="Y20" s="131" t="e">
        <f t="shared" si="7"/>
        <v>#REF!</v>
      </c>
      <c r="Z20" s="130" t="e">
        <f t="shared" si="8"/>
        <v>#REF!</v>
      </c>
      <c r="AA20" s="131" t="e">
        <f t="shared" si="9"/>
        <v>#REF!</v>
      </c>
      <c r="AB20" s="176"/>
    </row>
    <row r="21" spans="1:29" s="25" customFormat="1" ht="17.100000000000001" hidden="1" customHeight="1">
      <c r="A21" s="2"/>
      <c r="B21" s="435" t="e">
        <f>CONCATENATE(#REF!,"-",#REF!,#REF!,"-",#REF!)</f>
        <v>#REF!</v>
      </c>
      <c r="C21" s="436"/>
      <c r="D21" s="437"/>
      <c r="E21" s="428" t="e">
        <f>HLOOKUP(E$11,#REF!,11,FALSE)</f>
        <v>#REF!</v>
      </c>
      <c r="F21" s="429"/>
      <c r="G21" s="424" t="e">
        <f>HLOOKUP(G$11,#REF!,11,FALSE)</f>
        <v>#REF!</v>
      </c>
      <c r="H21" s="425"/>
      <c r="I21" s="424" t="e">
        <f>HLOOKUP(I$11,#REF!,11,FALSE)</f>
        <v>#REF!</v>
      </c>
      <c r="J21" s="425"/>
      <c r="K21" s="449" t="e">
        <f>HLOOKUP(K$11,#REF!,11,FALSE)</f>
        <v>#REF!</v>
      </c>
      <c r="L21" s="465"/>
      <c r="M21" s="449" t="e">
        <f>HLOOKUP(M$11,#REF!,11,FALSE)</f>
        <v>#REF!</v>
      </c>
      <c r="N21" s="450"/>
      <c r="O21" s="23"/>
      <c r="P21" s="139" t="e">
        <f t="shared" si="0"/>
        <v>#REF!</v>
      </c>
      <c r="Q21" s="140" t="e">
        <f t="shared" si="1"/>
        <v>#REF!</v>
      </c>
      <c r="R21" s="161">
        <f t="shared" si="10"/>
        <v>0.91764699999999999</v>
      </c>
      <c r="S21" s="141" t="e">
        <f t="shared" si="2"/>
        <v>#REF!</v>
      </c>
      <c r="T21" s="125">
        <f t="shared" si="11"/>
        <v>8.2352999999999996E-2</v>
      </c>
      <c r="U21" s="142" t="e">
        <f t="shared" si="3"/>
        <v>#REF!</v>
      </c>
      <c r="V21" s="143" t="e">
        <f t="shared" si="4"/>
        <v>#REF!</v>
      </c>
      <c r="W21" s="142" t="e">
        <f t="shared" si="5"/>
        <v>#REF!</v>
      </c>
      <c r="X21" s="144" t="e">
        <f t="shared" si="6"/>
        <v>#REF!</v>
      </c>
      <c r="Y21" s="138" t="e">
        <f t="shared" si="7"/>
        <v>#REF!</v>
      </c>
      <c r="Z21" s="130" t="e">
        <f t="shared" si="8"/>
        <v>#REF!</v>
      </c>
      <c r="AA21" s="138" t="e">
        <f t="shared" si="9"/>
        <v>#REF!</v>
      </c>
      <c r="AB21" s="176"/>
    </row>
    <row r="22" spans="1:29" s="25" customFormat="1" ht="17.100000000000001" hidden="1" customHeight="1">
      <c r="A22" s="2"/>
      <c r="B22" s="435" t="e">
        <f>CONCATENATE(#REF!,"-",#REF!,#REF!,"-",#REF!)</f>
        <v>#REF!</v>
      </c>
      <c r="C22" s="436"/>
      <c r="D22" s="437"/>
      <c r="E22" s="428" t="e">
        <f>HLOOKUP(E$11,#REF!,12,FALSE)</f>
        <v>#REF!</v>
      </c>
      <c r="F22" s="429"/>
      <c r="G22" s="424" t="e">
        <f>HLOOKUP(G$11,#REF!,12,FALSE)</f>
        <v>#REF!</v>
      </c>
      <c r="H22" s="425"/>
      <c r="I22" s="424" t="e">
        <f>HLOOKUP(I$11,#REF!,12,FALSE)</f>
        <v>#REF!</v>
      </c>
      <c r="J22" s="425"/>
      <c r="K22" s="449" t="e">
        <f>HLOOKUP(K$11,#REF!,12,FALSE)</f>
        <v>#REF!</v>
      </c>
      <c r="L22" s="465"/>
      <c r="M22" s="449" t="e">
        <f>HLOOKUP(M$11,#REF!,12,FALSE)</f>
        <v>#REF!</v>
      </c>
      <c r="N22" s="450"/>
      <c r="O22" s="23"/>
      <c r="P22" s="139" t="e">
        <f t="shared" si="0"/>
        <v>#REF!</v>
      </c>
      <c r="Q22" s="140" t="e">
        <f t="shared" si="1"/>
        <v>#REF!</v>
      </c>
      <c r="R22" s="161">
        <f t="shared" si="10"/>
        <v>0.91764699999999999</v>
      </c>
      <c r="S22" s="141" t="e">
        <f t="shared" si="2"/>
        <v>#REF!</v>
      </c>
      <c r="T22" s="125">
        <f t="shared" si="11"/>
        <v>8.2352999999999996E-2</v>
      </c>
      <c r="U22" s="142" t="e">
        <f t="shared" si="3"/>
        <v>#REF!</v>
      </c>
      <c r="V22" s="143" t="e">
        <f t="shared" si="4"/>
        <v>#REF!</v>
      </c>
      <c r="W22" s="142" t="e">
        <f t="shared" si="5"/>
        <v>#REF!</v>
      </c>
      <c r="X22" s="144" t="e">
        <f t="shared" si="6"/>
        <v>#REF!</v>
      </c>
      <c r="Y22" s="138" t="e">
        <f t="shared" si="7"/>
        <v>#REF!</v>
      </c>
      <c r="Z22" s="130" t="e">
        <f t="shared" si="8"/>
        <v>#REF!</v>
      </c>
      <c r="AA22" s="138" t="e">
        <f t="shared" si="9"/>
        <v>#REF!</v>
      </c>
      <c r="AB22" s="176"/>
    </row>
    <row r="23" spans="1:29" s="25" customFormat="1" ht="17.100000000000001" hidden="1" customHeight="1">
      <c r="A23" s="2"/>
      <c r="B23" s="435" t="e">
        <f>CONCATENATE(#REF!,"-",#REF!,#REF!,"-",#REF!)</f>
        <v>#REF!</v>
      </c>
      <c r="C23" s="469"/>
      <c r="D23" s="470"/>
      <c r="E23" s="428" t="e">
        <f>HLOOKUP(E$11,#REF!,13,FALSE)</f>
        <v>#REF!</v>
      </c>
      <c r="F23" s="429"/>
      <c r="G23" s="424" t="e">
        <f>HLOOKUP(G$11,#REF!,13,FALSE)</f>
        <v>#REF!</v>
      </c>
      <c r="H23" s="425"/>
      <c r="I23" s="424" t="e">
        <f>HLOOKUP(I$11,#REF!,13,FALSE)</f>
        <v>#REF!</v>
      </c>
      <c r="J23" s="425"/>
      <c r="K23" s="449" t="e">
        <f>HLOOKUP(K$11,#REF!,13,FALSE)</f>
        <v>#REF!</v>
      </c>
      <c r="L23" s="471"/>
      <c r="M23" s="449" t="e">
        <f>HLOOKUP(M$11,#REF!,13,FALSE)</f>
        <v>#REF!</v>
      </c>
      <c r="N23" s="450"/>
      <c r="O23" s="23"/>
      <c r="P23" s="139" t="e">
        <f t="shared" si="0"/>
        <v>#REF!</v>
      </c>
      <c r="Q23" s="140" t="e">
        <f t="shared" si="1"/>
        <v>#REF!</v>
      </c>
      <c r="R23" s="161">
        <f t="shared" si="10"/>
        <v>0.91764699999999999</v>
      </c>
      <c r="S23" s="141" t="e">
        <f t="shared" si="2"/>
        <v>#REF!</v>
      </c>
      <c r="T23" s="125">
        <f t="shared" si="11"/>
        <v>8.2352999999999996E-2</v>
      </c>
      <c r="U23" s="142" t="e">
        <f t="shared" si="3"/>
        <v>#REF!</v>
      </c>
      <c r="V23" s="143" t="e">
        <f t="shared" si="4"/>
        <v>#REF!</v>
      </c>
      <c r="W23" s="142" t="e">
        <f t="shared" si="5"/>
        <v>#REF!</v>
      </c>
      <c r="X23" s="144" t="e">
        <f t="shared" si="6"/>
        <v>#REF!</v>
      </c>
      <c r="Y23" s="138" t="e">
        <f t="shared" si="7"/>
        <v>#REF!</v>
      </c>
      <c r="Z23" s="130" t="e">
        <f t="shared" si="8"/>
        <v>#REF!</v>
      </c>
      <c r="AA23" s="138" t="e">
        <f t="shared" si="9"/>
        <v>#REF!</v>
      </c>
      <c r="AB23" s="176"/>
    </row>
    <row r="24" spans="1:29" s="25" customFormat="1" ht="17.100000000000001" hidden="1" customHeight="1">
      <c r="A24" s="2"/>
      <c r="B24" s="435" t="e">
        <f>CONCATENATE(#REF!,"-",#REF!,#REF!,"-",#REF!)</f>
        <v>#REF!</v>
      </c>
      <c r="C24" s="469"/>
      <c r="D24" s="470"/>
      <c r="E24" s="428" t="e">
        <f>HLOOKUP(E$11,#REF!,14,FALSE)</f>
        <v>#REF!</v>
      </c>
      <c r="F24" s="429"/>
      <c r="G24" s="424" t="e">
        <f>HLOOKUP(G$11,#REF!,14,FALSE)</f>
        <v>#REF!</v>
      </c>
      <c r="H24" s="425"/>
      <c r="I24" s="424" t="e">
        <f>HLOOKUP(I$11,#REF!,14,FALSE)</f>
        <v>#REF!</v>
      </c>
      <c r="J24" s="425"/>
      <c r="K24" s="449" t="e">
        <f>HLOOKUP(K$11,#REF!,14,FALSE)</f>
        <v>#REF!</v>
      </c>
      <c r="L24" s="471"/>
      <c r="M24" s="449" t="e">
        <f>HLOOKUP(M$11,#REF!,14,FALSE)</f>
        <v>#REF!</v>
      </c>
      <c r="N24" s="450"/>
      <c r="O24" s="23"/>
      <c r="P24" s="139" t="e">
        <f t="shared" si="0"/>
        <v>#REF!</v>
      </c>
      <c r="Q24" s="140" t="e">
        <f t="shared" si="1"/>
        <v>#REF!</v>
      </c>
      <c r="R24" s="161">
        <v>0.91976500000000005</v>
      </c>
      <c r="S24" s="141" t="e">
        <f t="shared" si="2"/>
        <v>#REF!</v>
      </c>
      <c r="T24" s="125">
        <v>8.0235000000000001E-2</v>
      </c>
      <c r="U24" s="142" t="e">
        <f t="shared" si="3"/>
        <v>#REF!</v>
      </c>
      <c r="V24" s="143" t="e">
        <f t="shared" si="4"/>
        <v>#REF!</v>
      </c>
      <c r="W24" s="142" t="e">
        <f t="shared" si="5"/>
        <v>#REF!</v>
      </c>
      <c r="X24" s="144" t="e">
        <f t="shared" si="6"/>
        <v>#REF!</v>
      </c>
      <c r="Y24" s="138" t="e">
        <f t="shared" si="7"/>
        <v>#REF!</v>
      </c>
      <c r="Z24" s="130" t="e">
        <f t="shared" si="8"/>
        <v>#REF!</v>
      </c>
      <c r="AA24" s="138" t="e">
        <f t="shared" si="9"/>
        <v>#REF!</v>
      </c>
      <c r="AB24" s="176"/>
    </row>
    <row r="25" spans="1:29" s="25" customFormat="1" ht="17.100000000000001" hidden="1" customHeight="1">
      <c r="A25" s="2"/>
      <c r="B25" s="435" t="e">
        <f>CONCATENATE(#REF!,"-",#REF!,#REF!,"-",#REF!)</f>
        <v>#REF!</v>
      </c>
      <c r="C25" s="469"/>
      <c r="D25" s="470"/>
      <c r="E25" s="428" t="e">
        <f>HLOOKUP(E$11,#REF!,15,FALSE)</f>
        <v>#REF!</v>
      </c>
      <c r="F25" s="429"/>
      <c r="G25" s="424" t="e">
        <f>HLOOKUP(G$11,#REF!,15,FALSE)</f>
        <v>#REF!</v>
      </c>
      <c r="H25" s="425"/>
      <c r="I25" s="424" t="e">
        <f>HLOOKUP(I$11,#REF!,15,FALSE)</f>
        <v>#REF!</v>
      </c>
      <c r="J25" s="425"/>
      <c r="K25" s="449" t="e">
        <f>HLOOKUP(K$11,#REF!,15,FALSE)</f>
        <v>#REF!</v>
      </c>
      <c r="L25" s="471"/>
      <c r="M25" s="449" t="e">
        <f>HLOOKUP(M$11,#REF!,15,FALSE)</f>
        <v>#REF!</v>
      </c>
      <c r="N25" s="450"/>
      <c r="O25" s="23"/>
      <c r="P25" s="139" t="e">
        <f t="shared" si="0"/>
        <v>#REF!</v>
      </c>
      <c r="Q25" s="140" t="e">
        <f t="shared" si="1"/>
        <v>#REF!</v>
      </c>
      <c r="R25" s="161">
        <f t="shared" si="10"/>
        <v>0.91976500000000005</v>
      </c>
      <c r="S25" s="141" t="e">
        <f t="shared" si="2"/>
        <v>#REF!</v>
      </c>
      <c r="T25" s="125">
        <f t="shared" si="11"/>
        <v>8.0235000000000001E-2</v>
      </c>
      <c r="U25" s="142" t="e">
        <f t="shared" si="3"/>
        <v>#REF!</v>
      </c>
      <c r="V25" s="143" t="e">
        <f t="shared" si="4"/>
        <v>#REF!</v>
      </c>
      <c r="W25" s="142" t="e">
        <f t="shared" si="5"/>
        <v>#REF!</v>
      </c>
      <c r="X25" s="144" t="e">
        <f t="shared" si="6"/>
        <v>#REF!</v>
      </c>
      <c r="Y25" s="138" t="e">
        <f t="shared" si="7"/>
        <v>#REF!</v>
      </c>
      <c r="Z25" s="130" t="e">
        <f t="shared" si="8"/>
        <v>#REF!</v>
      </c>
      <c r="AA25" s="138" t="e">
        <f t="shared" si="9"/>
        <v>#REF!</v>
      </c>
      <c r="AB25" s="176"/>
      <c r="AC25" s="24"/>
    </row>
    <row r="26" spans="1:29" s="25" customFormat="1" ht="17.100000000000001" hidden="1" customHeight="1">
      <c r="A26" s="2"/>
      <c r="B26" s="466" t="e">
        <f>CONCATENATE(#REF!,"-",#REF!,#REF!,"-",#REF!)</f>
        <v>#REF!</v>
      </c>
      <c r="C26" s="467"/>
      <c r="D26" s="468"/>
      <c r="E26" s="472" t="e">
        <f>HLOOKUP(E$11,#REF!,16,FALSE)</f>
        <v>#REF!</v>
      </c>
      <c r="F26" s="473"/>
      <c r="G26" s="426" t="e">
        <f>HLOOKUP(G$11,#REF!,16,FALSE)</f>
        <v>#REF!</v>
      </c>
      <c r="H26" s="427"/>
      <c r="I26" s="426" t="e">
        <f>HLOOKUP(I$11,#REF!,16,FALSE)</f>
        <v>#REF!</v>
      </c>
      <c r="J26" s="427"/>
      <c r="K26" s="451" t="e">
        <f>HLOOKUP(K$11,#REF!,16,FALSE)</f>
        <v>#REF!</v>
      </c>
      <c r="L26" s="502"/>
      <c r="M26" s="451" t="e">
        <f>HLOOKUP(M$11,#REF!,16,FALSE)</f>
        <v>#REF!</v>
      </c>
      <c r="N26" s="452"/>
      <c r="O26" s="24"/>
      <c r="P26" s="146" t="e">
        <f t="shared" si="0"/>
        <v>#REF!</v>
      </c>
      <c r="Q26" s="147" t="e">
        <f t="shared" si="1"/>
        <v>#REF!</v>
      </c>
      <c r="R26" s="161">
        <f t="shared" si="10"/>
        <v>0.91976500000000005</v>
      </c>
      <c r="S26" s="148" t="e">
        <f t="shared" si="2"/>
        <v>#REF!</v>
      </c>
      <c r="T26" s="125">
        <f t="shared" si="11"/>
        <v>8.0235000000000001E-2</v>
      </c>
      <c r="U26" s="149" t="e">
        <f t="shared" si="3"/>
        <v>#REF!</v>
      </c>
      <c r="V26" s="150" t="e">
        <f t="shared" si="4"/>
        <v>#REF!</v>
      </c>
      <c r="W26" s="149" t="e">
        <f t="shared" si="5"/>
        <v>#REF!</v>
      </c>
      <c r="X26" s="151" t="e">
        <f t="shared" si="6"/>
        <v>#REF!</v>
      </c>
      <c r="Y26" s="145" t="e">
        <f t="shared" si="7"/>
        <v>#REF!</v>
      </c>
      <c r="Z26" s="130" t="e">
        <f t="shared" si="8"/>
        <v>#REF!</v>
      </c>
      <c r="AA26" s="145" t="e">
        <f t="shared" si="9"/>
        <v>#REF!</v>
      </c>
      <c r="AB26" s="176"/>
      <c r="AC26" s="24"/>
    </row>
    <row r="27" spans="1:29" s="25" customFormat="1" ht="17.100000000000001" hidden="1" customHeight="1" thickBot="1">
      <c r="A27" s="2"/>
      <c r="B27" s="457" t="e">
        <f>CONCATENATE(#REF!,"-",#REF!,#REF!,"-",#REF!)</f>
        <v>#REF!</v>
      </c>
      <c r="C27" s="458"/>
      <c r="D27" s="459"/>
      <c r="E27" s="460" t="e">
        <f>HLOOKUP(E$11,#REF!,17,FALSE)</f>
        <v>#REF!</v>
      </c>
      <c r="F27" s="461"/>
      <c r="G27" s="462" t="e">
        <f>HLOOKUP(G$11,#REF!,17,FALSE)</f>
        <v>#REF!</v>
      </c>
      <c r="H27" s="463"/>
      <c r="I27" s="462" t="e">
        <f>HLOOKUP(I$11,#REF!,17,FALSE)</f>
        <v>#REF!</v>
      </c>
      <c r="J27" s="463"/>
      <c r="K27" s="430" t="e">
        <f>HLOOKUP(K$11,#REF!,17,FALSE)</f>
        <v>#REF!</v>
      </c>
      <c r="L27" s="464"/>
      <c r="M27" s="430" t="e">
        <f>HLOOKUP(M$11,#REF!,17,FALSE)</f>
        <v>#REF!</v>
      </c>
      <c r="N27" s="431"/>
      <c r="O27" s="24"/>
      <c r="P27" s="153" t="e">
        <f t="shared" si="0"/>
        <v>#REF!</v>
      </c>
      <c r="Q27" s="154" t="e">
        <f t="shared" si="1"/>
        <v>#REF!</v>
      </c>
      <c r="R27" s="161">
        <v>0.91968660000000002</v>
      </c>
      <c r="S27" s="155" t="e">
        <f t="shared" si="2"/>
        <v>#REF!</v>
      </c>
      <c r="T27" s="125">
        <v>8.0313399999999993E-2</v>
      </c>
      <c r="U27" s="156" t="e">
        <f t="shared" si="3"/>
        <v>#REF!</v>
      </c>
      <c r="V27" s="157" t="e">
        <f t="shared" si="4"/>
        <v>#REF!</v>
      </c>
      <c r="W27" s="156" t="e">
        <f t="shared" si="5"/>
        <v>#REF!</v>
      </c>
      <c r="X27" s="158" t="e">
        <f t="shared" si="6"/>
        <v>#REF!</v>
      </c>
      <c r="Y27" s="152" t="e">
        <f t="shared" si="7"/>
        <v>#REF!</v>
      </c>
      <c r="Z27" s="159" t="e">
        <f t="shared" si="8"/>
        <v>#REF!</v>
      </c>
      <c r="AA27" s="152" t="e">
        <f t="shared" si="9"/>
        <v>#REF!</v>
      </c>
      <c r="AB27" s="176"/>
      <c r="AC27" s="24"/>
    </row>
    <row r="28" spans="1:29" ht="24.95" hidden="1" customHeight="1" thickBot="1">
      <c r="A28" s="2"/>
      <c r="B28" s="2"/>
      <c r="C28" s="20"/>
      <c r="D28" s="2"/>
      <c r="E28" s="2"/>
      <c r="F28" s="2"/>
      <c r="G28" s="2"/>
      <c r="H28" s="2"/>
      <c r="I28" s="2"/>
      <c r="J28" s="21"/>
      <c r="K28" s="25"/>
      <c r="N28" s="28"/>
    </row>
    <row r="29" spans="1:29" ht="17.25" customHeight="1">
      <c r="A29" s="25"/>
      <c r="B29" s="477" t="s">
        <v>81</v>
      </c>
      <c r="C29" s="478"/>
      <c r="D29" s="479"/>
      <c r="E29" s="483" t="str">
        <f>VLOOKUP($E6,Calculation!A27:I28,3,FALSE)</f>
        <v>φv (lm)</v>
      </c>
      <c r="F29" s="479"/>
      <c r="G29" s="483" t="str">
        <f>VLOOKUP($E6,Calculation!A27:I28,4,FALSE)</f>
        <v>Vf (V)</v>
      </c>
      <c r="H29" s="479"/>
      <c r="I29" s="483" t="str">
        <f>VLOOKUP($E6,Calculation!A27:I28,7,FALSE)</f>
        <v>Pd (W)</v>
      </c>
      <c r="J29" s="479"/>
      <c r="K29" s="483" t="str">
        <f>VLOOKUP($E6,Calculation!A27:I28,8,FALSE)</f>
        <v>lm/W</v>
      </c>
      <c r="L29" s="479"/>
      <c r="M29" s="483" t="s">
        <v>82</v>
      </c>
      <c r="N29" s="485"/>
      <c r="AC29" s="172"/>
    </row>
    <row r="30" spans="1:29" ht="17.25" customHeight="1" thickBot="1">
      <c r="A30" s="25"/>
      <c r="B30" s="480"/>
      <c r="C30" s="481"/>
      <c r="D30" s="482"/>
      <c r="E30" s="484"/>
      <c r="F30" s="482"/>
      <c r="G30" s="484"/>
      <c r="H30" s="482"/>
      <c r="I30" s="484"/>
      <c r="J30" s="482"/>
      <c r="K30" s="484"/>
      <c r="L30" s="482"/>
      <c r="M30" s="484"/>
      <c r="N30" s="486"/>
    </row>
    <row r="31" spans="1:29" ht="17.100000000000001" hidden="1" customHeight="1" thickBot="1">
      <c r="A31" s="25"/>
      <c r="B31" s="14" t="s">
        <v>9</v>
      </c>
      <c r="C31" s="15"/>
      <c r="D31" s="15"/>
      <c r="E31" s="165" t="str">
        <f>CONCATENATE($E6,E29)</f>
        <v>2φv (lm)</v>
      </c>
      <c r="F31" s="165"/>
      <c r="G31" s="166" t="str">
        <f>CONCATENATE($E6,G29)</f>
        <v>2Vf (V)</v>
      </c>
      <c r="H31" s="166"/>
      <c r="I31" s="166" t="str">
        <f>CONCATENATE($E6,I29)</f>
        <v>2Pd (W)</v>
      </c>
      <c r="J31" s="166"/>
      <c r="K31" s="166" t="str">
        <f>CONCATENATE($E6,K29)</f>
        <v>2lm/W</v>
      </c>
      <c r="L31" s="167"/>
      <c r="M31" s="168" t="str">
        <f>CONCATENATE($E6,M29)</f>
        <v>2Tj (C)</v>
      </c>
      <c r="N31" s="168"/>
    </row>
    <row r="32" spans="1:29" ht="17.100000000000001" customHeight="1">
      <c r="A32" s="25"/>
      <c r="B32" s="401" t="str">
        <f>CONCATENATE(Calculation!B3,"-",Calculation!C3,Calculation!D3,Calculation!E3,"-",VLOOKUP($C$6,Calculation!$G$3:$I$23,3,FALSE))</f>
        <v>CLU02J-1201C9-302H5U2</v>
      </c>
      <c r="C32" s="402"/>
      <c r="D32" s="403"/>
      <c r="E32" s="404" t="str">
        <f>HLOOKUP(E$31,Calculation!$C$34:$P$52,2,FALSE)</f>
        <v>Not Applicable</v>
      </c>
      <c r="F32" s="405"/>
      <c r="G32" s="406" t="str">
        <f>HLOOKUP(G$31,Calculation!$C$34:$P$52,2,FALSE)</f>
        <v>Not Applicable</v>
      </c>
      <c r="H32" s="407"/>
      <c r="I32" s="406" t="str">
        <f>HLOOKUP(I$31,Calculation!$C$34:$P$52,2,FALSE)</f>
        <v>Not Applicable</v>
      </c>
      <c r="J32" s="407"/>
      <c r="K32" s="408" t="str">
        <f>HLOOKUP(K$31,Calculation!$C$34:$P$52,2,FALSE)</f>
        <v>Not Applicable</v>
      </c>
      <c r="L32" s="409"/>
      <c r="M32" s="408" t="str">
        <f>HLOOKUP(M$31,Calculation!$C$34:$P$52,2,FALSE)</f>
        <v>Not Applicable</v>
      </c>
      <c r="N32" s="410"/>
    </row>
    <row r="33" spans="1:14" ht="17.100000000000001" customHeight="1">
      <c r="A33" s="25"/>
      <c r="B33" s="531" t="str">
        <f>CONCATENATE(Calculation!B4,"-",Calculation!C4,Calculation!D4,Calculation!E4,"-",VLOOKUP($C$6,Calculation!$G$3:$I$23,3,FALSE))</f>
        <v>CLU02J-1202C9-302H5U2</v>
      </c>
      <c r="C33" s="532"/>
      <c r="D33" s="533"/>
      <c r="E33" s="445" t="str">
        <f>HLOOKUP(E$31,Calculation!$C$34:$P$52,3,FALSE)</f>
        <v>Not Applicable</v>
      </c>
      <c r="F33" s="446"/>
      <c r="G33" s="418" t="str">
        <f>HLOOKUP(G$31,Calculation!$C$34:$P$52,3,FALSE)</f>
        <v>Not Applicable</v>
      </c>
      <c r="H33" s="419"/>
      <c r="I33" s="418" t="str">
        <f>HLOOKUP(I$31,Calculation!$C$34:$P$52,3,FALSE)</f>
        <v>Not Applicable</v>
      </c>
      <c r="J33" s="419"/>
      <c r="K33" s="411" t="str">
        <f>HLOOKUP(K$31,Calculation!$C$34:$P$52,3,FALSE)</f>
        <v>Not Applicable</v>
      </c>
      <c r="L33" s="517"/>
      <c r="M33" s="411" t="str">
        <f>HLOOKUP(M$31,Calculation!$C$34:$P$52,3,FALSE)</f>
        <v>Not Applicable</v>
      </c>
      <c r="N33" s="504"/>
    </row>
    <row r="34" spans="1:14" ht="17.100000000000001" customHeight="1">
      <c r="A34" s="25"/>
      <c r="B34" s="531" t="str">
        <f>CONCATENATE(Calculation!B5,"-",Calculation!C5,Calculation!D5,Calculation!E5,"-",VLOOKUP($C$6,Calculation!$G$3:$I$23,3,FALSE))</f>
        <v>CLU02J-1203C9-302H5U2</v>
      </c>
      <c r="C34" s="532"/>
      <c r="D34" s="533"/>
      <c r="E34" s="445">
        <f>HLOOKUP(E$31,Calculation!$C$34:$P$52,4,FALSE)</f>
        <v>1904.5918927101754</v>
      </c>
      <c r="F34" s="446"/>
      <c r="G34" s="418">
        <f>HLOOKUP(G$31,Calculation!$C$34:$P$52,4,FALSE)</f>
        <v>34.781297505031922</v>
      </c>
      <c r="H34" s="419"/>
      <c r="I34" s="418">
        <f>HLOOKUP(I$31,Calculation!$C$34:$P$52,4,FALSE)</f>
        <v>15.651583877264365</v>
      </c>
      <c r="J34" s="419"/>
      <c r="K34" s="411">
        <f>HLOOKUP(K$31,Calculation!$C$34:$P$52,4,FALSE)</f>
        <v>121.68684700829564</v>
      </c>
      <c r="L34" s="517"/>
      <c r="M34" s="411">
        <f>HLOOKUP(M$31,Calculation!$C$34:$P$52,4,FALSE)</f>
        <v>90.431182733939238</v>
      </c>
      <c r="N34" s="504"/>
    </row>
    <row r="35" spans="1:14" ht="17.100000000000001" customHeight="1">
      <c r="A35" s="25"/>
      <c r="B35" s="531" t="str">
        <f>CONCATENATE(Calculation!B6,"-",Calculation!C6,Calculation!D6,Calculation!E6,"-",VLOOKUP($C$6,Calculation!$G$3:$I$23,3,FALSE))</f>
        <v>CLU02J-1204C9-302H5U2</v>
      </c>
      <c r="C35" s="532"/>
      <c r="D35" s="533"/>
      <c r="E35" s="445">
        <f>HLOOKUP(E$31,Calculation!$C$34:$P$52,5,FALSE)</f>
        <v>1925.5452593567613</v>
      </c>
      <c r="F35" s="446"/>
      <c r="G35" s="418">
        <f>HLOOKUP(G$31,Calculation!$C$34:$P$52,5,FALSE)</f>
        <v>33.872627512602996</v>
      </c>
      <c r="H35" s="419"/>
      <c r="I35" s="418">
        <f>HLOOKUP(I$31,Calculation!$C$34:$P$52,5,FALSE)</f>
        <v>15.242682380671347</v>
      </c>
      <c r="J35" s="419"/>
      <c r="K35" s="411">
        <f>HLOOKUP(K$31,Calculation!$C$34:$P$52,5,FALSE)</f>
        <v>126.32587961017087</v>
      </c>
      <c r="L35" s="517"/>
      <c r="M35" s="411">
        <f>HLOOKUP(M$31,Calculation!$C$34:$P$52,5,FALSE)</f>
        <v>87.888305704052229</v>
      </c>
      <c r="N35" s="504"/>
    </row>
    <row r="36" spans="1:14" ht="17.100000000000001" customHeight="1">
      <c r="A36" s="25"/>
      <c r="B36" s="534" t="str">
        <f>CONCATENATE(Calculation!B7,"-",Calculation!C7,Calculation!D7,Calculation!E7,"-",VLOOKUP($C$6,Calculation!$G$3:$I$23,3,FALSE))</f>
        <v>CLU03J-1205C9-302H5U2</v>
      </c>
      <c r="C36" s="535"/>
      <c r="D36" s="536"/>
      <c r="E36" s="416">
        <f>HLOOKUP(E$31,Calculation!$C$34:$P$52,6,FALSE)</f>
        <v>2049.0338906541015</v>
      </c>
      <c r="F36" s="417"/>
      <c r="G36" s="420">
        <f>HLOOKUP(G$31,Calculation!$C$34:$P$52,6,FALSE)</f>
        <v>33.317302997924244</v>
      </c>
      <c r="H36" s="421"/>
      <c r="I36" s="420">
        <f>HLOOKUP(I$31,Calculation!$C$34:$P$52,6,FALSE)</f>
        <v>14.992786349065909</v>
      </c>
      <c r="J36" s="421"/>
      <c r="K36" s="453">
        <f>HLOOKUP(K$31,Calculation!$C$34:$P$52,6,FALSE)</f>
        <v>136.66798438582177</v>
      </c>
      <c r="L36" s="537"/>
      <c r="M36" s="453">
        <f>HLOOKUP(M$31,Calculation!$C$34:$P$52,6,FALSE)</f>
        <v>84.974693574039691</v>
      </c>
      <c r="N36" s="454"/>
    </row>
    <row r="37" spans="1:14" ht="17.100000000000001" customHeight="1">
      <c r="A37" s="25"/>
      <c r="B37" s="534" t="str">
        <f>CONCATENATE(Calculation!B8,"-",Calculation!C8,Calculation!D8,Calculation!E8,"-",VLOOKUP($C$6,Calculation!$G$3:$I$23,3,FALSE))</f>
        <v>CLU03J-1206C9-302H5U2</v>
      </c>
      <c r="C37" s="535"/>
      <c r="D37" s="536"/>
      <c r="E37" s="416">
        <f>HLOOKUP(E$31,Calculation!$C$34:$P$52,7,FALSE)</f>
        <v>2051.5439882974051</v>
      </c>
      <c r="F37" s="417"/>
      <c r="G37" s="420">
        <f>HLOOKUP(G$31,Calculation!$C$34:$P$52,7,FALSE)</f>
        <v>32.92110145836849</v>
      </c>
      <c r="H37" s="421"/>
      <c r="I37" s="420">
        <f>HLOOKUP(I$31,Calculation!$C$34:$P$52,7,FALSE)</f>
        <v>14.814495656265821</v>
      </c>
      <c r="J37" s="421"/>
      <c r="K37" s="453">
        <f>HLOOKUP(K$31,Calculation!$C$34:$P$52,7,FALSE)</f>
        <v>138.48220256014591</v>
      </c>
      <c r="L37" s="537"/>
      <c r="M37" s="453">
        <f>HLOOKUP(M$31,Calculation!$C$34:$P$52,7,FALSE)</f>
        <v>83.816441206997013</v>
      </c>
      <c r="N37" s="454"/>
    </row>
    <row r="38" spans="1:14" ht="17.100000000000001" customHeight="1">
      <c r="A38" s="25"/>
      <c r="B38" s="534" t="str">
        <f>CONCATENATE(Calculation!B9,"-",Calculation!C9,Calculation!D9,Calculation!E9,"-",VLOOKUP($C$6,Calculation!$G$3:$I$23,3,FALSE))</f>
        <v>CLU03J-1208C9-302H5U2</v>
      </c>
      <c r="C38" s="535"/>
      <c r="D38" s="536"/>
      <c r="E38" s="416">
        <f>HLOOKUP(E$31,Calculation!$C$34:$P$52,8,FALSE)</f>
        <v>2045.1710754519856</v>
      </c>
      <c r="F38" s="417"/>
      <c r="G38" s="420">
        <f>HLOOKUP(G$31,Calculation!$C$34:$P$52,8,FALSE)</f>
        <v>32.421209285346258</v>
      </c>
      <c r="H38" s="421"/>
      <c r="I38" s="420">
        <f>HLOOKUP(I$31,Calculation!$C$34:$P$52,8,FALSE)</f>
        <v>14.589544178405816</v>
      </c>
      <c r="J38" s="421"/>
      <c r="K38" s="453">
        <f>HLOOKUP(K$31,Calculation!$C$34:$P$52,8,FALSE)</f>
        <v>140.18060128835768</v>
      </c>
      <c r="L38" s="537"/>
      <c r="M38" s="453">
        <f>HLOOKUP(M$31,Calculation!$C$34:$P$52,8,FALSE)</f>
        <v>81.782580062309663</v>
      </c>
      <c r="N38" s="454"/>
    </row>
    <row r="39" spans="1:14" ht="17.100000000000001" customHeight="1">
      <c r="A39" s="25"/>
      <c r="B39" s="534" t="str">
        <f>CONCATENATE(Calculation!B10,"-",Calculation!C10,Calculation!D10,Calculation!E10,"-",VLOOKUP($C$6,Calculation!$G$3:$I$23,3,FALSE))</f>
        <v>CLU03J-1210C9-302H5U2</v>
      </c>
      <c r="C39" s="535"/>
      <c r="D39" s="536"/>
      <c r="E39" s="416">
        <f>HLOOKUP(E$31,Calculation!$C$34:$P$52,9,FALSE)</f>
        <v>2051.9813993305252</v>
      </c>
      <c r="F39" s="417"/>
      <c r="G39" s="420">
        <f>HLOOKUP(G$31,Calculation!$C$34:$P$52,9,FALSE)</f>
        <v>32.112102153701592</v>
      </c>
      <c r="H39" s="421"/>
      <c r="I39" s="420">
        <f>HLOOKUP(I$31,Calculation!$C$34:$P$52,9,FALSE)</f>
        <v>14.450445969165715</v>
      </c>
      <c r="J39" s="421"/>
      <c r="K39" s="453">
        <f>HLOOKUP(K$31,Calculation!$C$34:$P$52,9,FALSE)</f>
        <v>142.00125059870348</v>
      </c>
      <c r="L39" s="537"/>
      <c r="M39" s="453">
        <f>HLOOKUP(M$31,Calculation!$C$34:$P$52,9,FALSE)</f>
        <v>80.559777244341149</v>
      </c>
      <c r="N39" s="454"/>
    </row>
    <row r="40" spans="1:14" ht="17.100000000000001" customHeight="1">
      <c r="A40" s="25"/>
      <c r="B40" s="528" t="str">
        <f>CONCATENATE(Calculation!B11,"-",Calculation!C11,Calculation!D11,Calculation!E11,"-",VLOOKUP($C$6,Calculation!$G$3:$I$23,3,FALSE))</f>
        <v>CLU04J-1211C9-302H5U2</v>
      </c>
      <c r="C40" s="529"/>
      <c r="D40" s="530"/>
      <c r="E40" s="428">
        <f>HLOOKUP(E$31,Calculation!$C$34:$P$52,10,FALSE)</f>
        <v>2144.8066910329576</v>
      </c>
      <c r="F40" s="429"/>
      <c r="G40" s="424">
        <f>HLOOKUP(G$31,Calculation!$C$34:$P$52,10,FALSE)</f>
        <v>32.003484915684936</v>
      </c>
      <c r="H40" s="425"/>
      <c r="I40" s="424">
        <f>HLOOKUP(I$31,Calculation!$C$34:$P$52,10,FALSE)</f>
        <v>14.401568212058221</v>
      </c>
      <c r="J40" s="425"/>
      <c r="K40" s="449">
        <f>HLOOKUP(K$31,Calculation!$C$34:$P$52,10,FALSE)</f>
        <v>148.92869022674506</v>
      </c>
      <c r="L40" s="465"/>
      <c r="M40" s="449">
        <f>HLOOKUP(M$31,Calculation!$C$34:$P$52,10,FALSE)</f>
        <v>79.964163413015825</v>
      </c>
      <c r="N40" s="450"/>
    </row>
    <row r="41" spans="1:14" ht="17.100000000000001" customHeight="1">
      <c r="A41" s="25"/>
      <c r="B41" s="528" t="str">
        <f>CONCATENATE(Calculation!B12,"-",Calculation!C12,Calculation!D12,Calculation!E12,"-",VLOOKUP($C$6,Calculation!$G$3:$I$23,3,FALSE))</f>
        <v>CLU04J-1212C9-302H5U2</v>
      </c>
      <c r="C41" s="529"/>
      <c r="D41" s="530"/>
      <c r="E41" s="428">
        <f>HLOOKUP(E$31,Calculation!$C$34:$P$52,11,FALSE)</f>
        <v>2154.441718392417</v>
      </c>
      <c r="F41" s="429"/>
      <c r="G41" s="424">
        <f>HLOOKUP(G$31,Calculation!$C$34:$P$52,11,FALSE)</f>
        <v>31.91683414062285</v>
      </c>
      <c r="H41" s="425"/>
      <c r="I41" s="424">
        <f>HLOOKUP(I$31,Calculation!$C$34:$P$52,11,FALSE)</f>
        <v>14.362575363280282</v>
      </c>
      <c r="J41" s="425"/>
      <c r="K41" s="449">
        <f>HLOOKUP(K$31,Calculation!$C$34:$P$52,11,FALSE)</f>
        <v>150.00385821476812</v>
      </c>
      <c r="L41" s="465"/>
      <c r="M41" s="449">
        <f>HLOOKUP(M$31,Calculation!$C$34:$P$52,11,FALSE)</f>
        <v>79.37562297292456</v>
      </c>
      <c r="N41" s="450"/>
    </row>
    <row r="42" spans="1:14" ht="17.100000000000001" customHeight="1">
      <c r="A42" s="25"/>
      <c r="B42" s="528" t="str">
        <f>CONCATENATE(Calculation!B13,"-",Calculation!C13,Calculation!D13,Calculation!E13,"-",VLOOKUP($C$6,Calculation!$G$3:$I$23,3,FALSE))</f>
        <v>CLU04J-1812C9-302H5U2</v>
      </c>
      <c r="C42" s="529"/>
      <c r="D42" s="530"/>
      <c r="E42" s="428">
        <f>HLOOKUP(E$31,Calculation!$C$34:$P$52,12,FALSE)</f>
        <v>3142.246300803803</v>
      </c>
      <c r="F42" s="429"/>
      <c r="G42" s="424">
        <f>HLOOKUP(G$31,Calculation!$C$34:$P$52,12,FALSE)</f>
        <v>47.838761516517174</v>
      </c>
      <c r="H42" s="425"/>
      <c r="I42" s="424">
        <f>HLOOKUP(I$31,Calculation!$C$34:$P$52,12,FALSE)</f>
        <v>21.527442682432728</v>
      </c>
      <c r="J42" s="425"/>
      <c r="K42" s="449">
        <f>HLOOKUP(K$31,Calculation!$C$34:$P$52,12,FALSE)</f>
        <v>145.96468085677469</v>
      </c>
      <c r="L42" s="465"/>
      <c r="M42" s="449">
        <f>HLOOKUP(M$31,Calculation!$C$34:$P$52,12,FALSE)</f>
        <v>79.94618510045872</v>
      </c>
      <c r="N42" s="450"/>
    </row>
    <row r="43" spans="1:14" ht="17.100000000000001" customHeight="1" thickBot="1">
      <c r="A43" s="25"/>
      <c r="B43" s="518" t="str">
        <f>CONCATENATE(Calculation!B14,"-",Calculation!C14,Calculation!D14,Calculation!E14,"-",VLOOKUP($C$6,Calculation!$G$3:$I$23,3,FALSE))</f>
        <v>CLU04J-1818C9-302H5U2</v>
      </c>
      <c r="C43" s="519"/>
      <c r="D43" s="520"/>
      <c r="E43" s="521">
        <f>HLOOKUP(E$31,Calculation!$C$34:$P$52,13,FALSE)</f>
        <v>3103.0425829656142</v>
      </c>
      <c r="F43" s="522"/>
      <c r="G43" s="523">
        <f>HLOOKUP(G$31,Calculation!$C$34:$P$52,13,FALSE)</f>
        <v>47.323241687871992</v>
      </c>
      <c r="H43" s="524"/>
      <c r="I43" s="523">
        <f>HLOOKUP(I$31,Calculation!$C$34:$P$52,13,FALSE)</f>
        <v>21.295458759542395</v>
      </c>
      <c r="J43" s="524"/>
      <c r="K43" s="525">
        <f>HLOOKUP(K$31,Calculation!$C$34:$P$52,13,FALSE)</f>
        <v>145.71381711019282</v>
      </c>
      <c r="L43" s="526"/>
      <c r="M43" s="525">
        <f>HLOOKUP(M$31,Calculation!$C$34:$P$52,13,FALSE)</f>
        <v>78.186872258201646</v>
      </c>
      <c r="N43" s="527"/>
    </row>
    <row r="44" spans="1:14" ht="17.100000000000001" hidden="1" customHeight="1">
      <c r="A44" s="25"/>
      <c r="B44" s="507" t="str">
        <f>CONCATENATE(Calculation!B15,"-",Calculation!C15,Calculation!D15,Calculation!E15,"-",VLOOKUP($C$6,Calculation!$G$3:$I$23,3,FALSE))</f>
        <v>-1825C9-302H5U2</v>
      </c>
      <c r="C44" s="508"/>
      <c r="D44" s="509"/>
      <c r="E44" s="510">
        <f>HLOOKUP(E$31,Calculation!$C$34:$P$52,14,FALSE)</f>
        <v>3297.5622374943819</v>
      </c>
      <c r="F44" s="511"/>
      <c r="G44" s="512">
        <f>HLOOKUP(G$31,Calculation!$C$34:$P$52,14,FALSE)</f>
        <v>46.988852031976322</v>
      </c>
      <c r="H44" s="513"/>
      <c r="I44" s="512">
        <f>HLOOKUP(I$31,Calculation!$C$34:$P$52,14,FALSE)</f>
        <v>21.144983414389348</v>
      </c>
      <c r="J44" s="513"/>
      <c r="K44" s="514">
        <f>HLOOKUP(K$31,Calculation!$C$34:$P$52,14,FALSE)</f>
        <v>155.95009808569355</v>
      </c>
      <c r="L44" s="515"/>
      <c r="M44" s="514">
        <f>HLOOKUP(M$31,Calculation!$C$34:$P$52,14,FALSE)</f>
        <v>77.528446700545487</v>
      </c>
      <c r="N44" s="516"/>
    </row>
    <row r="45" spans="1:14" ht="17.100000000000001" hidden="1" customHeight="1" thickBot="1">
      <c r="A45" s="25"/>
      <c r="B45" s="457" t="str">
        <f>CONCATENATE(Calculation!B16,"-",Calculation!C16,Calculation!D16,Calculation!E16,"-",VLOOKUP($C$6,Calculation!$G$3:$I$23,3,FALSE))</f>
        <v>-3618C9-302H5U2</v>
      </c>
      <c r="C45" s="458"/>
      <c r="D45" s="459"/>
      <c r="E45" s="460">
        <f>HLOOKUP(E$31,Calculation!$C$34:$P$52,15,FALSE)</f>
        <v>6228.8319320526844</v>
      </c>
      <c r="F45" s="461"/>
      <c r="G45" s="462">
        <f>HLOOKUP(G$31,Calculation!$C$34:$P$52,15,FALSE)</f>
        <v>94.524069759363925</v>
      </c>
      <c r="H45" s="463"/>
      <c r="I45" s="462">
        <f>HLOOKUP(I$31,Calculation!$C$34:$P$52,15,FALSE)</f>
        <v>42.535831391713764</v>
      </c>
      <c r="J45" s="463"/>
      <c r="K45" s="430">
        <f>HLOOKUP(K$31,Calculation!$C$34:$P$52,15,FALSE)</f>
        <v>146.43729129662898</v>
      </c>
      <c r="L45" s="464"/>
      <c r="M45" s="430">
        <f>HLOOKUP(M$31,Calculation!$C$34:$P$52,15,FALSE)</f>
        <v>78.820502838887677</v>
      </c>
      <c r="N45" s="431"/>
    </row>
    <row r="46" spans="1:14" ht="24.75" customHeight="1">
      <c r="B46" s="2"/>
      <c r="C46" s="20" t="s">
        <v>98</v>
      </c>
      <c r="D46" s="2"/>
      <c r="N46" s="28" t="s">
        <v>634</v>
      </c>
    </row>
    <row r="47" spans="1:14">
      <c r="B47" s="25"/>
      <c r="C47" s="25"/>
      <c r="D47" s="25"/>
      <c r="M47" s="506"/>
      <c r="N47" s="506"/>
    </row>
    <row r="48" spans="1:14">
      <c r="B48" s="181" t="s">
        <v>99</v>
      </c>
      <c r="C48" s="25"/>
      <c r="D48" s="25"/>
      <c r="M48" s="506"/>
      <c r="N48" s="506"/>
    </row>
    <row r="49" spans="2:4">
      <c r="B49" s="181" t="s">
        <v>100</v>
      </c>
      <c r="C49" s="25"/>
      <c r="D49" s="25"/>
    </row>
    <row r="50" spans="2:4">
      <c r="B50" s="181" t="s">
        <v>101</v>
      </c>
      <c r="C50" s="25"/>
      <c r="D50" s="25"/>
    </row>
    <row r="51" spans="2:4">
      <c r="B51" s="181" t="s">
        <v>102</v>
      </c>
      <c r="C51" s="25"/>
      <c r="D51" s="25"/>
    </row>
    <row r="52" spans="2:4">
      <c r="B52" s="26"/>
      <c r="C52" s="26"/>
      <c r="D52" s="26"/>
    </row>
    <row r="53" spans="2:4">
      <c r="B53" s="26"/>
      <c r="C53" s="26"/>
      <c r="D53" s="26"/>
    </row>
  </sheetData>
  <sheetProtection password="C071" sheet="1" objects="1" scenarios="1"/>
  <dataConsolidate/>
  <mergeCells count="207">
    <mergeCell ref="B41:D41"/>
    <mergeCell ref="E41:F41"/>
    <mergeCell ref="G41:H41"/>
    <mergeCell ref="I41:J41"/>
    <mergeCell ref="K41:L41"/>
    <mergeCell ref="M41:N41"/>
    <mergeCell ref="B40:D40"/>
    <mergeCell ref="E40:F40"/>
    <mergeCell ref="G40:H40"/>
    <mergeCell ref="I40:J40"/>
    <mergeCell ref="K40:L40"/>
    <mergeCell ref="M40:N40"/>
    <mergeCell ref="K34:L34"/>
    <mergeCell ref="M34:N34"/>
    <mergeCell ref="B35:D35"/>
    <mergeCell ref="E35:F35"/>
    <mergeCell ref="G35:H35"/>
    <mergeCell ref="I35:J35"/>
    <mergeCell ref="K35:L35"/>
    <mergeCell ref="M35:N35"/>
    <mergeCell ref="B36:D36"/>
    <mergeCell ref="E36:F36"/>
    <mergeCell ref="G36:H36"/>
    <mergeCell ref="I36:J36"/>
    <mergeCell ref="K36:L36"/>
    <mergeCell ref="M36:N36"/>
    <mergeCell ref="B33:D33"/>
    <mergeCell ref="B39:D39"/>
    <mergeCell ref="E39:F39"/>
    <mergeCell ref="G39:H39"/>
    <mergeCell ref="I39:J39"/>
    <mergeCell ref="K39:L39"/>
    <mergeCell ref="M39:N39"/>
    <mergeCell ref="B38:D38"/>
    <mergeCell ref="E38:F38"/>
    <mergeCell ref="G38:H38"/>
    <mergeCell ref="I38:J38"/>
    <mergeCell ref="K38:L38"/>
    <mergeCell ref="M38:N38"/>
    <mergeCell ref="B37:D37"/>
    <mergeCell ref="E37:F37"/>
    <mergeCell ref="G37:H37"/>
    <mergeCell ref="I37:J37"/>
    <mergeCell ref="K37:L37"/>
    <mergeCell ref="M37:N37"/>
    <mergeCell ref="M33:N33"/>
    <mergeCell ref="B34:D34"/>
    <mergeCell ref="E34:F34"/>
    <mergeCell ref="G34:H34"/>
    <mergeCell ref="I34:J34"/>
    <mergeCell ref="B43:D43"/>
    <mergeCell ref="E43:F43"/>
    <mergeCell ref="G43:H43"/>
    <mergeCell ref="I43:J43"/>
    <mergeCell ref="K43:L43"/>
    <mergeCell ref="M43:N43"/>
    <mergeCell ref="B42:D42"/>
    <mergeCell ref="E42:F42"/>
    <mergeCell ref="G42:H42"/>
    <mergeCell ref="I42:J42"/>
    <mergeCell ref="K42:L42"/>
    <mergeCell ref="M42:N42"/>
    <mergeCell ref="M47:N47"/>
    <mergeCell ref="M48:N48"/>
    <mergeCell ref="B45:D45"/>
    <mergeCell ref="E45:F45"/>
    <mergeCell ref="G45:H45"/>
    <mergeCell ref="I45:J45"/>
    <mergeCell ref="K45:L45"/>
    <mergeCell ref="M45:N45"/>
    <mergeCell ref="B29:D30"/>
    <mergeCell ref="E29:F30"/>
    <mergeCell ref="G29:H30"/>
    <mergeCell ref="I29:J30"/>
    <mergeCell ref="K29:L30"/>
    <mergeCell ref="M29:N30"/>
    <mergeCell ref="B44:D44"/>
    <mergeCell ref="E44:F44"/>
    <mergeCell ref="G44:H44"/>
    <mergeCell ref="I44:J44"/>
    <mergeCell ref="K44:L44"/>
    <mergeCell ref="M44:N44"/>
    <mergeCell ref="E33:F33"/>
    <mergeCell ref="G33:H33"/>
    <mergeCell ref="I33:J33"/>
    <mergeCell ref="K33:L33"/>
    <mergeCell ref="Z9:AA9"/>
    <mergeCell ref="P5:Q5"/>
    <mergeCell ref="S5:U5"/>
    <mergeCell ref="X5:Z5"/>
    <mergeCell ref="P6:Q6"/>
    <mergeCell ref="S6:U6"/>
    <mergeCell ref="X6:Z6"/>
    <mergeCell ref="K25:L25"/>
    <mergeCell ref="K26:L26"/>
    <mergeCell ref="K17:L17"/>
    <mergeCell ref="K18:L18"/>
    <mergeCell ref="K19:L19"/>
    <mergeCell ref="M13:N13"/>
    <mergeCell ref="M14:N14"/>
    <mergeCell ref="M15:N15"/>
    <mergeCell ref="M12:N12"/>
    <mergeCell ref="K22:L22"/>
    <mergeCell ref="K24:L24"/>
    <mergeCell ref="K20:L20"/>
    <mergeCell ref="M16:N16"/>
    <mergeCell ref="K16:L16"/>
    <mergeCell ref="K15:L15"/>
    <mergeCell ref="K12:L12"/>
    <mergeCell ref="K13:L13"/>
    <mergeCell ref="P3:Y3"/>
    <mergeCell ref="B9:D10"/>
    <mergeCell ref="E9:F10"/>
    <mergeCell ref="G9:H10"/>
    <mergeCell ref="I9:J10"/>
    <mergeCell ref="K9:L10"/>
    <mergeCell ref="M9:N10"/>
    <mergeCell ref="L6:M6"/>
    <mergeCell ref="J6:K6"/>
    <mergeCell ref="P9:P10"/>
    <mergeCell ref="Q9:U9"/>
    <mergeCell ref="X9:Y9"/>
    <mergeCell ref="B27:D27"/>
    <mergeCell ref="E27:F27"/>
    <mergeCell ref="G27:H27"/>
    <mergeCell ref="I27:J27"/>
    <mergeCell ref="K27:L27"/>
    <mergeCell ref="I17:J17"/>
    <mergeCell ref="K21:L21"/>
    <mergeCell ref="G20:H20"/>
    <mergeCell ref="G21:H21"/>
    <mergeCell ref="B26:D26"/>
    <mergeCell ref="B22:D22"/>
    <mergeCell ref="B24:D24"/>
    <mergeCell ref="B25:D25"/>
    <mergeCell ref="G26:H26"/>
    <mergeCell ref="G22:H22"/>
    <mergeCell ref="G24:H24"/>
    <mergeCell ref="G25:H25"/>
    <mergeCell ref="B23:D23"/>
    <mergeCell ref="K23:L23"/>
    <mergeCell ref="E26:F26"/>
    <mergeCell ref="E25:F25"/>
    <mergeCell ref="I18:J18"/>
    <mergeCell ref="I19:J19"/>
    <mergeCell ref="I20:J20"/>
    <mergeCell ref="M25:N25"/>
    <mergeCell ref="M26:N26"/>
    <mergeCell ref="M17:N17"/>
    <mergeCell ref="M18:N18"/>
    <mergeCell ref="M19:N19"/>
    <mergeCell ref="M20:N20"/>
    <mergeCell ref="M24:N24"/>
    <mergeCell ref="M21:N21"/>
    <mergeCell ref="M22:N22"/>
    <mergeCell ref="M23:N23"/>
    <mergeCell ref="G12:H12"/>
    <mergeCell ref="E13:F13"/>
    <mergeCell ref="E14:F14"/>
    <mergeCell ref="E15:F15"/>
    <mergeCell ref="G13:H13"/>
    <mergeCell ref="G14:H14"/>
    <mergeCell ref="G16:H16"/>
    <mergeCell ref="I16:J16"/>
    <mergeCell ref="E12:F12"/>
    <mergeCell ref="I13:J13"/>
    <mergeCell ref="I14:J14"/>
    <mergeCell ref="I15:J15"/>
    <mergeCell ref="I12:J12"/>
    <mergeCell ref="B12:D12"/>
    <mergeCell ref="B21:D21"/>
    <mergeCell ref="E21:F21"/>
    <mergeCell ref="B13:D13"/>
    <mergeCell ref="B14:D14"/>
    <mergeCell ref="B15:D15"/>
    <mergeCell ref="B17:D17"/>
    <mergeCell ref="B18:D18"/>
    <mergeCell ref="B19:D19"/>
    <mergeCell ref="E19:F19"/>
    <mergeCell ref="B20:D20"/>
    <mergeCell ref="E18:F18"/>
    <mergeCell ref="E17:F17"/>
    <mergeCell ref="E20:F20"/>
    <mergeCell ref="B32:D32"/>
    <mergeCell ref="E32:F32"/>
    <mergeCell ref="G32:H32"/>
    <mergeCell ref="I32:J32"/>
    <mergeCell ref="K32:L32"/>
    <mergeCell ref="M32:N32"/>
    <mergeCell ref="K14:L14"/>
    <mergeCell ref="B16:D16"/>
    <mergeCell ref="E16:F16"/>
    <mergeCell ref="G15:H15"/>
    <mergeCell ref="G17:H17"/>
    <mergeCell ref="G18:H18"/>
    <mergeCell ref="I22:J22"/>
    <mergeCell ref="I24:J24"/>
    <mergeCell ref="I21:J21"/>
    <mergeCell ref="I25:J25"/>
    <mergeCell ref="G19:H19"/>
    <mergeCell ref="I26:J26"/>
    <mergeCell ref="E24:F24"/>
    <mergeCell ref="E23:F23"/>
    <mergeCell ref="G23:H23"/>
    <mergeCell ref="I23:J23"/>
    <mergeCell ref="E22:F22"/>
    <mergeCell ref="M27:N27"/>
  </mergeCells>
  <phoneticPr fontId="9"/>
  <conditionalFormatting sqref="E14:N15 E22:N22 E17:N20 E24:N25">
    <cfRule type="cellIs" dxfId="128" priority="244" stopIfTrue="1" operator="equal">
      <formula>"Not Applicable"</formula>
    </cfRule>
  </conditionalFormatting>
  <conditionalFormatting sqref="E13:N13">
    <cfRule type="cellIs" dxfId="127" priority="245" stopIfTrue="1" operator="equal">
      <formula>"Not Applicable"</formula>
    </cfRule>
  </conditionalFormatting>
  <conditionalFormatting sqref="L6:M6">
    <cfRule type="cellIs" dxfId="126" priority="247" stopIfTrue="1" operator="greaterThanOrEqual">
      <formula>130.001</formula>
    </cfRule>
    <cfRule type="cellIs" dxfId="125" priority="248" stopIfTrue="1" operator="lessThanOrEqual">
      <formula>-40.001</formula>
    </cfRule>
  </conditionalFormatting>
  <conditionalFormatting sqref="E26:N26">
    <cfRule type="cellIs" dxfId="124" priority="249" stopIfTrue="1" operator="equal">
      <formula>"Not Applicable"</formula>
    </cfRule>
  </conditionalFormatting>
  <conditionalFormatting sqref="E12:N12">
    <cfRule type="cellIs" dxfId="123" priority="234" stopIfTrue="1" operator="equal">
      <formula>"Not Applicable"</formula>
    </cfRule>
  </conditionalFormatting>
  <conditionalFormatting sqref="E27:N27">
    <cfRule type="cellIs" dxfId="122" priority="233" stopIfTrue="1" operator="equal">
      <formula>"Not Applicable"</formula>
    </cfRule>
  </conditionalFormatting>
  <conditionalFormatting sqref="E21:N21">
    <cfRule type="cellIs" dxfId="121" priority="232" stopIfTrue="1" operator="equal">
      <formula>"Not Applicable"</formula>
    </cfRule>
  </conditionalFormatting>
  <conditionalFormatting sqref="E16:N16">
    <cfRule type="cellIs" dxfId="120" priority="231" stopIfTrue="1" operator="equal">
      <formula>"Not Applicable"</formula>
    </cfRule>
  </conditionalFormatting>
  <conditionalFormatting sqref="E23:N23">
    <cfRule type="cellIs" dxfId="119" priority="230" stopIfTrue="1" operator="equal">
      <formula>"Not Applicable"</formula>
    </cfRule>
  </conditionalFormatting>
  <conditionalFormatting sqref="S17:S19 P17:Q19 U17:V19 X17:AA19">
    <cfRule type="cellIs" dxfId="118" priority="228" stopIfTrue="1" operator="equal">
      <formula>"Not Applicable"</formula>
    </cfRule>
  </conditionalFormatting>
  <conditionalFormatting sqref="T12:T13 R12:R13">
    <cfRule type="cellIs" dxfId="117" priority="229" stopIfTrue="1" operator="equal">
      <formula>"Not Applicable"</formula>
    </cfRule>
  </conditionalFormatting>
  <conditionalFormatting sqref="AB17:AB19">
    <cfRule type="expression" dxfId="116" priority="227" stopIfTrue="1">
      <formula>"Not Applicable"</formula>
    </cfRule>
  </conditionalFormatting>
  <conditionalFormatting sqref="AB13:AB15">
    <cfRule type="expression" dxfId="115" priority="224" stopIfTrue="1">
      <formula>"Not Applicable"</formula>
    </cfRule>
  </conditionalFormatting>
  <conditionalFormatting sqref="V13:V15">
    <cfRule type="cellIs" dxfId="114" priority="217" stopIfTrue="1" operator="equal">
      <formula>"Not Applicable"</formula>
    </cfRule>
  </conditionalFormatting>
  <conditionalFormatting sqref="Y13:Y15">
    <cfRule type="cellIs" dxfId="113" priority="216" stopIfTrue="1" operator="equal">
      <formula>"Not Applicable"</formula>
    </cfRule>
  </conditionalFormatting>
  <conditionalFormatting sqref="AA13:AA15">
    <cfRule type="cellIs" dxfId="112" priority="213" stopIfTrue="1" operator="equal">
      <formula>"Not Applicable"</formula>
    </cfRule>
  </conditionalFormatting>
  <conditionalFormatting sqref="X13:X15">
    <cfRule type="cellIs" dxfId="111" priority="212" stopIfTrue="1" operator="equal">
      <formula>"Not Applicable"</formula>
    </cfRule>
  </conditionalFormatting>
  <conditionalFormatting sqref="Z13:Z15">
    <cfRule type="cellIs" dxfId="110" priority="211" stopIfTrue="1" operator="equal">
      <formula>"Not Applicable"</formula>
    </cfRule>
  </conditionalFormatting>
  <conditionalFormatting sqref="U13:U15 Q13:Q15">
    <cfRule type="cellIs" dxfId="109" priority="210" stopIfTrue="1" operator="equal">
      <formula>"Not Applicable"</formula>
    </cfRule>
  </conditionalFormatting>
  <conditionalFormatting sqref="S16">
    <cfRule type="cellIs" dxfId="108" priority="174" stopIfTrue="1" operator="equal">
      <formula>"Not Applicable"</formula>
    </cfRule>
  </conditionalFormatting>
  <conditionalFormatting sqref="S13:S15">
    <cfRule type="cellIs" dxfId="107" priority="209" stopIfTrue="1" operator="equal">
      <formula>"Not Applicable"</formula>
    </cfRule>
  </conditionalFormatting>
  <conditionalFormatting sqref="Q16 U16">
    <cfRule type="cellIs" dxfId="106" priority="175" stopIfTrue="1" operator="equal">
      <formula>"Not Applicable"</formula>
    </cfRule>
  </conditionalFormatting>
  <conditionalFormatting sqref="P13:P15">
    <cfRule type="cellIs" dxfId="105" priority="208" stopIfTrue="1" operator="equal">
      <formula>"Not Applicable"</formula>
    </cfRule>
  </conditionalFormatting>
  <conditionalFormatting sqref="P16">
    <cfRule type="cellIs" dxfId="104" priority="173" stopIfTrue="1" operator="equal">
      <formula>"Not Applicable"</formula>
    </cfRule>
  </conditionalFormatting>
  <conditionalFormatting sqref="AB12">
    <cfRule type="expression" dxfId="103" priority="201" stopIfTrue="1">
      <formula>"Not Applicable"</formula>
    </cfRule>
  </conditionalFormatting>
  <conditionalFormatting sqref="V12">
    <cfRule type="cellIs" dxfId="102" priority="196" stopIfTrue="1" operator="equal">
      <formula>"Not Applicable"</formula>
    </cfRule>
  </conditionalFormatting>
  <conditionalFormatting sqref="Y12">
    <cfRule type="cellIs" dxfId="101" priority="195" stopIfTrue="1" operator="equal">
      <formula>"Not Applicable"</formula>
    </cfRule>
  </conditionalFormatting>
  <conditionalFormatting sqref="AA12">
    <cfRule type="cellIs" dxfId="100" priority="192" stopIfTrue="1" operator="equal">
      <formula>"Not Applicable"</formula>
    </cfRule>
  </conditionalFormatting>
  <conditionalFormatting sqref="X12">
    <cfRule type="cellIs" dxfId="99" priority="191" stopIfTrue="1" operator="equal">
      <formula>"Not Applicable"</formula>
    </cfRule>
  </conditionalFormatting>
  <conditionalFormatting sqref="Z12">
    <cfRule type="cellIs" dxfId="98" priority="190" stopIfTrue="1" operator="equal">
      <formula>"Not Applicable"</formula>
    </cfRule>
  </conditionalFormatting>
  <conditionalFormatting sqref="U12 Q12">
    <cfRule type="cellIs" dxfId="97" priority="189" stopIfTrue="1" operator="equal">
      <formula>"Not Applicable"</formula>
    </cfRule>
  </conditionalFormatting>
  <conditionalFormatting sqref="S12">
    <cfRule type="cellIs" dxfId="96" priority="188" stopIfTrue="1" operator="equal">
      <formula>"Not Applicable"</formula>
    </cfRule>
  </conditionalFormatting>
  <conditionalFormatting sqref="P12">
    <cfRule type="cellIs" dxfId="95" priority="187" stopIfTrue="1" operator="equal">
      <formula>"Not Applicable"</formula>
    </cfRule>
  </conditionalFormatting>
  <conditionalFormatting sqref="AB16">
    <cfRule type="expression" dxfId="94" priority="182" stopIfTrue="1">
      <formula>"Not Applicable"</formula>
    </cfRule>
  </conditionalFormatting>
  <conditionalFormatting sqref="V16">
    <cfRule type="cellIs" dxfId="93" priority="168" stopIfTrue="1" operator="equal">
      <formula>"Not Applicable"</formula>
    </cfRule>
  </conditionalFormatting>
  <conditionalFormatting sqref="X16:AA16">
    <cfRule type="cellIs" dxfId="92" priority="167" stopIfTrue="1" operator="equal">
      <formula>"Not Applicable"</formula>
    </cfRule>
  </conditionalFormatting>
  <conditionalFormatting sqref="S21 P21:Q21 U21:V21 X21:AA21">
    <cfRule type="cellIs" dxfId="91" priority="165" stopIfTrue="1" operator="equal">
      <formula>"Not Applicable"</formula>
    </cfRule>
  </conditionalFormatting>
  <conditionalFormatting sqref="AB21">
    <cfRule type="expression" dxfId="90" priority="164" stopIfTrue="1">
      <formula>"Not Applicable"</formula>
    </cfRule>
  </conditionalFormatting>
  <conditionalFormatting sqref="S22 P22:Q22 U22:V22 X22:AA22">
    <cfRule type="cellIs" dxfId="89" priority="162" stopIfTrue="1" operator="equal">
      <formula>"Not Applicable"</formula>
    </cfRule>
  </conditionalFormatting>
  <conditionalFormatting sqref="AB22">
    <cfRule type="expression" dxfId="88" priority="161" stopIfTrue="1">
      <formula>"Not Applicable"</formula>
    </cfRule>
  </conditionalFormatting>
  <conditionalFormatting sqref="S23 P23:Q23 U23:V23 X23:AA23">
    <cfRule type="cellIs" dxfId="87" priority="159" stopIfTrue="1" operator="equal">
      <formula>"Not Applicable"</formula>
    </cfRule>
  </conditionalFormatting>
  <conditionalFormatting sqref="AB23">
    <cfRule type="expression" dxfId="86" priority="158" stopIfTrue="1">
      <formula>"Not Applicable"</formula>
    </cfRule>
  </conditionalFormatting>
  <conditionalFormatting sqref="W17:W19">
    <cfRule type="cellIs" dxfId="85" priority="123" stopIfTrue="1" operator="equal">
      <formula>"Not Applicable"</formula>
    </cfRule>
  </conditionalFormatting>
  <conditionalFormatting sqref="W13:W15">
    <cfRule type="cellIs" dxfId="84" priority="122" stopIfTrue="1" operator="equal">
      <formula>"Not Applicable"</formula>
    </cfRule>
  </conditionalFormatting>
  <conditionalFormatting sqref="W16">
    <cfRule type="cellIs" dxfId="83" priority="120" stopIfTrue="1" operator="equal">
      <formula>"Not Applicable"</formula>
    </cfRule>
  </conditionalFormatting>
  <conditionalFormatting sqref="W12">
    <cfRule type="cellIs" dxfId="82" priority="121" stopIfTrue="1" operator="equal">
      <formula>"Not Applicable"</formula>
    </cfRule>
  </conditionalFormatting>
  <conditionalFormatting sqref="W21">
    <cfRule type="cellIs" dxfId="81" priority="119" stopIfTrue="1" operator="equal">
      <formula>"Not Applicable"</formula>
    </cfRule>
  </conditionalFormatting>
  <conditionalFormatting sqref="W22">
    <cfRule type="cellIs" dxfId="80" priority="118" stopIfTrue="1" operator="equal">
      <formula>"Not Applicable"</formula>
    </cfRule>
  </conditionalFormatting>
  <conditionalFormatting sqref="W23">
    <cfRule type="cellIs" dxfId="79" priority="117" stopIfTrue="1" operator="equal">
      <formula>"Not Applicable"</formula>
    </cfRule>
  </conditionalFormatting>
  <conditionalFormatting sqref="S26">
    <cfRule type="cellIs" dxfId="78" priority="84" stopIfTrue="1" operator="equal">
      <formula>"Not Applicable"</formula>
    </cfRule>
  </conditionalFormatting>
  <conditionalFormatting sqref="U27 Q27">
    <cfRule type="cellIs" dxfId="77" priority="86" stopIfTrue="1" operator="equal">
      <formula>"Not Applicable"</formula>
    </cfRule>
  </conditionalFormatting>
  <conditionalFormatting sqref="P26">
    <cfRule type="cellIs" dxfId="76" priority="81" stopIfTrue="1" operator="equal">
      <formula>"Not Applicable"</formula>
    </cfRule>
  </conditionalFormatting>
  <conditionalFormatting sqref="V26">
    <cfRule type="cellIs" dxfId="75" priority="72" stopIfTrue="1" operator="equal">
      <formula>"Not Applicable"</formula>
    </cfRule>
  </conditionalFormatting>
  <conditionalFormatting sqref="X26:AA26">
    <cfRule type="cellIs" dxfId="74" priority="69" stopIfTrue="1" operator="equal">
      <formula>"Not Applicable"</formula>
    </cfRule>
  </conditionalFormatting>
  <conditionalFormatting sqref="X27:AA27">
    <cfRule type="cellIs" dxfId="73" priority="68" stopIfTrue="1" operator="equal">
      <formula>"Not Applicable"</formula>
    </cfRule>
  </conditionalFormatting>
  <conditionalFormatting sqref="AB26:AB27">
    <cfRule type="expression" dxfId="72" priority="95" stopIfTrue="1">
      <formula>"Not Applicable"</formula>
    </cfRule>
  </conditionalFormatting>
  <conditionalFormatting sqref="Q26:Q27 U26:U27">
    <cfRule type="cellIs" dxfId="71" priority="88" stopIfTrue="1" operator="equal">
      <formula>"Not Applicable"</formula>
    </cfRule>
  </conditionalFormatting>
  <conditionalFormatting sqref="U26 Q26">
    <cfRule type="cellIs" dxfId="70" priority="87" stopIfTrue="1" operator="equal">
      <formula>"Not Applicable"</formula>
    </cfRule>
  </conditionalFormatting>
  <conditionalFormatting sqref="S26:S27">
    <cfRule type="cellIs" dxfId="69" priority="85" stopIfTrue="1" operator="equal">
      <formula>"Not Applicable"</formula>
    </cfRule>
  </conditionalFormatting>
  <conditionalFormatting sqref="S27">
    <cfRule type="cellIs" dxfId="68" priority="83" stopIfTrue="1" operator="equal">
      <formula>"Not Applicable"</formula>
    </cfRule>
  </conditionalFormatting>
  <conditionalFormatting sqref="P26:P27">
    <cfRule type="cellIs" dxfId="67" priority="82" stopIfTrue="1" operator="equal">
      <formula>"Not Applicable"</formula>
    </cfRule>
  </conditionalFormatting>
  <conditionalFormatting sqref="P27">
    <cfRule type="cellIs" dxfId="66" priority="80" stopIfTrue="1" operator="equal">
      <formula>"Not Applicable"</formula>
    </cfRule>
  </conditionalFormatting>
  <conditionalFormatting sqref="V26:V27">
    <cfRule type="cellIs" dxfId="65" priority="73" stopIfTrue="1" operator="equal">
      <formula>"Not Applicable"</formula>
    </cfRule>
  </conditionalFormatting>
  <conditionalFormatting sqref="V27">
    <cfRule type="cellIs" dxfId="64" priority="71" stopIfTrue="1" operator="equal">
      <formula>"Not Applicable"</formula>
    </cfRule>
  </conditionalFormatting>
  <conditionalFormatting sqref="X26:AA27">
    <cfRule type="cellIs" dxfId="63" priority="70" stopIfTrue="1" operator="equal">
      <formula>"Not Applicable"</formula>
    </cfRule>
  </conditionalFormatting>
  <conditionalFormatting sqref="W27">
    <cfRule type="cellIs" dxfId="62" priority="65" stopIfTrue="1" operator="equal">
      <formula>"Not Applicable"</formula>
    </cfRule>
  </conditionalFormatting>
  <conditionalFormatting sqref="W26:W27">
    <cfRule type="cellIs" dxfId="61" priority="67" stopIfTrue="1" operator="equal">
      <formula>"Not Applicable"</formula>
    </cfRule>
  </conditionalFormatting>
  <conditionalFormatting sqref="W26">
    <cfRule type="cellIs" dxfId="60" priority="66" stopIfTrue="1" operator="equal">
      <formula>"Not Applicable"</formula>
    </cfRule>
  </conditionalFormatting>
  <conditionalFormatting sqref="S20 P20:Q20 U20:V20 X20:AA20">
    <cfRule type="cellIs" dxfId="59" priority="63" stopIfTrue="1" operator="equal">
      <formula>"Not Applicable"</formula>
    </cfRule>
  </conditionalFormatting>
  <conditionalFormatting sqref="AB20">
    <cfRule type="expression" dxfId="58" priority="62" stopIfTrue="1">
      <formula>"Not Applicable"</formula>
    </cfRule>
  </conditionalFormatting>
  <conditionalFormatting sqref="W20">
    <cfRule type="cellIs" dxfId="57" priority="61" stopIfTrue="1" operator="equal">
      <formula>"Not Applicable"</formula>
    </cfRule>
  </conditionalFormatting>
  <conditionalFormatting sqref="S24:S25 P24:Q25 U24:V25 X24:AA25">
    <cfRule type="cellIs" dxfId="56" priority="59" stopIfTrue="1" operator="equal">
      <formula>"Not Applicable"</formula>
    </cfRule>
  </conditionalFormatting>
  <conditionalFormatting sqref="AB24:AB25">
    <cfRule type="expression" dxfId="55" priority="58" stopIfTrue="1">
      <formula>"Not Applicable"</formula>
    </cfRule>
  </conditionalFormatting>
  <conditionalFormatting sqref="W24:W25">
    <cfRule type="cellIs" dxfId="54" priority="57" stopIfTrue="1" operator="equal">
      <formula>"Not Applicable"</formula>
    </cfRule>
  </conditionalFormatting>
  <conditionalFormatting sqref="T14:T27">
    <cfRule type="cellIs" dxfId="53" priority="56" stopIfTrue="1" operator="equal">
      <formula>"Not Applicable"</formula>
    </cfRule>
  </conditionalFormatting>
  <conditionalFormatting sqref="R14:R27">
    <cfRule type="cellIs" dxfId="52" priority="55" stopIfTrue="1" operator="equal">
      <formula>"Not Applicable"</formula>
    </cfRule>
  </conditionalFormatting>
  <conditionalFormatting sqref="E33:N33 G35:H35 G37:H37 G39:H39 G41:H41 G43:H43">
    <cfRule type="cellIs" dxfId="51" priority="17" stopIfTrue="1" operator="equal">
      <formula>"Not Applicable"</formula>
    </cfRule>
  </conditionalFormatting>
  <conditionalFormatting sqref="E32:N32">
    <cfRule type="cellIs" dxfId="50" priority="13" stopIfTrue="1" operator="equal">
      <formula>"Not Applicable"</formula>
    </cfRule>
  </conditionalFormatting>
  <conditionalFormatting sqref="E43:F43 I43:N43">
    <cfRule type="cellIs" dxfId="49" priority="12" stopIfTrue="1" operator="equal">
      <formula>"Not Applicable"</formula>
    </cfRule>
  </conditionalFormatting>
  <conditionalFormatting sqref="E42:F42 I42:N42">
    <cfRule type="cellIs" dxfId="48" priority="11" stopIfTrue="1" operator="equal">
      <formula>"Not Applicable"</formula>
    </cfRule>
  </conditionalFormatting>
  <conditionalFormatting sqref="E39:F39 I39:N39">
    <cfRule type="cellIs" dxfId="47" priority="10" stopIfTrue="1" operator="equal">
      <formula>"Not Applicable"</formula>
    </cfRule>
  </conditionalFormatting>
  <conditionalFormatting sqref="E38:F38 I38:N38">
    <cfRule type="cellIs" dxfId="46" priority="9" stopIfTrue="1" operator="equal">
      <formula>"Not Applicable"</formula>
    </cfRule>
  </conditionalFormatting>
  <conditionalFormatting sqref="E37:F37 I37:N37">
    <cfRule type="cellIs" dxfId="45" priority="8" stopIfTrue="1" operator="equal">
      <formula>"Not Applicable"</formula>
    </cfRule>
  </conditionalFormatting>
  <conditionalFormatting sqref="E36:F36 I36:N36">
    <cfRule type="cellIs" dxfId="44" priority="7" stopIfTrue="1" operator="equal">
      <formula>"Not Applicable"</formula>
    </cfRule>
  </conditionalFormatting>
  <conditionalFormatting sqref="E35:F35 I35:N35">
    <cfRule type="cellIs" dxfId="43" priority="6" stopIfTrue="1" operator="equal">
      <formula>"Not Applicable"</formula>
    </cfRule>
  </conditionalFormatting>
  <conditionalFormatting sqref="E34:N34 G36:H36 G38:H38 G40:H40 G42:H42">
    <cfRule type="cellIs" dxfId="42" priority="5" stopIfTrue="1" operator="equal">
      <formula>"Not Applicable"</formula>
    </cfRule>
  </conditionalFormatting>
  <conditionalFormatting sqref="E41:F41 I41:N41">
    <cfRule type="cellIs" dxfId="41" priority="4" stopIfTrue="1" operator="equal">
      <formula>"Not Applicable"</formula>
    </cfRule>
  </conditionalFormatting>
  <conditionalFormatting sqref="E40:F40 I40:N40">
    <cfRule type="cellIs" dxfId="40" priority="3" stopIfTrue="1" operator="equal">
      <formula>"Not Applicable"</formula>
    </cfRule>
  </conditionalFormatting>
  <conditionalFormatting sqref="E45:N45">
    <cfRule type="cellIs" dxfId="39" priority="1" stopIfTrue="1" operator="equal">
      <formula>"Not Applicable"</formula>
    </cfRule>
  </conditionalFormatting>
  <conditionalFormatting sqref="E44:N44">
    <cfRule type="cellIs" dxfId="38" priority="2" stopIfTrue="1" operator="equal">
      <formula>"Not Applicable"</formula>
    </cfRule>
  </conditionalFormatting>
  <pageMargins left="0.39370078740157483" right="0.39370078740157483" top="0.39370078740157483" bottom="0.39370078740157483" header="0.51181102362204722" footer="0.51181102362204722"/>
  <pageSetup paperSize="9" scale="14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Drop Down 14">
              <controlPr locked="0" defaultSize="0" autoLine="0" autoPict="0">
                <anchor moveWithCells="1">
                  <from>
                    <xdr:col>2</xdr:col>
                    <xdr:colOff>9525</xdr:colOff>
                    <xdr:row>4</xdr:row>
                    <xdr:rowOff>200025</xdr:rowOff>
                  </from>
                  <to>
                    <xdr:col>3</xdr:col>
                    <xdr:colOff>514350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5" name="Drop Down 17">
              <controlPr locked="0" defaultSize="0" autoLine="0" autoPict="0">
                <anchor moveWithCells="1">
                  <from>
                    <xdr:col>3</xdr:col>
                    <xdr:colOff>600075</xdr:colOff>
                    <xdr:row>4</xdr:row>
                    <xdr:rowOff>200025</xdr:rowOff>
                  </from>
                  <to>
                    <xdr:col>6</xdr:col>
                    <xdr:colOff>47625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F187"/>
  <sheetViews>
    <sheetView topLeftCell="A52" zoomScale="70" zoomScaleNormal="70" workbookViewId="0">
      <selection activeCell="E69" sqref="E69:E71"/>
    </sheetView>
  </sheetViews>
  <sheetFormatPr defaultColWidth="2.5" defaultRowHeight="23.25" customHeight="1"/>
  <cols>
    <col min="1" max="1" width="3.125" style="42" bestFit="1" customWidth="1"/>
    <col min="2" max="2" width="16.75" style="42" bestFit="1" customWidth="1"/>
    <col min="3" max="14" width="15.625" style="42" customWidth="1"/>
    <col min="15" max="17" width="21.375" style="42" customWidth="1"/>
    <col min="18" max="18" width="21.75" style="42" bestFit="1" customWidth="1"/>
    <col min="19" max="20" width="19.375" style="42" customWidth="1"/>
    <col min="21" max="21" width="20.875" style="42" bestFit="1" customWidth="1"/>
    <col min="22" max="24" width="20.375" style="42" bestFit="1" customWidth="1"/>
    <col min="25" max="27" width="19.625" style="42" bestFit="1" customWidth="1"/>
    <col min="28" max="32" width="19.625" style="42" customWidth="1"/>
    <col min="33" max="16384" width="2.5" style="42"/>
  </cols>
  <sheetData>
    <row r="1" spans="1:17" ht="23.25" customHeight="1">
      <c r="B1" s="203" t="s">
        <v>128</v>
      </c>
    </row>
    <row r="2" spans="1:17" ht="16.5">
      <c r="A2" s="41"/>
      <c r="B2" s="41" t="s">
        <v>135</v>
      </c>
      <c r="C2" s="41" t="s">
        <v>10</v>
      </c>
      <c r="D2" s="42" t="s">
        <v>136</v>
      </c>
      <c r="E2" s="42" t="s">
        <v>139</v>
      </c>
      <c r="G2" s="41" t="s">
        <v>118</v>
      </c>
      <c r="H2" s="43" t="s">
        <v>11</v>
      </c>
      <c r="I2" s="43" t="s">
        <v>117</v>
      </c>
      <c r="J2" s="41"/>
      <c r="K2" s="41"/>
      <c r="L2" s="41"/>
      <c r="M2" s="41"/>
      <c r="N2" s="41"/>
      <c r="O2" s="41"/>
      <c r="P2" s="41"/>
    </row>
    <row r="3" spans="1:17" ht="16.5">
      <c r="A3" s="41"/>
      <c r="B3" s="44" t="s">
        <v>610</v>
      </c>
      <c r="C3" s="213">
        <v>12</v>
      </c>
      <c r="D3" s="215" t="s">
        <v>137</v>
      </c>
      <c r="E3" s="216" t="s">
        <v>147</v>
      </c>
      <c r="G3" s="198">
        <v>1</v>
      </c>
      <c r="H3" s="199"/>
      <c r="I3" s="198"/>
      <c r="J3" s="41"/>
      <c r="K3" s="178" t="s">
        <v>160</v>
      </c>
      <c r="L3" s="41"/>
      <c r="M3" s="41"/>
      <c r="N3" s="41"/>
      <c r="O3" s="41"/>
      <c r="P3" s="41"/>
    </row>
    <row r="4" spans="1:17" ht="16.5">
      <c r="A4" s="41"/>
      <c r="B4" s="44" t="s">
        <v>611</v>
      </c>
      <c r="C4" s="214">
        <v>12</v>
      </c>
      <c r="D4" s="215" t="s">
        <v>142</v>
      </c>
      <c r="E4" s="216" t="s">
        <v>140</v>
      </c>
      <c r="G4" s="198">
        <v>2</v>
      </c>
      <c r="H4" s="199"/>
      <c r="I4" s="198"/>
      <c r="J4" s="41"/>
      <c r="K4" s="41"/>
      <c r="L4" s="41"/>
      <c r="M4" s="41"/>
      <c r="N4" s="41"/>
      <c r="O4" s="41"/>
      <c r="P4" s="41"/>
      <c r="Q4" s="45"/>
    </row>
    <row r="5" spans="1:17" ht="16.5">
      <c r="A5" s="41"/>
      <c r="B5" s="44" t="s">
        <v>611</v>
      </c>
      <c r="C5" s="214">
        <v>12</v>
      </c>
      <c r="D5" s="215" t="s">
        <v>143</v>
      </c>
      <c r="E5" s="216" t="s">
        <v>140</v>
      </c>
      <c r="G5" s="198">
        <v>3</v>
      </c>
      <c r="H5" s="199"/>
      <c r="I5" s="198"/>
      <c r="J5" s="41"/>
      <c r="K5" s="41"/>
      <c r="L5" s="41"/>
      <c r="M5" s="41"/>
      <c r="N5" s="41"/>
      <c r="O5" s="41"/>
      <c r="P5" s="41"/>
      <c r="Q5" s="45"/>
    </row>
    <row r="6" spans="1:17" ht="16.5">
      <c r="A6" s="41"/>
      <c r="B6" s="44" t="s">
        <v>611</v>
      </c>
      <c r="C6" s="214">
        <v>12</v>
      </c>
      <c r="D6" s="215" t="s">
        <v>138</v>
      </c>
      <c r="E6" s="216" t="s">
        <v>141</v>
      </c>
      <c r="G6" s="198">
        <v>4</v>
      </c>
      <c r="H6" s="199" t="s">
        <v>148</v>
      </c>
      <c r="I6" s="198" t="s">
        <v>616</v>
      </c>
      <c r="J6" s="41"/>
      <c r="K6" s="41"/>
      <c r="L6" s="41"/>
      <c r="M6" s="41"/>
      <c r="N6" s="41"/>
      <c r="O6" s="41"/>
      <c r="P6" s="41"/>
      <c r="Q6" s="45"/>
    </row>
    <row r="7" spans="1:17" ht="16.5">
      <c r="A7" s="41"/>
      <c r="B7" s="44" t="s">
        <v>612</v>
      </c>
      <c r="C7" s="214">
        <v>12</v>
      </c>
      <c r="D7" s="215" t="s">
        <v>144</v>
      </c>
      <c r="E7" s="216" t="s">
        <v>141</v>
      </c>
      <c r="G7" s="198">
        <v>5</v>
      </c>
      <c r="H7" s="199" t="s">
        <v>149</v>
      </c>
      <c r="I7" s="198" t="s">
        <v>617</v>
      </c>
      <c r="K7" s="41"/>
      <c r="L7" s="41"/>
      <c r="M7" s="41"/>
      <c r="N7" s="41"/>
      <c r="O7" s="41"/>
      <c r="P7" s="41"/>
      <c r="Q7" s="45"/>
    </row>
    <row r="8" spans="1:17" ht="16.5">
      <c r="A8" s="41"/>
      <c r="B8" s="44" t="s">
        <v>613</v>
      </c>
      <c r="C8" s="214">
        <v>12</v>
      </c>
      <c r="D8" s="215" t="s">
        <v>145</v>
      </c>
      <c r="E8" s="216" t="s">
        <v>141</v>
      </c>
      <c r="G8" s="198">
        <v>6</v>
      </c>
      <c r="H8" s="199" t="s">
        <v>150</v>
      </c>
      <c r="I8" s="198" t="s">
        <v>618</v>
      </c>
      <c r="J8" s="41"/>
      <c r="Q8" s="45"/>
    </row>
    <row r="9" spans="1:17" ht="16.5">
      <c r="A9" s="41"/>
      <c r="B9" s="44" t="s">
        <v>613</v>
      </c>
      <c r="C9" s="214">
        <v>12</v>
      </c>
      <c r="D9" s="215" t="s">
        <v>146</v>
      </c>
      <c r="E9" s="216" t="s">
        <v>141</v>
      </c>
      <c r="G9" s="198">
        <v>7</v>
      </c>
      <c r="H9" s="199" t="s">
        <v>105</v>
      </c>
      <c r="I9" s="198" t="s">
        <v>619</v>
      </c>
      <c r="K9" s="41"/>
      <c r="L9" s="41"/>
      <c r="M9" s="41"/>
      <c r="N9" s="41"/>
      <c r="O9" s="41"/>
      <c r="P9" s="41"/>
      <c r="Q9" s="45"/>
    </row>
    <row r="10" spans="1:17" ht="16.5">
      <c r="A10" s="41"/>
      <c r="B10" s="44" t="s">
        <v>613</v>
      </c>
      <c r="C10" s="214">
        <v>12</v>
      </c>
      <c r="D10" s="215">
        <v>10</v>
      </c>
      <c r="E10" s="216" t="s">
        <v>141</v>
      </c>
      <c r="G10" s="198">
        <v>8</v>
      </c>
      <c r="H10" s="199" t="s">
        <v>151</v>
      </c>
      <c r="I10" s="198" t="s">
        <v>620</v>
      </c>
      <c r="J10" s="41"/>
      <c r="K10" s="41"/>
      <c r="L10" s="41"/>
      <c r="M10" s="41"/>
      <c r="N10" s="41"/>
      <c r="O10" s="41"/>
      <c r="P10" s="41"/>
    </row>
    <row r="11" spans="1:17" ht="16.5">
      <c r="A11" s="41"/>
      <c r="B11" s="44" t="s">
        <v>614</v>
      </c>
      <c r="C11" s="214">
        <v>12</v>
      </c>
      <c r="D11" s="215">
        <v>11</v>
      </c>
      <c r="E11" s="216" t="s">
        <v>141</v>
      </c>
      <c r="G11" s="198">
        <v>9</v>
      </c>
      <c r="H11" s="199" t="s">
        <v>106</v>
      </c>
      <c r="I11" s="198" t="s">
        <v>621</v>
      </c>
      <c r="J11" s="41"/>
      <c r="K11" s="41"/>
      <c r="L11" s="41"/>
      <c r="M11" s="41"/>
      <c r="N11" s="41"/>
      <c r="O11" s="41"/>
      <c r="P11" s="41"/>
    </row>
    <row r="12" spans="1:17" ht="16.5">
      <c r="A12" s="41"/>
      <c r="B12" s="44" t="s">
        <v>615</v>
      </c>
      <c r="C12" s="214">
        <v>12</v>
      </c>
      <c r="D12" s="215">
        <v>12</v>
      </c>
      <c r="E12" s="216" t="s">
        <v>141</v>
      </c>
      <c r="G12" s="198">
        <v>10</v>
      </c>
      <c r="H12" s="199" t="s">
        <v>107</v>
      </c>
      <c r="I12" s="198" t="s">
        <v>622</v>
      </c>
      <c r="J12" s="41"/>
      <c r="K12" s="41"/>
      <c r="L12" s="41"/>
      <c r="M12" s="41"/>
      <c r="N12" s="41"/>
      <c r="O12" s="41"/>
      <c r="P12" s="41"/>
    </row>
    <row r="13" spans="1:17" ht="16.5">
      <c r="A13" s="41"/>
      <c r="B13" s="44" t="s">
        <v>615</v>
      </c>
      <c r="C13" s="214">
        <v>18</v>
      </c>
      <c r="D13" s="215">
        <v>12</v>
      </c>
      <c r="E13" s="216" t="s">
        <v>141</v>
      </c>
      <c r="G13" s="198">
        <v>11</v>
      </c>
      <c r="H13" s="199" t="s">
        <v>152</v>
      </c>
      <c r="I13" s="198" t="s">
        <v>623</v>
      </c>
      <c r="J13" s="41"/>
      <c r="K13" s="41"/>
      <c r="L13" s="41"/>
      <c r="M13" s="41"/>
      <c r="N13" s="41"/>
      <c r="O13" s="41"/>
      <c r="P13" s="41"/>
    </row>
    <row r="14" spans="1:17" ht="16.5">
      <c r="A14" s="41"/>
      <c r="B14" s="44" t="s">
        <v>615</v>
      </c>
      <c r="C14" s="214">
        <v>18</v>
      </c>
      <c r="D14" s="216">
        <v>18</v>
      </c>
      <c r="E14" s="216" t="s">
        <v>141</v>
      </c>
      <c r="G14" s="198">
        <v>12</v>
      </c>
      <c r="H14" s="199" t="s">
        <v>108</v>
      </c>
      <c r="I14" s="198" t="s">
        <v>624</v>
      </c>
      <c r="J14" s="41"/>
      <c r="K14" s="41"/>
      <c r="L14" s="41"/>
      <c r="M14" s="41"/>
      <c r="N14" s="41"/>
      <c r="O14" s="41"/>
      <c r="P14" s="41"/>
    </row>
    <row r="15" spans="1:17" ht="16.5">
      <c r="A15" s="41"/>
      <c r="B15" s="44"/>
      <c r="C15" s="214">
        <v>18</v>
      </c>
      <c r="D15" s="216">
        <v>25</v>
      </c>
      <c r="E15" s="216" t="s">
        <v>141</v>
      </c>
      <c r="G15" s="198">
        <v>13</v>
      </c>
      <c r="H15" s="199" t="s">
        <v>153</v>
      </c>
      <c r="I15" s="198" t="s">
        <v>625</v>
      </c>
      <c r="J15" s="41"/>
      <c r="K15" s="41"/>
      <c r="L15" s="41"/>
      <c r="M15" s="41"/>
      <c r="N15" s="41"/>
      <c r="O15" s="41"/>
      <c r="P15" s="41"/>
    </row>
    <row r="16" spans="1:17" ht="16.5">
      <c r="A16" s="41"/>
      <c r="B16" s="44"/>
      <c r="C16" s="214">
        <v>36</v>
      </c>
      <c r="D16" s="216">
        <v>18</v>
      </c>
      <c r="E16" s="216" t="s">
        <v>141</v>
      </c>
      <c r="G16" s="198">
        <v>14</v>
      </c>
      <c r="H16" s="199" t="s">
        <v>109</v>
      </c>
      <c r="I16" s="198" t="s">
        <v>626</v>
      </c>
      <c r="J16" s="41"/>
      <c r="K16" s="41"/>
      <c r="L16" s="41"/>
      <c r="M16" s="41"/>
      <c r="N16" s="41"/>
      <c r="O16" s="41"/>
      <c r="P16" s="41"/>
    </row>
    <row r="17" spans="1:25" ht="16.5">
      <c r="A17" s="41"/>
      <c r="B17" s="44"/>
      <c r="C17" s="214"/>
      <c r="D17" s="216"/>
      <c r="E17" s="216"/>
      <c r="G17" s="198">
        <v>15</v>
      </c>
      <c r="H17" s="199" t="s">
        <v>110</v>
      </c>
      <c r="I17" s="198" t="s">
        <v>627</v>
      </c>
      <c r="J17" s="41"/>
      <c r="K17" s="41"/>
      <c r="L17" s="41"/>
      <c r="M17" s="41"/>
      <c r="N17" s="41"/>
      <c r="O17" s="41"/>
      <c r="P17" s="41"/>
    </row>
    <row r="18" spans="1:25" ht="16.5">
      <c r="A18" s="41"/>
      <c r="B18" s="44"/>
      <c r="C18" s="214"/>
      <c r="D18" s="216"/>
      <c r="E18" s="216"/>
      <c r="G18" s="198">
        <v>16</v>
      </c>
      <c r="H18" s="199" t="s">
        <v>154</v>
      </c>
      <c r="I18" s="198" t="s">
        <v>628</v>
      </c>
      <c r="J18" s="41"/>
      <c r="K18" s="41"/>
      <c r="L18" s="41"/>
      <c r="M18" s="41"/>
      <c r="N18" s="41"/>
      <c r="O18" s="41"/>
      <c r="P18" s="41"/>
    </row>
    <row r="19" spans="1:25" ht="16.5">
      <c r="A19" s="41"/>
      <c r="B19" s="44"/>
      <c r="C19" s="214"/>
      <c r="D19" s="216"/>
      <c r="E19" s="216"/>
      <c r="G19" s="198">
        <v>17</v>
      </c>
      <c r="H19" s="199" t="s">
        <v>155</v>
      </c>
      <c r="I19" s="198" t="s">
        <v>629</v>
      </c>
      <c r="J19" s="41"/>
      <c r="K19" s="41"/>
      <c r="L19" s="41"/>
      <c r="M19" s="41"/>
      <c r="N19" s="41"/>
      <c r="O19" s="41"/>
      <c r="P19" s="41"/>
    </row>
    <row r="20" spans="1:25" ht="16.5">
      <c r="A20" s="41"/>
      <c r="B20" s="44"/>
      <c r="C20" s="214"/>
      <c r="D20" s="216"/>
      <c r="E20" s="216"/>
      <c r="G20" s="198">
        <v>18</v>
      </c>
      <c r="H20" s="199" t="s">
        <v>156</v>
      </c>
      <c r="I20" s="198" t="s">
        <v>630</v>
      </c>
      <c r="J20" s="41"/>
      <c r="K20" s="41"/>
      <c r="L20" s="41"/>
      <c r="M20" s="41"/>
      <c r="N20" s="41"/>
      <c r="O20" s="41"/>
      <c r="P20" s="41"/>
    </row>
    <row r="21" spans="1:25" ht="16.5">
      <c r="A21" s="41"/>
      <c r="B21" s="44"/>
      <c r="C21" s="214"/>
      <c r="D21" s="216"/>
      <c r="E21" s="216"/>
      <c r="G21" s="198">
        <v>19</v>
      </c>
      <c r="H21" s="199" t="s">
        <v>157</v>
      </c>
      <c r="I21" s="198" t="s">
        <v>631</v>
      </c>
      <c r="J21" s="41"/>
      <c r="K21" s="41"/>
      <c r="L21" s="41"/>
      <c r="M21" s="41"/>
      <c r="N21" s="41"/>
      <c r="O21" s="41"/>
      <c r="P21" s="41"/>
    </row>
    <row r="22" spans="1:25" ht="16.5">
      <c r="A22" s="41"/>
      <c r="B22" s="44"/>
      <c r="C22" s="214"/>
      <c r="D22" s="216"/>
      <c r="E22" s="216"/>
      <c r="G22" s="198">
        <v>20</v>
      </c>
      <c r="H22" s="199" t="s">
        <v>158</v>
      </c>
      <c r="I22" s="198" t="s">
        <v>632</v>
      </c>
      <c r="J22" s="41"/>
      <c r="K22" s="41"/>
      <c r="L22" s="41"/>
      <c r="M22" s="41"/>
      <c r="N22" s="41"/>
      <c r="O22" s="41"/>
      <c r="P22" s="41"/>
      <c r="Q22" s="41"/>
    </row>
    <row r="23" spans="1:25" ht="16.5">
      <c r="A23" s="41"/>
      <c r="B23" s="44"/>
      <c r="C23" s="214"/>
      <c r="D23" s="216"/>
      <c r="E23" s="216"/>
      <c r="G23" s="198">
        <v>21</v>
      </c>
      <c r="H23" s="199" t="s">
        <v>159</v>
      </c>
      <c r="I23" s="198" t="s">
        <v>633</v>
      </c>
      <c r="J23" s="41"/>
      <c r="K23" s="41"/>
      <c r="L23" s="41"/>
      <c r="M23" s="41"/>
      <c r="N23" s="41"/>
      <c r="O23" s="41"/>
      <c r="P23" s="41"/>
      <c r="Q23" s="41"/>
    </row>
    <row r="24" spans="1:25" ht="16.5">
      <c r="A24" s="41"/>
      <c r="B24" s="41"/>
      <c r="C24" s="41"/>
      <c r="D24" s="41"/>
      <c r="H24" s="41"/>
      <c r="I24" s="41"/>
      <c r="J24" s="41"/>
      <c r="K24" s="41"/>
      <c r="L24" s="41"/>
      <c r="M24" s="41"/>
      <c r="N24" s="41"/>
      <c r="O24" s="41"/>
      <c r="P24" s="41"/>
      <c r="Q24" s="41"/>
    </row>
    <row r="25" spans="1:25" ht="16.5">
      <c r="A25" s="41"/>
      <c r="B25" s="41"/>
      <c r="C25" s="41"/>
      <c r="D25" s="41"/>
      <c r="H25" s="41"/>
      <c r="I25" s="41"/>
      <c r="J25" s="41"/>
      <c r="K25" s="41"/>
      <c r="L25" s="41"/>
      <c r="M25" s="41"/>
      <c r="N25" s="41"/>
      <c r="O25" s="41"/>
      <c r="P25" s="41"/>
      <c r="Q25" s="41"/>
    </row>
    <row r="26" spans="1:25" ht="16.5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</row>
    <row r="27" spans="1:25" ht="16.5">
      <c r="A27" s="41">
        <v>1</v>
      </c>
      <c r="B27" s="46" t="s">
        <v>12</v>
      </c>
      <c r="C27" s="41" t="s">
        <v>13</v>
      </c>
      <c r="D27" s="41" t="s">
        <v>61</v>
      </c>
      <c r="E27" s="41" t="s">
        <v>52</v>
      </c>
      <c r="F27" s="41" t="s">
        <v>53</v>
      </c>
      <c r="G27" s="41" t="s">
        <v>14</v>
      </c>
      <c r="H27" s="41" t="s">
        <v>15</v>
      </c>
      <c r="I27" s="41" t="s">
        <v>16</v>
      </c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</row>
    <row r="28" spans="1:25" ht="16.5">
      <c r="A28" s="41">
        <v>2</v>
      </c>
      <c r="B28" s="46" t="s">
        <v>17</v>
      </c>
      <c r="C28" s="41" t="s">
        <v>18</v>
      </c>
      <c r="D28" s="41" t="s">
        <v>61</v>
      </c>
      <c r="E28" s="41" t="s">
        <v>52</v>
      </c>
      <c r="F28" s="41" t="s">
        <v>53</v>
      </c>
      <c r="G28" s="41" t="s">
        <v>14</v>
      </c>
      <c r="H28" s="41" t="s">
        <v>0</v>
      </c>
      <c r="I28" s="41" t="s">
        <v>19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</row>
    <row r="29" spans="1:25" ht="16.5">
      <c r="A29" s="41">
        <v>3</v>
      </c>
      <c r="B29" s="41"/>
      <c r="C29" s="41" t="s">
        <v>16</v>
      </c>
      <c r="D29" s="41" t="s">
        <v>60</v>
      </c>
      <c r="E29" s="41" t="s">
        <v>59</v>
      </c>
      <c r="F29" s="41" t="s">
        <v>0</v>
      </c>
      <c r="G29" s="41" t="s">
        <v>20</v>
      </c>
      <c r="H29" s="41" t="s">
        <v>0</v>
      </c>
      <c r="I29" s="41" t="s">
        <v>21</v>
      </c>
      <c r="J29" s="46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</row>
    <row r="30" spans="1:25" ht="16.5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</row>
    <row r="31" spans="1:25" ht="16.5">
      <c r="A31" s="47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5" ht="16.5">
      <c r="A32" s="41"/>
      <c r="B32" s="41"/>
      <c r="C32" s="41" t="s">
        <v>22</v>
      </c>
      <c r="D32" s="41"/>
      <c r="E32" s="41"/>
      <c r="F32" s="41"/>
      <c r="G32" s="41"/>
      <c r="I32" s="41"/>
      <c r="J32" s="41" t="s">
        <v>23</v>
      </c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27" ht="16.5">
      <c r="A33" s="41"/>
      <c r="B33" s="41"/>
      <c r="C33" s="48" t="str">
        <f>C27</f>
        <v>If (mA)</v>
      </c>
      <c r="D33" s="48" t="str">
        <f>D27</f>
        <v>Vf (V)</v>
      </c>
      <c r="E33" s="48" t="str">
        <f t="shared" ref="E33:F33" si="0">E27</f>
        <v>Vf_min (V)</v>
      </c>
      <c r="F33" s="48" t="str">
        <f t="shared" si="0"/>
        <v>Vf_max (V)</v>
      </c>
      <c r="G33" s="48" t="str">
        <f>G27</f>
        <v>Pd (W)</v>
      </c>
      <c r="H33" s="48" t="str">
        <f>H27</f>
        <v>lm/W</v>
      </c>
      <c r="I33" s="48" t="str">
        <f>Selector!M9</f>
        <v>Tj (C)</v>
      </c>
      <c r="J33" s="49" t="str">
        <f t="shared" ref="J33:O33" si="1">C28</f>
        <v>φv (lm)</v>
      </c>
      <c r="K33" s="49" t="str">
        <f t="shared" si="1"/>
        <v>Vf (V)</v>
      </c>
      <c r="L33" s="49" t="str">
        <f t="shared" si="1"/>
        <v>Vf_min (V)</v>
      </c>
      <c r="M33" s="49" t="str">
        <f t="shared" si="1"/>
        <v>Vf_max (V)</v>
      </c>
      <c r="N33" s="49" t="str">
        <f t="shared" si="1"/>
        <v>Pd (W)</v>
      </c>
      <c r="O33" s="49" t="str">
        <f t="shared" si="1"/>
        <v>lm/W</v>
      </c>
      <c r="P33" s="49" t="str">
        <f>Selector!M9</f>
        <v>Tj (C)</v>
      </c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6.5">
      <c r="A34" s="41"/>
      <c r="B34" s="41"/>
      <c r="C34" s="48" t="str">
        <f>CONCATENATE($A27,C27)</f>
        <v>1If (mA)</v>
      </c>
      <c r="D34" s="48" t="str">
        <f>CONCATENATE($A27,D27)</f>
        <v>1Vf (V)</v>
      </c>
      <c r="E34" s="48" t="str">
        <f t="shared" ref="E34:F34" si="2">CONCATENATE($A27,E27)</f>
        <v>1Vf_min (V)</v>
      </c>
      <c r="F34" s="48" t="str">
        <f t="shared" si="2"/>
        <v>1Vf_max (V)</v>
      </c>
      <c r="G34" s="48" t="str">
        <f>CONCATENATE($A27,G27)</f>
        <v>1Pd (W)</v>
      </c>
      <c r="H34" s="48" t="str">
        <f>CONCATENATE($A27,H27)</f>
        <v>1lm/W</v>
      </c>
      <c r="I34" s="48" t="str">
        <f>CONCATENATE($A27,I33)</f>
        <v>1Tj (C)</v>
      </c>
      <c r="J34" s="49" t="str">
        <f t="shared" ref="J34:O34" si="3">CONCATENATE($A28,C28)</f>
        <v>2φv (lm)</v>
      </c>
      <c r="K34" s="49" t="str">
        <f t="shared" si="3"/>
        <v>2Vf (V)</v>
      </c>
      <c r="L34" s="49" t="str">
        <f t="shared" si="3"/>
        <v>2Vf_min (V)</v>
      </c>
      <c r="M34" s="49" t="str">
        <f t="shared" si="3"/>
        <v>2Vf_max (V)</v>
      </c>
      <c r="N34" s="49" t="str">
        <f t="shared" si="3"/>
        <v>2Pd (W)</v>
      </c>
      <c r="O34" s="49" t="str">
        <f t="shared" si="3"/>
        <v>2lm/W</v>
      </c>
      <c r="P34" s="49" t="str">
        <f>CONCATENATE($A28,P33)</f>
        <v>2Tj (C)</v>
      </c>
      <c r="Q34" s="41"/>
      <c r="R34" s="60"/>
      <c r="S34" s="60"/>
      <c r="T34" s="60"/>
      <c r="U34" s="60"/>
      <c r="V34" s="41"/>
      <c r="W34" s="41"/>
      <c r="X34" s="41"/>
      <c r="Y34" s="41"/>
      <c r="Z34" s="41"/>
      <c r="AA34" s="41"/>
    </row>
    <row r="35" spans="1:27" ht="16.5">
      <c r="A35" s="41"/>
      <c r="B35" s="41" t="str">
        <f>IF(B3="","",CONCATENATE(B3,"-",C3,D3,E3))</f>
        <v>CLU02J-1201C9</v>
      </c>
      <c r="C35" s="50">
        <f>IF(Calculation!U124,Calculation!N101,"Not Applicable")</f>
        <v>98.305522662736763</v>
      </c>
      <c r="D35" s="51">
        <f>IF(Calculation!U124,Calculation!R101,"Not Applicable")</f>
        <v>33.567302166279674</v>
      </c>
      <c r="E35" s="51">
        <f>IF(Calculation!U124,Calculation!P101,"Not Applicable")</f>
        <v>31.770550582605114</v>
      </c>
      <c r="F35" s="51">
        <f>IF(Calculation!U124,Calculation!Q101,"Not Applicable")</f>
        <v>37.295863727406001</v>
      </c>
      <c r="G35" s="51">
        <f>IF(Calculation!U124,Calculation!S101,"Not Applicable")</f>
        <v>3.2998511838341393</v>
      </c>
      <c r="H35" s="51">
        <f>IF(Calculation!U124,Calculation!U101,"Not Applicable")</f>
        <v>136.36978606930367</v>
      </c>
      <c r="I35" s="51">
        <f>IF(Calculation!W124,Calculation!X101,"Not Applicable")</f>
        <v>83.359211934643625</v>
      </c>
      <c r="J35" s="50" t="str">
        <f>IF(Calculation!U170,Calculation!N147,"Not Applicable")</f>
        <v>Not Applicable</v>
      </c>
      <c r="K35" s="51" t="str">
        <f>IF(Calculation!U170,Calculation!R147,"Not Applicable")</f>
        <v>Not Applicable</v>
      </c>
      <c r="L35" s="51" t="str">
        <f>IF(Calculation!U170,Calculation!P147,"Not Applicable")</f>
        <v>Not Applicable</v>
      </c>
      <c r="M35" s="51" t="str">
        <f>IF(Calculation!U170,Calculation!Q147,"Not Applicable")</f>
        <v>Not Applicable</v>
      </c>
      <c r="N35" s="51" t="str">
        <f>IF(Calculation!U170,Calculation!S147,"Not Applicable")</f>
        <v>Not Applicable</v>
      </c>
      <c r="O35" s="51" t="str">
        <f>IF(Calculation!U170,Calculation!U147,"Not Applicable")</f>
        <v>Not Applicable</v>
      </c>
      <c r="P35" s="51" t="str">
        <f>IF(Calculation!W170,Calculation!X147,"Not Applicable")</f>
        <v>Not Applicable</v>
      </c>
      <c r="Q35" s="41"/>
      <c r="R35" s="60"/>
      <c r="S35" s="60"/>
      <c r="T35" s="60"/>
      <c r="U35" s="60"/>
      <c r="V35" s="41"/>
      <c r="W35" s="41"/>
      <c r="X35" s="41"/>
      <c r="Y35" s="41"/>
      <c r="Z35" s="41"/>
      <c r="AA35" s="41"/>
    </row>
    <row r="36" spans="1:27" ht="16.5">
      <c r="A36" s="41"/>
      <c r="B36" s="41" t="str">
        <f t="shared" ref="B36:B52" si="4">IF(B4="","",CONCATENATE(B4,"-",C4,D4,E4))</f>
        <v>CLU02J-1202C9</v>
      </c>
      <c r="C36" s="50">
        <f>IF(Calculation!U125,Calculation!N102,"Not Applicable")</f>
        <v>95.471736551080994</v>
      </c>
      <c r="D36" s="51">
        <f>IF(Calculation!U125,Calculation!R102,"Not Applicable")</f>
        <v>32.236431757709646</v>
      </c>
      <c r="E36" s="51">
        <f>IF(Calculation!U125,Calculation!P102,"Not Applicable")</f>
        <v>30.510917460320957</v>
      </c>
      <c r="F36" s="51">
        <f>IF(Calculation!U125,Calculation!Q102,"Not Applicable")</f>
        <v>35.817163975159389</v>
      </c>
      <c r="G36" s="51">
        <f>IF(Calculation!U125,Calculation!S102,"Not Applicable")</f>
        <v>3.0776681201189562</v>
      </c>
      <c r="H36" s="51">
        <f>IF(Calculation!U125,Calculation!U102,"Not Applicable")</f>
        <v>146.21459573834974</v>
      </c>
      <c r="I36" s="51">
        <f>IF(Calculation!W125,Calculation!X102,"Not Applicable")</f>
        <v>79.396101036853295</v>
      </c>
      <c r="J36" s="50" t="str">
        <f>IF(Calculation!U171,Calculation!N148,"Not Applicable")</f>
        <v>Not Applicable</v>
      </c>
      <c r="K36" s="51" t="str">
        <f>IF(Calculation!U171,Calculation!R148,"Not Applicable")</f>
        <v>Not Applicable</v>
      </c>
      <c r="L36" s="51" t="str">
        <f>IF(Calculation!U171,Calculation!P148,"Not Applicable")</f>
        <v>Not Applicable</v>
      </c>
      <c r="M36" s="51" t="str">
        <f>IF(Calculation!U171,Calculation!Q148,"Not Applicable")</f>
        <v>Not Applicable</v>
      </c>
      <c r="N36" s="51" t="str">
        <f>IF(Calculation!U171,Calculation!S148,"Not Applicable")</f>
        <v>Not Applicable</v>
      </c>
      <c r="O36" s="51" t="str">
        <f>IF(Calculation!U171,Calculation!U148,"Not Applicable")</f>
        <v>Not Applicable</v>
      </c>
      <c r="P36" s="51" t="str">
        <f>IF(Calculation!W171,Calculation!X148,"Not Applicable")</f>
        <v>Not Applicable</v>
      </c>
      <c r="Q36" s="41"/>
      <c r="R36" s="60"/>
      <c r="S36" s="60"/>
      <c r="T36" s="60"/>
      <c r="U36" s="60"/>
      <c r="V36" s="60"/>
      <c r="W36" s="196"/>
      <c r="X36" s="41"/>
      <c r="Y36" s="41"/>
      <c r="Z36" s="41"/>
      <c r="AA36" s="41"/>
    </row>
    <row r="37" spans="1:27" ht="16.5">
      <c r="A37" s="41"/>
      <c r="B37" s="41" t="str">
        <f t="shared" si="4"/>
        <v>CLU02J-1203C9</v>
      </c>
      <c r="C37" s="50">
        <f>IF(Calculation!U126,Calculation!N103,"Not Applicable")</f>
        <v>95.485271082799954</v>
      </c>
      <c r="D37" s="51">
        <f>IF(Calculation!U126,Calculation!R103,"Not Applicable")</f>
        <v>31.803506599943709</v>
      </c>
      <c r="E37" s="51">
        <f>IF(Calculation!U126,Calculation!P103,"Not Applicable")</f>
        <v>30.101165417837727</v>
      </c>
      <c r="F37" s="51">
        <f>IF(Calculation!U126,Calculation!Q103,"Not Applicable")</f>
        <v>35.336150707896465</v>
      </c>
      <c r="G37" s="51">
        <f>IF(Calculation!U126,Calculation!S103,"Not Applicable")</f>
        <v>3.0367664490792428</v>
      </c>
      <c r="H37" s="51">
        <f>IF(Calculation!U126,Calculation!U103,"Not Applicable")</f>
        <v>148.18393430829738</v>
      </c>
      <c r="I37" s="51">
        <f>IF(Calculation!W126,Calculation!X103,"Not Applicable")</f>
        <v>77.816365305754104</v>
      </c>
      <c r="J37" s="50">
        <f>IF(Calculation!U172,Calculation!N149,"Not Applicable")</f>
        <v>1904.5918927101754</v>
      </c>
      <c r="K37" s="51">
        <f>IF(Calculation!U172,Calculation!R149,"Not Applicable")</f>
        <v>34.781297505031922</v>
      </c>
      <c r="L37" s="51">
        <f>IF(Calculation!U172,Calculation!P149,"Not Applicable")</f>
        <v>31.998793704629371</v>
      </c>
      <c r="M37" s="51">
        <f>IF(Calculation!U172,Calculation!Q149,"Not Applicable")</f>
        <v>37.563801305434481</v>
      </c>
      <c r="N37" s="51">
        <f>IF(Calculation!U172,Calculation!S149,"Not Applicable")</f>
        <v>15.651583877264365</v>
      </c>
      <c r="O37" s="51">
        <f>IF(Calculation!U172,Calculation!U149,"Not Applicable")</f>
        <v>121.68684700829564</v>
      </c>
      <c r="P37" s="51">
        <f>IF(Calculation!W172,Calculation!X149,"Not Applicable")</f>
        <v>90.431182733939238</v>
      </c>
      <c r="Q37" s="41"/>
      <c r="R37" s="60"/>
      <c r="S37" s="60"/>
      <c r="T37" s="60"/>
      <c r="U37" s="60"/>
      <c r="V37" s="60"/>
      <c r="W37" s="60"/>
      <c r="X37" s="41"/>
      <c r="Y37" s="41"/>
      <c r="Z37" s="41"/>
      <c r="AA37" s="41"/>
    </row>
    <row r="38" spans="1:27" ht="16.5">
      <c r="A38" s="41"/>
      <c r="B38" s="41" t="str">
        <f t="shared" si="4"/>
        <v>CLU02J-1204C9</v>
      </c>
      <c r="C38" s="50">
        <f>IF(Calculation!U127,Calculation!N104,"Not Applicable")</f>
        <v>96.654506690955984</v>
      </c>
      <c r="D38" s="51">
        <f>IF(Calculation!U127,Calculation!R104,"Not Applicable")</f>
        <v>31.569572285122369</v>
      </c>
      <c r="E38" s="51">
        <f>IF(Calculation!U127,Calculation!P104,"Not Applicable")</f>
        <v>29.87975286745694</v>
      </c>
      <c r="F38" s="51">
        <f>IF(Calculation!U127,Calculation!Q104,"Not Applicable")</f>
        <v>35.076231627014671</v>
      </c>
      <c r="G38" s="51">
        <f>IF(Calculation!U127,Calculation!S104,"Not Applicable")</f>
        <v>3.0513414356629789</v>
      </c>
      <c r="H38" s="51">
        <f>IF(Calculation!U127,Calculation!U104,"Not Applicable")</f>
        <v>147.47612140043137</v>
      </c>
      <c r="I38" s="51">
        <f>IF(Calculation!W127,Calculation!X104,"Not Applicable")</f>
        <v>77.403752491345031</v>
      </c>
      <c r="J38" s="50">
        <f>IF(Calculation!U173,Calculation!N150,"Not Applicable")</f>
        <v>1925.5452593567613</v>
      </c>
      <c r="K38" s="51">
        <f>IF(Calculation!U173,Calculation!R150,"Not Applicable")</f>
        <v>33.872627512602996</v>
      </c>
      <c r="L38" s="51">
        <f>IF(Calculation!U173,Calculation!P150,"Not Applicable")</f>
        <v>31.162817311594758</v>
      </c>
      <c r="M38" s="51">
        <f>IF(Calculation!U173,Calculation!Q150,"Not Applicable")</f>
        <v>36.582437713611235</v>
      </c>
      <c r="N38" s="51">
        <f>IF(Calculation!U173,Calculation!S150,"Not Applicable")</f>
        <v>15.242682380671347</v>
      </c>
      <c r="O38" s="51">
        <f>IF(Calculation!U173,Calculation!U150,"Not Applicable")</f>
        <v>126.32587961017087</v>
      </c>
      <c r="P38" s="51">
        <f>IF(Calculation!W173,Calculation!X150,"Not Applicable")</f>
        <v>87.888305704052229</v>
      </c>
      <c r="Q38" s="41"/>
      <c r="R38" s="60"/>
      <c r="S38" s="60"/>
      <c r="T38" s="60"/>
      <c r="U38" s="60"/>
      <c r="V38" s="60"/>
      <c r="W38" s="60"/>
      <c r="X38" s="41"/>
      <c r="Y38" s="41"/>
      <c r="Z38" s="41"/>
      <c r="AA38" s="41"/>
    </row>
    <row r="39" spans="1:27" ht="16.5">
      <c r="A39" s="41"/>
      <c r="B39" s="41" t="str">
        <f t="shared" si="4"/>
        <v>CLU03J-1205C9</v>
      </c>
      <c r="C39" s="50">
        <f>IF(Calculation!U128,Calculation!N105,"Not Applicable")</f>
        <v>91.842115478514415</v>
      </c>
      <c r="D39" s="51">
        <f>IF(Calculation!U128,Calculation!R105,"Not Applicable")</f>
        <v>31.409709488628739</v>
      </c>
      <c r="E39" s="51">
        <f>IF(Calculation!U128,Calculation!P105,"Not Applicable")</f>
        <v>29.728447021156917</v>
      </c>
      <c r="F39" s="51">
        <f>IF(Calculation!U128,Calculation!Q105,"Not Applicable")</f>
        <v>34.898611720488553</v>
      </c>
      <c r="G39" s="51">
        <f>IF(Calculation!U128,Calculation!S105,"Not Applicable")</f>
        <v>2.8847341660012309</v>
      </c>
      <c r="H39" s="51">
        <f>IF(Calculation!U128,Calculation!U105,"Not Applicable")</f>
        <v>155.99357656715463</v>
      </c>
      <c r="I39" s="51">
        <f>IF(Calculation!W128,Calculation!X105,"Not Applicable")</f>
        <v>76.741218089555701</v>
      </c>
      <c r="J39" s="50">
        <f>IF(Calculation!U174,Calculation!N151,"Not Applicable")</f>
        <v>2049.0338906541015</v>
      </c>
      <c r="K39" s="51">
        <f>IF(Calculation!U174,Calculation!R151,"Not Applicable")</f>
        <v>33.317302997924244</v>
      </c>
      <c r="L39" s="51">
        <f>IF(Calculation!U174,Calculation!P151,"Not Applicable")</f>
        <v>30.651918758090307</v>
      </c>
      <c r="M39" s="51">
        <f>IF(Calculation!U174,Calculation!Q151,"Not Applicable")</f>
        <v>35.982687237758185</v>
      </c>
      <c r="N39" s="51">
        <f>IF(Calculation!U174,Calculation!S151,"Not Applicable")</f>
        <v>14.992786349065909</v>
      </c>
      <c r="O39" s="51">
        <f>IF(Calculation!U174,Calculation!U151,"Not Applicable")</f>
        <v>136.66798438582177</v>
      </c>
      <c r="P39" s="51">
        <f>IF(Calculation!W174,Calculation!X151,"Not Applicable")</f>
        <v>84.974693574039691</v>
      </c>
      <c r="Q39" s="41"/>
      <c r="R39" s="60"/>
      <c r="S39" s="60"/>
      <c r="T39" s="60"/>
      <c r="U39" s="60"/>
      <c r="V39" s="60"/>
      <c r="W39" s="60"/>
      <c r="X39" s="41"/>
      <c r="Y39" s="41"/>
      <c r="Z39" s="41"/>
      <c r="AA39" s="41"/>
    </row>
    <row r="40" spans="1:27" ht="16.5">
      <c r="A40" s="41"/>
      <c r="B40" s="41" t="str">
        <f t="shared" si="4"/>
        <v>CLU03J-1206C9</v>
      </c>
      <c r="C40" s="50">
        <f>IF(Calculation!U129,Calculation!N106,"Not Applicable")</f>
        <v>92.452915991870981</v>
      </c>
      <c r="D40" s="51">
        <f>IF(Calculation!U129,Calculation!R106,"Not Applicable")</f>
        <v>31.313720445429702</v>
      </c>
      <c r="E40" s="51">
        <f>IF(Calculation!U129,Calculation!P106,"Not Applicable")</f>
        <v>29.637595968033132</v>
      </c>
      <c r="F40" s="51">
        <f>IF(Calculation!U129,Calculation!Q106,"Not Applicable")</f>
        <v>34.791960484212808</v>
      </c>
      <c r="G40" s="51">
        <f>IF(Calculation!U129,Calculation!S106,"Not Applicable")</f>
        <v>2.8950447657342453</v>
      </c>
      <c r="H40" s="51">
        <f>IF(Calculation!U129,Calculation!U106,"Not Applicable")</f>
        <v>155.43801095105704</v>
      </c>
      <c r="I40" s="51">
        <f>IF(Calculation!W129,Calculation!X106,"Not Applicable")</f>
        <v>76.545576163772751</v>
      </c>
      <c r="J40" s="50">
        <f>IF(Calculation!U175,Calculation!N152,"Not Applicable")</f>
        <v>2051.5439882974051</v>
      </c>
      <c r="K40" s="51">
        <f>IF(Calculation!U175,Calculation!R152,"Not Applicable")</f>
        <v>32.92110145836849</v>
      </c>
      <c r="L40" s="51">
        <f>IF(Calculation!U175,Calculation!P152,"Not Applicable")</f>
        <v>30.287413341699011</v>
      </c>
      <c r="M40" s="51">
        <f>IF(Calculation!U175,Calculation!Q152,"Not Applicable")</f>
        <v>35.554789575037972</v>
      </c>
      <c r="N40" s="51">
        <f>IF(Calculation!U175,Calculation!S152,"Not Applicable")</f>
        <v>14.814495656265821</v>
      </c>
      <c r="O40" s="51">
        <f>IF(Calculation!U175,Calculation!U152,"Not Applicable")</f>
        <v>138.48220256014591</v>
      </c>
      <c r="P40" s="51">
        <f>IF(Calculation!W175,Calculation!X152,"Not Applicable")</f>
        <v>83.816441206997013</v>
      </c>
      <c r="Q40" s="41"/>
      <c r="R40" s="60"/>
      <c r="S40" s="60"/>
      <c r="T40" s="60"/>
      <c r="U40" s="60"/>
      <c r="V40" s="41"/>
      <c r="W40" s="41"/>
      <c r="X40" s="41"/>
      <c r="Y40" s="41"/>
      <c r="Z40" s="41"/>
      <c r="AA40" s="41"/>
    </row>
    <row r="41" spans="1:27" ht="16.5">
      <c r="A41" s="41"/>
      <c r="B41" s="41" t="str">
        <f t="shared" si="4"/>
        <v>CLU03J-1208C9</v>
      </c>
      <c r="C41" s="50">
        <f>IF(Calculation!U130,Calculation!N107,"Not Applicable")</f>
        <v>93.487394703902865</v>
      </c>
      <c r="D41" s="51">
        <f>IF(Calculation!U130,Calculation!R107,"Not Applicable")</f>
        <v>31.199782752634523</v>
      </c>
      <c r="E41" s="51">
        <f>IF(Calculation!U130,Calculation!P107,"Not Applicable")</f>
        <v>29.529756999793051</v>
      </c>
      <c r="F41" s="51">
        <f>IF(Calculation!U130,Calculation!Q107,"Not Applicable")</f>
        <v>34.665366912800536</v>
      </c>
      <c r="G41" s="51">
        <f>IF(Calculation!U130,Calculation!S107,"Not Applicable")</f>
        <v>2.9167864048715648</v>
      </c>
      <c r="H41" s="51">
        <f>IF(Calculation!U130,Calculation!U107,"Not Applicable")</f>
        <v>154.27938063905466</v>
      </c>
      <c r="I41" s="51">
        <f>IF(Calculation!W130,Calculation!X107,"Not Applicable")</f>
        <v>76.17965633101322</v>
      </c>
      <c r="J41" s="50">
        <f>IF(Calculation!U176,Calculation!N153,"Not Applicable")</f>
        <v>2045.1710754519856</v>
      </c>
      <c r="K41" s="51">
        <f>IF(Calculation!U176,Calculation!R153,"Not Applicable")</f>
        <v>32.421209285346258</v>
      </c>
      <c r="L41" s="51">
        <f>IF(Calculation!U176,Calculation!P153,"Not Applicable")</f>
        <v>29.827512542518559</v>
      </c>
      <c r="M41" s="51">
        <f>IF(Calculation!U176,Calculation!Q153,"Not Applicable")</f>
        <v>35.014906028173961</v>
      </c>
      <c r="N41" s="51">
        <f>IF(Calculation!U176,Calculation!S153,"Not Applicable")</f>
        <v>14.589544178405816</v>
      </c>
      <c r="O41" s="51">
        <f>IF(Calculation!U176,Calculation!U153,"Not Applicable")</f>
        <v>140.18060128835768</v>
      </c>
      <c r="P41" s="51">
        <f>IF(Calculation!W176,Calculation!X153,"Not Applicable")</f>
        <v>81.782580062309663</v>
      </c>
      <c r="Q41" s="41"/>
      <c r="R41" s="60"/>
      <c r="S41" s="196"/>
      <c r="T41" s="60"/>
      <c r="U41" s="60"/>
      <c r="V41" s="41"/>
      <c r="W41" s="41"/>
      <c r="X41" s="41"/>
      <c r="Y41" s="41"/>
      <c r="Z41" s="41"/>
      <c r="AA41" s="41"/>
    </row>
    <row r="42" spans="1:27" ht="16.5">
      <c r="A42" s="41"/>
      <c r="B42" s="41" t="str">
        <f t="shared" si="4"/>
        <v>CLU03J-1210C9</v>
      </c>
      <c r="C42" s="50">
        <f>IF(Calculation!U131,Calculation!N108,"Not Applicable")</f>
        <v>93.412625779353704</v>
      </c>
      <c r="D42" s="51">
        <f>IF(Calculation!U131,Calculation!R108,"Not Applicable")</f>
        <v>31.125460464385291</v>
      </c>
      <c r="E42" s="51">
        <f>IF(Calculation!U131,Calculation!P108,"Not Applicable")</f>
        <v>29.459412948712018</v>
      </c>
      <c r="F42" s="51">
        <f>IF(Calculation!U131,Calculation!Q108,"Not Applicable")</f>
        <v>34.582789113705417</v>
      </c>
      <c r="G42" s="51">
        <f>IF(Calculation!U131,Calculation!S108,"Not Applicable")</f>
        <v>2.9075109905696919</v>
      </c>
      <c r="H42" s="51">
        <f>IF(Calculation!U131,Calculation!U108,"Not Applicable")</f>
        <v>154.77155596644121</v>
      </c>
      <c r="I42" s="51">
        <f>IF(Calculation!W131,Calculation!X108,"Not Applicable")</f>
        <v>75.942603252902742</v>
      </c>
      <c r="J42" s="50">
        <f>IF(Calculation!U177,Calculation!N154,"Not Applicable")</f>
        <v>2051.9813993305252</v>
      </c>
      <c r="K42" s="51">
        <f>IF(Calculation!U177,Calculation!R154,"Not Applicable")</f>
        <v>32.112102153701592</v>
      </c>
      <c r="L42" s="51">
        <f>IF(Calculation!U177,Calculation!P154,"Not Applicable")</f>
        <v>29.543133981405465</v>
      </c>
      <c r="M42" s="51">
        <f>IF(Calculation!U177,Calculation!Q154,"Not Applicable")</f>
        <v>34.681070325997723</v>
      </c>
      <c r="N42" s="51">
        <f>IF(Calculation!U177,Calculation!S154,"Not Applicable")</f>
        <v>14.450445969165715</v>
      </c>
      <c r="O42" s="51">
        <f>IF(Calculation!U177,Calculation!U154,"Not Applicable")</f>
        <v>142.00125059870348</v>
      </c>
      <c r="P42" s="51">
        <f>IF(Calculation!W177,Calculation!X154,"Not Applicable")</f>
        <v>80.559777244341149</v>
      </c>
      <c r="Q42" s="41"/>
      <c r="R42" s="60"/>
      <c r="S42" s="196"/>
      <c r="T42" s="60"/>
      <c r="U42" s="60"/>
      <c r="V42" s="41"/>
      <c r="W42" s="41"/>
      <c r="X42" s="41"/>
      <c r="Y42" s="41"/>
      <c r="Z42" s="41"/>
      <c r="AA42" s="41"/>
    </row>
    <row r="43" spans="1:27" ht="16.5">
      <c r="A43" s="41"/>
      <c r="B43" s="41" t="str">
        <f t="shared" si="4"/>
        <v>CLU04J-1211C9</v>
      </c>
      <c r="C43" s="50">
        <f>IF(Calculation!U132,Calculation!N109,"Not Applicable")</f>
        <v>89.213958107688157</v>
      </c>
      <c r="D43" s="51">
        <f>IF(Calculation!U132,Calculation!R109,"Not Applicable")</f>
        <v>31.092482684914902</v>
      </c>
      <c r="E43" s="51">
        <f>IF(Calculation!U132,Calculation!P109,"Not Applicable")</f>
        <v>29.428200365538792</v>
      </c>
      <c r="F43" s="51">
        <f>IF(Calculation!U132,Calculation!Q109,"Not Applicable")</f>
        <v>34.546148255197714</v>
      </c>
      <c r="G43" s="51">
        <f>IF(Calculation!U132,Calculation!S109,"Not Applicable")</f>
        <v>2.7738834477160177</v>
      </c>
      <c r="H43" s="51">
        <f>IF(Calculation!U132,Calculation!U109,"Not Applicable")</f>
        <v>162.22743618536842</v>
      </c>
      <c r="I43" s="51">
        <f>IF(Calculation!W132,Calculation!X109,"Not Applicable")</f>
        <v>75.778196897852638</v>
      </c>
      <c r="J43" s="50">
        <f>IF(Calculation!U178,Calculation!N155,"Not Applicable")</f>
        <v>2144.8066910329576</v>
      </c>
      <c r="K43" s="51">
        <f>IF(Calculation!U178,Calculation!R155,"Not Applicable")</f>
        <v>32.003484915684936</v>
      </c>
      <c r="L43" s="51">
        <f>IF(Calculation!U178,Calculation!P155,"Not Applicable")</f>
        <v>29.443206122430144</v>
      </c>
      <c r="M43" s="51">
        <f>IF(Calculation!U178,Calculation!Q155,"Not Applicable")</f>
        <v>34.563763708939732</v>
      </c>
      <c r="N43" s="51">
        <f>IF(Calculation!U178,Calculation!S155,"Not Applicable")</f>
        <v>14.401568212058221</v>
      </c>
      <c r="O43" s="51">
        <f>IF(Calculation!U178,Calculation!U155,"Not Applicable")</f>
        <v>148.92869022674506</v>
      </c>
      <c r="P43" s="51">
        <f>IF(Calculation!W178,Calculation!X155,"Not Applicable")</f>
        <v>79.964163413015825</v>
      </c>
      <c r="Q43" s="41"/>
      <c r="U43" s="41"/>
      <c r="V43" s="41"/>
      <c r="W43" s="41"/>
      <c r="X43" s="41"/>
      <c r="Y43" s="41"/>
      <c r="Z43" s="41"/>
      <c r="AA43" s="41"/>
    </row>
    <row r="44" spans="1:27" ht="16.5">
      <c r="A44" s="41"/>
      <c r="B44" s="41" t="str">
        <f t="shared" si="4"/>
        <v>CLU04J-1212C9</v>
      </c>
      <c r="C44" s="50">
        <f>IF(Calculation!U133,Calculation!N110,"Not Applicable")</f>
        <v>88.763487134116247</v>
      </c>
      <c r="D44" s="51">
        <f>IF(Calculation!U133,Calculation!R110,"Not Applicable")</f>
        <v>31.078103460270093</v>
      </c>
      <c r="E44" s="51">
        <f>IF(Calculation!U133,Calculation!P110,"Not Applicable")</f>
        <v>29.41459081533861</v>
      </c>
      <c r="F44" s="51">
        <f>IF(Calculation!U133,Calculation!Q110,"Not Applicable")</f>
        <v>34.530171826701846</v>
      </c>
      <c r="G44" s="51">
        <f>IF(Calculation!U133,Calculation!S110,"Not Applicable")</f>
        <v>2.758600836648418</v>
      </c>
      <c r="H44" s="51">
        <f>IF(Calculation!U133,Calculation!U110,"Not Applicable")</f>
        <v>163.12617397257472</v>
      </c>
      <c r="I44" s="51">
        <f>IF(Calculation!W133,Calculation!X110,"Not Applicable")</f>
        <v>75.662351124402363</v>
      </c>
      <c r="J44" s="50">
        <f>IF(Calculation!U179,Calculation!N156,"Not Applicable")</f>
        <v>2154.441718392417</v>
      </c>
      <c r="K44" s="51">
        <f>IF(Calculation!U179,Calculation!R156,"Not Applicable")</f>
        <v>31.91683414062285</v>
      </c>
      <c r="L44" s="51">
        <f>IF(Calculation!U179,Calculation!P156,"Not Applicable")</f>
        <v>29.363487409373022</v>
      </c>
      <c r="M44" s="51">
        <f>IF(Calculation!U179,Calculation!Q156,"Not Applicable")</f>
        <v>34.470180871872678</v>
      </c>
      <c r="N44" s="51">
        <f>IF(Calculation!U179,Calculation!S156,"Not Applicable")</f>
        <v>14.362575363280282</v>
      </c>
      <c r="O44" s="51">
        <f>IF(Calculation!U179,Calculation!U156,"Not Applicable")</f>
        <v>150.00385821476812</v>
      </c>
      <c r="P44" s="51">
        <f>IF(Calculation!W179,Calculation!X156,"Not Applicable")</f>
        <v>79.37562297292456</v>
      </c>
      <c r="Q44" s="41"/>
      <c r="R44" s="60"/>
      <c r="S44" s="60"/>
      <c r="T44" s="60"/>
      <c r="U44" s="60"/>
      <c r="V44" s="60"/>
      <c r="W44" s="60"/>
      <c r="X44" s="60"/>
      <c r="Y44" s="60"/>
      <c r="Z44" s="60"/>
      <c r="AA44" s="41"/>
    </row>
    <row r="45" spans="1:27" ht="16.5">
      <c r="A45" s="41"/>
      <c r="B45" s="41" t="str">
        <f t="shared" si="4"/>
        <v>CLU04J-1812C9</v>
      </c>
      <c r="C45" s="50" t="str">
        <f>IF(Calculation!U134,Calculation!N111,"Not Applicable")</f>
        <v>Not Applicable</v>
      </c>
      <c r="D45" s="51" t="str">
        <f>IF(Calculation!U134,Calculation!R111,"Not Applicable")</f>
        <v>Not Applicable</v>
      </c>
      <c r="E45" s="51" t="str">
        <f>IF(Calculation!U134,Calculation!P111,"Not Applicable")</f>
        <v>Not Applicable</v>
      </c>
      <c r="F45" s="51" t="str">
        <f>IF(Calculation!U134,Calculation!Q111,"Not Applicable")</f>
        <v>Not Applicable</v>
      </c>
      <c r="G45" s="51" t="str">
        <f>IF(Calculation!U134,Calculation!S111,"Not Applicable")</f>
        <v>Not Applicable</v>
      </c>
      <c r="H45" s="51" t="str">
        <f>IF(Calculation!U134,Calculation!U111,"Not Applicable")</f>
        <v>Not Applicable</v>
      </c>
      <c r="I45" s="51" t="str">
        <f>IF(Calculation!W134,Calculation!X111,"Not Applicable")</f>
        <v>Not Applicable</v>
      </c>
      <c r="J45" s="50">
        <f>IF(Calculation!U180,Calculation!N157,"Not Applicable")</f>
        <v>3142.246300803803</v>
      </c>
      <c r="K45" s="51">
        <f>IF(Calculation!U180,Calculation!R157,"Not Applicable")</f>
        <v>47.838761516517174</v>
      </c>
      <c r="L45" s="51">
        <f>IF(Calculation!U180,Calculation!P157,"Not Applicable")</f>
        <v>44.011660595195799</v>
      </c>
      <c r="M45" s="51">
        <f>IF(Calculation!U180,Calculation!Q157,"Not Applicable")</f>
        <v>51.665862437838548</v>
      </c>
      <c r="N45" s="51">
        <f>IF(Calculation!U180,Calculation!S157,"Not Applicable")</f>
        <v>21.527442682432728</v>
      </c>
      <c r="O45" s="51">
        <f>IF(Calculation!U180,Calculation!U157,"Not Applicable")</f>
        <v>145.96468085677469</v>
      </c>
      <c r="P45" s="51">
        <f>IF(Calculation!W180,Calculation!X157,"Not Applicable")</f>
        <v>79.94618510045872</v>
      </c>
      <c r="Q45" s="41"/>
      <c r="R45" s="60"/>
      <c r="S45" s="60"/>
      <c r="T45" s="60"/>
      <c r="U45" s="60"/>
      <c r="V45" s="60"/>
      <c r="W45" s="60"/>
      <c r="X45" s="60"/>
      <c r="Y45" s="196"/>
      <c r="Z45" s="196"/>
      <c r="AA45" s="41"/>
    </row>
    <row r="46" spans="1:27" ht="16.5">
      <c r="A46" s="41"/>
      <c r="B46" s="41" t="str">
        <f t="shared" si="4"/>
        <v>CLU04J-1818C9</v>
      </c>
      <c r="C46" s="50" t="str">
        <f>IF(Calculation!U135,Calculation!N112,"Not Applicable")</f>
        <v>Not Applicable</v>
      </c>
      <c r="D46" s="51" t="str">
        <f>IF(Calculation!U135,Calculation!R112,"Not Applicable")</f>
        <v>Not Applicable</v>
      </c>
      <c r="E46" s="51" t="str">
        <f>IF(Calculation!U135,Calculation!P112,"Not Applicable")</f>
        <v>Not Applicable</v>
      </c>
      <c r="F46" s="51" t="str">
        <f>IF(Calculation!U135,Calculation!Q112,"Not Applicable")</f>
        <v>Not Applicable</v>
      </c>
      <c r="G46" s="51" t="str">
        <f>IF(Calculation!U135,Calculation!S112,"Not Applicable")</f>
        <v>Not Applicable</v>
      </c>
      <c r="H46" s="51" t="str">
        <f>IF(Calculation!U135,Calculation!U112,"Not Applicable")</f>
        <v>Not Applicable</v>
      </c>
      <c r="I46" s="51" t="str">
        <f>IF(Calculation!W135,Calculation!X112,"Not Applicable")</f>
        <v>Not Applicable</v>
      </c>
      <c r="J46" s="50">
        <f>IF(Calculation!U181,Calculation!N158,"Not Applicable")</f>
        <v>3103.0425829656142</v>
      </c>
      <c r="K46" s="51">
        <f>IF(Calculation!U181,Calculation!R158,"Not Applicable")</f>
        <v>47.323241687871992</v>
      </c>
      <c r="L46" s="51">
        <f>IF(Calculation!U181,Calculation!P158,"Not Applicable")</f>
        <v>43.537382352842236</v>
      </c>
      <c r="M46" s="51">
        <f>IF(Calculation!U181,Calculation!Q158,"Not Applicable")</f>
        <v>51.109101022901754</v>
      </c>
      <c r="N46" s="51">
        <f>IF(Calculation!U181,Calculation!S158,"Not Applicable")</f>
        <v>21.295458759542395</v>
      </c>
      <c r="O46" s="51">
        <f>IF(Calculation!U181,Calculation!U158,"Not Applicable")</f>
        <v>145.71381711019282</v>
      </c>
      <c r="P46" s="51">
        <f>IF(Calculation!W181,Calculation!X158,"Not Applicable")</f>
        <v>78.186872258201646</v>
      </c>
      <c r="Q46" s="41"/>
      <c r="R46" s="60"/>
      <c r="S46" s="60"/>
      <c r="T46" s="60"/>
      <c r="U46" s="60"/>
      <c r="V46" s="60"/>
      <c r="W46" s="60"/>
      <c r="X46" s="60"/>
      <c r="Y46" s="60"/>
      <c r="Z46" s="60"/>
      <c r="AA46" s="41"/>
    </row>
    <row r="47" spans="1:27" ht="16.5">
      <c r="A47" s="41"/>
      <c r="B47" s="41" t="str">
        <f t="shared" si="4"/>
        <v/>
      </c>
      <c r="C47" s="50" t="str">
        <f>IF(Calculation!U136,Calculation!N113,"Not Applicable")</f>
        <v>Not Applicable</v>
      </c>
      <c r="D47" s="51" t="str">
        <f>IF(Calculation!U136,Calculation!R113,"Not Applicable")</f>
        <v>Not Applicable</v>
      </c>
      <c r="E47" s="51" t="str">
        <f>IF(Calculation!U136,Calculation!P113,"Not Applicable")</f>
        <v>Not Applicable</v>
      </c>
      <c r="F47" s="51" t="str">
        <f>IF(Calculation!U136,Calculation!Q113,"Not Applicable")</f>
        <v>Not Applicable</v>
      </c>
      <c r="G47" s="51" t="str">
        <f>IF(Calculation!U136,Calculation!S113,"Not Applicable")</f>
        <v>Not Applicable</v>
      </c>
      <c r="H47" s="51" t="str">
        <f>IF(Calculation!U136,Calculation!U113,"Not Applicable")</f>
        <v>Not Applicable</v>
      </c>
      <c r="I47" s="51" t="str">
        <f>IF(Calculation!W136,Calculation!X113,"Not Applicable")</f>
        <v>Not Applicable</v>
      </c>
      <c r="J47" s="50">
        <f>IF(Calculation!U182,Calculation!N159,"Not Applicable")</f>
        <v>3297.5622374943819</v>
      </c>
      <c r="K47" s="51">
        <f>IF(Calculation!U182,Calculation!R159,"Not Applicable")</f>
        <v>46.988852031976322</v>
      </c>
      <c r="L47" s="51">
        <f>IF(Calculation!U182,Calculation!P159,"Not Applicable")</f>
        <v>43.229743869418215</v>
      </c>
      <c r="M47" s="51">
        <f>IF(Calculation!U182,Calculation!Q159,"Not Applicable")</f>
        <v>50.747960194534429</v>
      </c>
      <c r="N47" s="51">
        <f>IF(Calculation!U182,Calculation!S159,"Not Applicable")</f>
        <v>21.144983414389348</v>
      </c>
      <c r="O47" s="51">
        <f>IF(Calculation!U182,Calculation!U159,"Not Applicable")</f>
        <v>155.95009808569355</v>
      </c>
      <c r="P47" s="51">
        <f>IF(Calculation!W182,Calculation!X159,"Not Applicable")</f>
        <v>77.528446700545487</v>
      </c>
      <c r="Q47" s="41"/>
      <c r="R47" s="60"/>
      <c r="S47" s="60"/>
      <c r="T47" s="60"/>
      <c r="U47" s="60"/>
      <c r="V47" s="60"/>
      <c r="W47" s="60"/>
      <c r="X47" s="60"/>
      <c r="Y47" s="60"/>
      <c r="Z47" s="60"/>
      <c r="AA47" s="41"/>
    </row>
    <row r="48" spans="1:27" ht="16.5">
      <c r="A48" s="41"/>
      <c r="B48" s="41" t="str">
        <f t="shared" si="4"/>
        <v/>
      </c>
      <c r="C48" s="50" t="str">
        <f>IF(Calculation!U137,Calculation!N114,"Not Applicable")</f>
        <v>Not Applicable</v>
      </c>
      <c r="D48" s="51" t="str">
        <f>IF(Calculation!U137,Calculation!R114,"Not Applicable")</f>
        <v>Not Applicable</v>
      </c>
      <c r="E48" s="51" t="str">
        <f>IF(Calculation!U137,Calculation!P114,"Not Applicable")</f>
        <v>Not Applicable</v>
      </c>
      <c r="F48" s="51" t="str">
        <f>IF(Calculation!U137,Calculation!Q114,"Not Applicable")</f>
        <v>Not Applicable</v>
      </c>
      <c r="G48" s="51" t="str">
        <f>IF(Calculation!U137,Calculation!S114,"Not Applicable")</f>
        <v>Not Applicable</v>
      </c>
      <c r="H48" s="51" t="str">
        <f>IF(Calculation!U137,Calculation!U114,"Not Applicable")</f>
        <v>Not Applicable</v>
      </c>
      <c r="I48" s="51" t="str">
        <f>IF(Calculation!W137,Calculation!X114,"Not Applicable")</f>
        <v>Not Applicable</v>
      </c>
      <c r="J48" s="50">
        <f>IF(Calculation!U183,Calculation!N160,"Not Applicable")</f>
        <v>6228.8319320526844</v>
      </c>
      <c r="K48" s="51">
        <f>IF(Calculation!U183,Calculation!R160,"Not Applicable")</f>
        <v>94.524069759363925</v>
      </c>
      <c r="L48" s="51">
        <f>IF(Calculation!U183,Calculation!P160,"Not Applicable")</f>
        <v>86.962144178614821</v>
      </c>
      <c r="M48" s="51">
        <f>IF(Calculation!U183,Calculation!Q160,"Not Applicable")</f>
        <v>102.08599534011304</v>
      </c>
      <c r="N48" s="51">
        <f>IF(Calculation!U183,Calculation!S160,"Not Applicable")</f>
        <v>42.535831391713764</v>
      </c>
      <c r="O48" s="51">
        <f>IF(Calculation!U183,Calculation!U160,"Not Applicable")</f>
        <v>146.43729129662898</v>
      </c>
      <c r="P48" s="51">
        <f>IF(Calculation!W183,Calculation!X160,"Not Applicable")</f>
        <v>78.820502838887677</v>
      </c>
      <c r="Q48" s="41"/>
      <c r="U48" s="41"/>
      <c r="V48" s="41"/>
      <c r="W48" s="41"/>
      <c r="X48" s="41"/>
      <c r="Y48" s="41"/>
      <c r="Z48" s="41"/>
      <c r="AA48" s="41"/>
    </row>
    <row r="49" spans="1:32" ht="16.5">
      <c r="A49" s="41"/>
      <c r="B49" s="41" t="str">
        <f t="shared" si="4"/>
        <v/>
      </c>
      <c r="C49" s="50" t="str">
        <f>IF(Calculation!U138,Calculation!N115,"Not Applicable")</f>
        <v>Not Applicable</v>
      </c>
      <c r="D49" s="51" t="str">
        <f>IF(Calculation!U138,Calculation!R115,"Not Applicable")</f>
        <v>Not Applicable</v>
      </c>
      <c r="E49" s="51" t="str">
        <f>IF(Calculation!U138,Calculation!P115,"Not Applicable")</f>
        <v>Not Applicable</v>
      </c>
      <c r="F49" s="51" t="str">
        <f>IF(Calculation!U138,Calculation!Q115,"Not Applicable")</f>
        <v>Not Applicable</v>
      </c>
      <c r="G49" s="51" t="str">
        <f>IF(Calculation!U138,Calculation!S115,"Not Applicable")</f>
        <v>Not Applicable</v>
      </c>
      <c r="H49" s="51" t="str">
        <f>IF(Calculation!U138,Calculation!U115,"Not Applicable")</f>
        <v>Not Applicable</v>
      </c>
      <c r="I49" s="51" t="str">
        <f>IF(Calculation!W138,Calculation!X115,"Not Applicable")</f>
        <v>Not Applicable</v>
      </c>
      <c r="J49" s="50" t="e">
        <f>IF(Calculation!U184,Calculation!N161,"Not Applicable")</f>
        <v>#VALUE!</v>
      </c>
      <c r="K49" s="51" t="e">
        <f>IF(Calculation!U184,Calculation!R161,"Not Applicable")</f>
        <v>#VALUE!</v>
      </c>
      <c r="L49" s="51" t="e">
        <f>IF(Calculation!U184,Calculation!P161,"Not Applicable")</f>
        <v>#VALUE!</v>
      </c>
      <c r="M49" s="51" t="e">
        <f>IF(Calculation!U184,Calculation!Q161,"Not Applicable")</f>
        <v>#VALUE!</v>
      </c>
      <c r="N49" s="51" t="e">
        <f>IF(Calculation!U184,Calculation!S161,"Not Applicable")</f>
        <v>#VALUE!</v>
      </c>
      <c r="O49" s="51" t="e">
        <f>IF(Calculation!U184,Calculation!U161,"Not Applicable")</f>
        <v>#VALUE!</v>
      </c>
      <c r="P49" s="51" t="e">
        <f>IF(Calculation!W184,Calculation!X161,"Not Applicable")</f>
        <v>#VALUE!</v>
      </c>
      <c r="Q49" s="41"/>
      <c r="U49" s="41"/>
      <c r="V49" s="41"/>
      <c r="W49" s="41"/>
      <c r="X49" s="41"/>
      <c r="Y49" s="41"/>
      <c r="Z49" s="41"/>
      <c r="AA49" s="41"/>
    </row>
    <row r="50" spans="1:32" ht="16.5">
      <c r="A50" s="41"/>
      <c r="B50" s="41" t="str">
        <f t="shared" si="4"/>
        <v/>
      </c>
      <c r="C50" s="50" t="str">
        <f>IF(Calculation!U139,Calculation!N116,"Not Applicable")</f>
        <v>Not Applicable</v>
      </c>
      <c r="D50" s="51" t="str">
        <f>IF(Calculation!U139,Calculation!R116,"Not Applicable")</f>
        <v>Not Applicable</v>
      </c>
      <c r="E50" s="51" t="str">
        <f>IF(Calculation!U139,Calculation!P116,"Not Applicable")</f>
        <v>Not Applicable</v>
      </c>
      <c r="F50" s="51" t="str">
        <f>IF(Calculation!U139,Calculation!Q116,"Not Applicable")</f>
        <v>Not Applicable</v>
      </c>
      <c r="G50" s="51" t="str">
        <f>IF(Calculation!U139,Calculation!S116,"Not Applicable")</f>
        <v>Not Applicable</v>
      </c>
      <c r="H50" s="51" t="str">
        <f>IF(Calculation!U139,Calculation!U116,"Not Applicable")</f>
        <v>Not Applicable</v>
      </c>
      <c r="I50" s="51" t="str">
        <f>IF(Calculation!W139,Calculation!X116,"Not Applicable")</f>
        <v>Not Applicable</v>
      </c>
      <c r="J50" s="50" t="e">
        <f>IF(Calculation!U185,Calculation!N162,"Not Applicable")</f>
        <v>#VALUE!</v>
      </c>
      <c r="K50" s="51" t="e">
        <f>IF(Calculation!U185,Calculation!R162,"Not Applicable")</f>
        <v>#VALUE!</v>
      </c>
      <c r="L50" s="51" t="e">
        <f>IF(Calculation!U185,Calculation!P162,"Not Applicable")</f>
        <v>#VALUE!</v>
      </c>
      <c r="M50" s="51" t="e">
        <f>IF(Calculation!U185,Calculation!Q162,"Not Applicable")</f>
        <v>#VALUE!</v>
      </c>
      <c r="N50" s="51" t="e">
        <f>IF(Calculation!U185,Calculation!S162,"Not Applicable")</f>
        <v>#VALUE!</v>
      </c>
      <c r="O50" s="51" t="e">
        <f>IF(Calculation!U185,Calculation!U162,"Not Applicable")</f>
        <v>#VALUE!</v>
      </c>
      <c r="P50" s="51" t="e">
        <f>IF(Calculation!W185,Calculation!X162,"Not Applicable")</f>
        <v>#VALUE!</v>
      </c>
      <c r="Q50" s="41"/>
      <c r="U50" s="41"/>
      <c r="V50" s="41"/>
      <c r="W50" s="41"/>
      <c r="X50" s="41"/>
      <c r="Y50" s="41"/>
      <c r="Z50" s="41"/>
      <c r="AA50" s="41"/>
    </row>
    <row r="51" spans="1:32" ht="16.5">
      <c r="A51" s="41"/>
      <c r="B51" s="41" t="str">
        <f t="shared" si="4"/>
        <v/>
      </c>
      <c r="C51" s="50" t="str">
        <f>IF(Calculation!U140,Calculation!N117,"Not Applicable")</f>
        <v>Not Applicable</v>
      </c>
      <c r="D51" s="51" t="str">
        <f>IF(Calculation!U140,Calculation!R117,"Not Applicable")</f>
        <v>Not Applicable</v>
      </c>
      <c r="E51" s="51" t="str">
        <f>IF(Calculation!U140,Calculation!P117,"Not Applicable")</f>
        <v>Not Applicable</v>
      </c>
      <c r="F51" s="51" t="str">
        <f>IF(Calculation!U140,Calculation!Q117,"Not Applicable")</f>
        <v>Not Applicable</v>
      </c>
      <c r="G51" s="51" t="str">
        <f>IF(Calculation!U140,Calculation!S117,"Not Applicable")</f>
        <v>Not Applicable</v>
      </c>
      <c r="H51" s="51" t="str">
        <f>IF(Calculation!U140,Calculation!U117,"Not Applicable")</f>
        <v>Not Applicable</v>
      </c>
      <c r="I51" s="51" t="str">
        <f>IF(Calculation!W140,Calculation!X117,"Not Applicable")</f>
        <v>Not Applicable</v>
      </c>
      <c r="J51" s="50" t="e">
        <f>IF(Calculation!U186,Calculation!N163,"Not Applicable")</f>
        <v>#VALUE!</v>
      </c>
      <c r="K51" s="51" t="e">
        <f>IF(Calculation!U186,Calculation!R163,"Not Applicable")</f>
        <v>#VALUE!</v>
      </c>
      <c r="L51" s="51" t="e">
        <f>IF(Calculation!U186,Calculation!P163,"Not Applicable")</f>
        <v>#VALUE!</v>
      </c>
      <c r="M51" s="51" t="e">
        <f>IF(Calculation!U186,Calculation!Q163,"Not Applicable")</f>
        <v>#VALUE!</v>
      </c>
      <c r="N51" s="51" t="e">
        <f>IF(Calculation!U186,Calculation!S163,"Not Applicable")</f>
        <v>#VALUE!</v>
      </c>
      <c r="O51" s="51" t="e">
        <f>IF(Calculation!U186,Calculation!U163,"Not Applicable")</f>
        <v>#VALUE!</v>
      </c>
      <c r="P51" s="51" t="e">
        <f>IF(Calculation!W186,Calculation!X163,"Not Applicable")</f>
        <v>#VALUE!</v>
      </c>
      <c r="Q51" s="41"/>
      <c r="U51" s="41"/>
      <c r="V51" s="41"/>
      <c r="W51" s="41"/>
      <c r="X51" s="41"/>
      <c r="Y51" s="41"/>
      <c r="Z51" s="41"/>
      <c r="AA51" s="41"/>
    </row>
    <row r="52" spans="1:32" ht="16.5">
      <c r="A52" s="41"/>
      <c r="B52" s="41" t="str">
        <f t="shared" si="4"/>
        <v/>
      </c>
      <c r="C52" s="50" t="str">
        <f>IF(Calculation!U141,Calculation!N118,"Not Applicable")</f>
        <v>Not Applicable</v>
      </c>
      <c r="D52" s="51" t="str">
        <f>IF(Calculation!U141,Calculation!R118,"Not Applicable")</f>
        <v>Not Applicable</v>
      </c>
      <c r="E52" s="51" t="str">
        <f>IF(Calculation!U141,Calculation!P118,"Not Applicable")</f>
        <v>Not Applicable</v>
      </c>
      <c r="F52" s="51" t="str">
        <f>IF(Calculation!U141,Calculation!Q118,"Not Applicable")</f>
        <v>Not Applicable</v>
      </c>
      <c r="G52" s="51" t="str">
        <f>IF(Calculation!U141,Calculation!S118,"Not Applicable")</f>
        <v>Not Applicable</v>
      </c>
      <c r="H52" s="51" t="str">
        <f>IF(Calculation!U141,Calculation!U118,"Not Applicable")</f>
        <v>Not Applicable</v>
      </c>
      <c r="I52" s="51" t="str">
        <f>IF(Calculation!W141,Calculation!X118,"Not Applicable")</f>
        <v>Not Applicable</v>
      </c>
      <c r="J52" s="50" t="e">
        <f>IF(Calculation!U187,Calculation!N164,"Not Applicable")</f>
        <v>#VALUE!</v>
      </c>
      <c r="K52" s="51" t="e">
        <f>IF(Calculation!U187,Calculation!R164,"Not Applicable")</f>
        <v>#VALUE!</v>
      </c>
      <c r="L52" s="51" t="e">
        <f>IF(Calculation!U187,Calculation!P164,"Not Applicable")</f>
        <v>#VALUE!</v>
      </c>
      <c r="M52" s="51" t="e">
        <f>IF(Calculation!U187,Calculation!Q164,"Not Applicable")</f>
        <v>#VALUE!</v>
      </c>
      <c r="N52" s="51" t="e">
        <f>IF(Calculation!U187,Calculation!S164,"Not Applicable")</f>
        <v>#VALUE!</v>
      </c>
      <c r="O52" s="51" t="e">
        <f>IF(Calculation!U187,Calculation!U164,"Not Applicable")</f>
        <v>#VALUE!</v>
      </c>
      <c r="P52" s="51" t="e">
        <f>IF(Calculation!W187,Calculation!X164,"Not Applicable")</f>
        <v>#VALUE!</v>
      </c>
      <c r="Q52" s="41"/>
      <c r="R52" s="41"/>
      <c r="S52" s="41"/>
      <c r="T52" s="41"/>
      <c r="U52" s="193"/>
      <c r="V52" s="193"/>
      <c r="W52" s="193"/>
      <c r="X52" s="193"/>
      <c r="Y52" s="193"/>
      <c r="Z52" s="193"/>
      <c r="AA52" s="193"/>
      <c r="AB52" s="193"/>
      <c r="AC52" s="193"/>
      <c r="AD52" s="193"/>
    </row>
    <row r="53" spans="1:32" ht="16.5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86"/>
      <c r="M53" s="86"/>
      <c r="N53" s="86"/>
      <c r="O53" s="86"/>
      <c r="P53" s="86"/>
      <c r="Q53" s="86"/>
      <c r="R53" s="86"/>
      <c r="S53" s="171"/>
      <c r="T53" s="171"/>
      <c r="U53" s="86"/>
      <c r="V53" s="177"/>
      <c r="W53" s="177"/>
      <c r="X53" s="177"/>
      <c r="Y53" s="171"/>
      <c r="Z53" s="177"/>
      <c r="AA53" s="177"/>
      <c r="AB53" s="171"/>
      <c r="AC53" s="177"/>
      <c r="AD53" s="177"/>
    </row>
    <row r="54" spans="1:32" ht="19.5">
      <c r="A54" s="41"/>
      <c r="B54" s="204" t="s">
        <v>129</v>
      </c>
      <c r="C54" s="46"/>
      <c r="D54" s="46"/>
      <c r="E54" s="41"/>
      <c r="F54" s="41"/>
      <c r="G54" s="41"/>
      <c r="H54" s="41"/>
      <c r="I54" s="41"/>
      <c r="J54" s="41"/>
      <c r="L54" s="203" t="s">
        <v>133</v>
      </c>
      <c r="M54" s="195"/>
      <c r="N54" s="195"/>
      <c r="O54" s="195"/>
      <c r="P54" s="195"/>
      <c r="Q54" s="195"/>
      <c r="R54" s="195"/>
      <c r="S54" s="195"/>
      <c r="T54" s="170"/>
      <c r="U54" s="170"/>
      <c r="V54" s="170"/>
      <c r="W54" s="170"/>
      <c r="X54" s="170"/>
      <c r="Y54" s="170"/>
      <c r="Z54" s="170"/>
      <c r="AA54" s="170"/>
      <c r="AB54" s="170"/>
      <c r="AC54" s="170"/>
      <c r="AD54" s="170"/>
    </row>
    <row r="55" spans="1:32" ht="16.5">
      <c r="A55" s="41"/>
      <c r="B55" s="72" t="s">
        <v>24</v>
      </c>
      <c r="C55" s="72" t="s">
        <v>25</v>
      </c>
      <c r="D55" s="72" t="s">
        <v>26</v>
      </c>
      <c r="E55" s="72"/>
      <c r="F55" s="41"/>
      <c r="G55" s="41"/>
      <c r="H55" s="41"/>
      <c r="I55" s="41"/>
      <c r="K55" s="70" t="s">
        <v>161</v>
      </c>
      <c r="L55" s="52">
        <v>1</v>
      </c>
      <c r="M55" s="52">
        <v>2</v>
      </c>
      <c r="N55" s="52">
        <v>3</v>
      </c>
      <c r="O55" s="53">
        <v>4</v>
      </c>
      <c r="P55" s="53">
        <v>5</v>
      </c>
      <c r="Q55" s="53">
        <v>6</v>
      </c>
      <c r="R55" s="53">
        <v>7</v>
      </c>
      <c r="S55" s="53">
        <v>8</v>
      </c>
      <c r="T55" s="53">
        <v>9</v>
      </c>
      <c r="U55" s="53">
        <v>10</v>
      </c>
      <c r="V55" s="263">
        <v>11</v>
      </c>
      <c r="W55" s="263">
        <v>12</v>
      </c>
      <c r="X55" s="264">
        <v>13</v>
      </c>
      <c r="Y55" s="264">
        <v>14</v>
      </c>
      <c r="Z55" s="264">
        <v>15</v>
      </c>
      <c r="AA55" s="265">
        <v>16</v>
      </c>
      <c r="AB55" s="265">
        <v>17</v>
      </c>
      <c r="AC55" s="265">
        <v>18</v>
      </c>
      <c r="AD55" s="54">
        <v>19</v>
      </c>
      <c r="AE55" s="54">
        <v>20</v>
      </c>
      <c r="AF55" s="54">
        <v>21</v>
      </c>
    </row>
    <row r="56" spans="1:32" ht="16.5">
      <c r="A56" s="41"/>
      <c r="B56" s="72"/>
      <c r="C56" s="200">
        <v>5</v>
      </c>
      <c r="D56" s="200">
        <v>180</v>
      </c>
      <c r="E56" s="72"/>
      <c r="F56" s="41"/>
      <c r="G56" s="41"/>
      <c r="H56" s="41"/>
      <c r="I56" s="41"/>
      <c r="J56" s="35" t="s">
        <v>75</v>
      </c>
      <c r="K56" s="35"/>
      <c r="L56" s="52">
        <f>VLOOKUP(L55,$G$3:$I$23,2,FALSE)</f>
        <v>0</v>
      </c>
      <c r="M56" s="52">
        <f t="shared" ref="M56:AF56" si="5">VLOOKUP(M55,$G$3:$I$23,2,FALSE)</f>
        <v>0</v>
      </c>
      <c r="N56" s="52">
        <f t="shared" si="5"/>
        <v>0</v>
      </c>
      <c r="O56" s="53" t="str">
        <f t="shared" si="5"/>
        <v>6500K,80Min</v>
      </c>
      <c r="P56" s="53" t="str">
        <f t="shared" si="5"/>
        <v>5700K,80Min</v>
      </c>
      <c r="Q56" s="53" t="str">
        <f t="shared" si="5"/>
        <v>5000K,80Min</v>
      </c>
      <c r="R56" s="53" t="str">
        <f t="shared" si="5"/>
        <v>4000K,80Min</v>
      </c>
      <c r="S56" s="53" t="str">
        <f t="shared" si="5"/>
        <v>3500K,80Min</v>
      </c>
      <c r="T56" s="53" t="str">
        <f t="shared" si="5"/>
        <v>3000K,80Min</v>
      </c>
      <c r="U56" s="53" t="str">
        <f t="shared" si="5"/>
        <v>2700K,80Min</v>
      </c>
      <c r="V56" s="263" t="str">
        <f t="shared" si="5"/>
        <v>5700K,90Min On BBL</v>
      </c>
      <c r="W56" s="263" t="str">
        <f t="shared" si="5"/>
        <v>4000K,90Min On BBL</v>
      </c>
      <c r="X56" s="263" t="str">
        <f t="shared" si="5"/>
        <v>3500K,90Min On BBL</v>
      </c>
      <c r="Y56" s="263" t="str">
        <f t="shared" si="5"/>
        <v>3000K,90Min On BBL</v>
      </c>
      <c r="Z56" s="263" t="str">
        <f t="shared" si="5"/>
        <v>2700K,90Min On BBL</v>
      </c>
      <c r="AA56" s="266" t="str">
        <f t="shared" si="5"/>
        <v>3500K,90Min B. BBL</v>
      </c>
      <c r="AB56" s="265" t="str">
        <f t="shared" si="5"/>
        <v>3000K,90Min B. BBL</v>
      </c>
      <c r="AC56" s="265" t="str">
        <f t="shared" si="5"/>
        <v>2700K,90Min B. BBL</v>
      </c>
      <c r="AD56" s="54" t="str">
        <f t="shared" si="5"/>
        <v>4000K,97Typ</v>
      </c>
      <c r="AE56" s="54" t="str">
        <f t="shared" si="5"/>
        <v>3000K,97Typ</v>
      </c>
      <c r="AF56" s="54" t="str">
        <f t="shared" si="5"/>
        <v>2700K,97Typ</v>
      </c>
    </row>
    <row r="57" spans="1:32" ht="16.5">
      <c r="A57" s="41"/>
      <c r="B57" s="72" t="s">
        <v>50</v>
      </c>
      <c r="C57" s="72" t="s">
        <v>26</v>
      </c>
      <c r="D57" s="72" t="s">
        <v>25</v>
      </c>
      <c r="E57" s="41"/>
      <c r="F57" s="41"/>
      <c r="G57" s="75"/>
      <c r="H57" s="41"/>
      <c r="I57" s="76"/>
      <c r="J57" s="36" t="str">
        <f>IF(B3="","",CONCATENATE(B3,"-",C3,D3,E3))</f>
        <v>CLU02J-1201C9</v>
      </c>
      <c r="K57" s="37">
        <f>IF(Tcスペック算出!K11="","",Tcスペック算出!K11)</f>
        <v>0.89756183723040173</v>
      </c>
      <c r="L57" s="269">
        <v>515.28859999999997</v>
      </c>
      <c r="M57" s="269">
        <v>508.29829999999998</v>
      </c>
      <c r="N57" s="269">
        <v>494.31760000000003</v>
      </c>
      <c r="O57" s="269">
        <v>495.31619999999998</v>
      </c>
      <c r="P57" s="269"/>
      <c r="Q57" s="269">
        <v>486.32859999999999</v>
      </c>
      <c r="R57" s="269">
        <v>479.3383</v>
      </c>
      <c r="S57" s="269">
        <v>475.34379999999999</v>
      </c>
      <c r="T57" s="269">
        <v>467.35480000000001</v>
      </c>
      <c r="U57" s="269">
        <v>448.38099999999997</v>
      </c>
      <c r="V57" s="269"/>
      <c r="W57" s="270">
        <v>406.43889999999999</v>
      </c>
      <c r="X57" s="270">
        <v>406.43889999999999</v>
      </c>
      <c r="Y57" s="270">
        <v>400.44720000000001</v>
      </c>
      <c r="Z57" s="270">
        <v>384.4692</v>
      </c>
      <c r="AA57" s="269"/>
      <c r="AB57" s="269"/>
      <c r="AC57" s="269"/>
      <c r="AD57" s="269">
        <v>366.49400000000003</v>
      </c>
      <c r="AE57" s="269">
        <v>357.50639999999999</v>
      </c>
      <c r="AF57" s="269">
        <v>344.52440000000001</v>
      </c>
    </row>
    <row r="58" spans="1:32" ht="16.5">
      <c r="A58" s="41"/>
      <c r="B58" s="72"/>
      <c r="C58" s="200">
        <v>105</v>
      </c>
      <c r="D58" s="200">
        <v>-40</v>
      </c>
      <c r="E58" s="41"/>
      <c r="F58" s="41"/>
      <c r="G58" s="75"/>
      <c r="H58" s="41"/>
      <c r="I58" s="76"/>
      <c r="J58" s="36" t="str">
        <f t="shared" ref="J58:J74" si="6">IF(B4="","",CONCATENATE(B4,"-",C4,D4,E4))</f>
        <v>CLU02J-1202C9</v>
      </c>
      <c r="K58" s="37">
        <f>IF(Tcスペック算出!K12="","",Tcスペック算出!K12)</f>
        <v>0.9003363315727444</v>
      </c>
      <c r="L58" s="269">
        <v>1015.591</v>
      </c>
      <c r="M58" s="269">
        <v>1005.604</v>
      </c>
      <c r="N58" s="269">
        <v>977.64329999999995</v>
      </c>
      <c r="O58" s="269">
        <v>976.64469999999994</v>
      </c>
      <c r="P58" s="269"/>
      <c r="Q58" s="269">
        <v>958.66959999999995</v>
      </c>
      <c r="R58" s="269">
        <v>946.68619999999999</v>
      </c>
      <c r="S58" s="269">
        <v>939.69590000000005</v>
      </c>
      <c r="T58" s="269">
        <v>922.71950000000004</v>
      </c>
      <c r="U58" s="269">
        <v>884.7722</v>
      </c>
      <c r="V58" s="269"/>
      <c r="W58" s="270">
        <v>803.88440000000003</v>
      </c>
      <c r="X58" s="270">
        <v>801.88720000000001</v>
      </c>
      <c r="Y58" s="270">
        <v>789.90380000000005</v>
      </c>
      <c r="Z58" s="270">
        <v>760.94399999999996</v>
      </c>
      <c r="AA58" s="269"/>
      <c r="AB58" s="269"/>
      <c r="AC58" s="269"/>
      <c r="AD58" s="271">
        <v>724.99390000000005</v>
      </c>
      <c r="AE58" s="271">
        <v>707.01880000000006</v>
      </c>
      <c r="AF58" s="271">
        <v>680.05629999999996</v>
      </c>
    </row>
    <row r="59" spans="1:32" ht="16.5">
      <c r="A59" s="41"/>
      <c r="B59" s="72" t="s">
        <v>27</v>
      </c>
      <c r="C59" s="72" t="s">
        <v>26</v>
      </c>
      <c r="D59" s="72" t="s">
        <v>25</v>
      </c>
      <c r="E59" s="41"/>
      <c r="F59" s="41"/>
      <c r="G59" s="41"/>
      <c r="H59" s="41"/>
      <c r="I59" s="76"/>
      <c r="J59" s="36" t="str">
        <f t="shared" si="6"/>
        <v>CLU02J-1203C9</v>
      </c>
      <c r="K59" s="37">
        <f>IF(Tcスペック算出!K13="","",Tcスペック算出!K13)</f>
        <v>0.9003363315727444</v>
      </c>
      <c r="L59" s="269">
        <v>1495.924</v>
      </c>
      <c r="M59" s="269">
        <v>1480.9449999999999</v>
      </c>
      <c r="N59" s="269">
        <v>1440.002</v>
      </c>
      <c r="O59" s="269">
        <v>1437.0060000000001</v>
      </c>
      <c r="P59" s="269"/>
      <c r="Q59" s="269">
        <v>1412.04</v>
      </c>
      <c r="R59" s="269">
        <v>1395.0640000000001</v>
      </c>
      <c r="S59" s="269">
        <v>1382.0820000000001</v>
      </c>
      <c r="T59" s="269">
        <v>1360.1130000000001</v>
      </c>
      <c r="U59" s="269">
        <v>1304.19</v>
      </c>
      <c r="V59" s="269"/>
      <c r="W59" s="270">
        <v>1183.3579999999999</v>
      </c>
      <c r="X59" s="270">
        <v>1180.3620000000001</v>
      </c>
      <c r="Y59" s="270">
        <v>1165.383</v>
      </c>
      <c r="Z59" s="270">
        <v>1120.4449999999999</v>
      </c>
      <c r="AA59" s="269">
        <v>1121.444</v>
      </c>
      <c r="AB59" s="269">
        <v>1106.4649999999999</v>
      </c>
      <c r="AC59" s="269">
        <v>1063.5239999999999</v>
      </c>
      <c r="AD59" s="271">
        <v>1067.519</v>
      </c>
      <c r="AE59" s="271">
        <v>1042.5530000000001</v>
      </c>
      <c r="AF59" s="271">
        <v>1003.607</v>
      </c>
    </row>
    <row r="60" spans="1:32" ht="16.5">
      <c r="A60" s="41"/>
      <c r="B60" s="72"/>
      <c r="C60" s="200">
        <v>140</v>
      </c>
      <c r="D60" s="200">
        <v>-25</v>
      </c>
      <c r="E60" s="41"/>
      <c r="F60" s="41"/>
      <c r="G60" s="41"/>
      <c r="H60" s="41"/>
      <c r="I60" s="76"/>
      <c r="J60" s="36" t="str">
        <f t="shared" si="6"/>
        <v>CLU02J-1204C9</v>
      </c>
      <c r="K60" s="37">
        <f>IF(Tcスペック算出!K14="","",Tcスペック算出!K14)</f>
        <v>0.90336627377989398</v>
      </c>
      <c r="L60" s="269">
        <v>1957.269</v>
      </c>
      <c r="M60" s="269">
        <v>1938.2950000000001</v>
      </c>
      <c r="N60" s="269">
        <v>1885.3689999999999</v>
      </c>
      <c r="O60" s="269">
        <v>1881.375</v>
      </c>
      <c r="P60" s="269"/>
      <c r="Q60" s="269">
        <v>1847.422</v>
      </c>
      <c r="R60" s="269">
        <v>1827.45</v>
      </c>
      <c r="S60" s="269">
        <v>1811.472</v>
      </c>
      <c r="T60" s="269">
        <v>1780.5150000000001</v>
      </c>
      <c r="U60" s="269">
        <v>1706.6179999999999</v>
      </c>
      <c r="V60" s="269"/>
      <c r="W60" s="270">
        <v>1549.837</v>
      </c>
      <c r="X60" s="270">
        <v>1546.8409999999999</v>
      </c>
      <c r="Y60" s="270">
        <v>1525.8710000000001</v>
      </c>
      <c r="Z60" s="270">
        <v>1465.954</v>
      </c>
      <c r="AA60" s="271"/>
      <c r="AB60" s="271"/>
      <c r="AC60" s="271"/>
      <c r="AD60" s="271">
        <v>1400.046</v>
      </c>
      <c r="AE60" s="271">
        <v>1365.095</v>
      </c>
      <c r="AF60" s="271">
        <v>1312.1690000000001</v>
      </c>
    </row>
    <row r="61" spans="1:32" ht="16.5">
      <c r="A61" s="41"/>
      <c r="E61" s="41"/>
      <c r="F61" s="41"/>
      <c r="G61" s="41"/>
      <c r="H61" s="41"/>
      <c r="I61" s="76"/>
      <c r="J61" s="36" t="str">
        <f t="shared" si="6"/>
        <v>CLU03J-1205C9</v>
      </c>
      <c r="K61" s="37">
        <f>IF(Tcスペック算出!K15="","",Tcスペック算出!K15)</f>
        <v>0.90309177698481236</v>
      </c>
      <c r="L61" s="56">
        <v>2553.4380000000001</v>
      </c>
      <c r="M61" s="56">
        <v>2527.4749999999999</v>
      </c>
      <c r="N61" s="56">
        <v>2459.569</v>
      </c>
      <c r="O61" s="56">
        <v>2454.576</v>
      </c>
      <c r="P61" s="56"/>
      <c r="Q61" s="56">
        <v>2410.6379999999999</v>
      </c>
      <c r="R61" s="56">
        <v>2381.6779999999999</v>
      </c>
      <c r="S61" s="56">
        <v>2362.7040000000002</v>
      </c>
      <c r="T61" s="56">
        <v>2322.7600000000002</v>
      </c>
      <c r="U61" s="56">
        <v>2227.893</v>
      </c>
      <c r="V61" s="56"/>
      <c r="W61" s="267">
        <v>2020.182</v>
      </c>
      <c r="X61" s="267">
        <v>2017.1859999999999</v>
      </c>
      <c r="Y61" s="267">
        <v>1989.2249999999999</v>
      </c>
      <c r="Z61" s="267">
        <v>1913.3309999999999</v>
      </c>
      <c r="AA61" s="274">
        <v>1917.326</v>
      </c>
      <c r="AB61" s="274">
        <v>1889.365</v>
      </c>
      <c r="AC61" s="274">
        <v>1817.4649999999999</v>
      </c>
      <c r="AD61" s="268">
        <v>1824.4549999999999</v>
      </c>
      <c r="AE61" s="268">
        <v>1780.5170000000001</v>
      </c>
      <c r="AF61" s="268">
        <v>1711.6130000000001</v>
      </c>
    </row>
    <row r="62" spans="1:32" ht="16.5">
      <c r="A62" s="41"/>
      <c r="E62" s="41"/>
      <c r="F62" s="41"/>
      <c r="G62" s="41"/>
      <c r="H62" s="41"/>
      <c r="I62" s="76"/>
      <c r="J62" s="36" t="str">
        <f t="shared" si="6"/>
        <v>CLU03J-1206C9</v>
      </c>
      <c r="K62" s="37">
        <f>IF(Tcスペック算出!K16="","",Tcスペック算出!K16)</f>
        <v>0.90487260270005576</v>
      </c>
      <c r="L62" s="56">
        <v>3033.7550000000001</v>
      </c>
      <c r="M62" s="56">
        <v>3001.8</v>
      </c>
      <c r="N62" s="56">
        <v>2920.913</v>
      </c>
      <c r="O62" s="56">
        <v>2914.9209999999998</v>
      </c>
      <c r="P62" s="56"/>
      <c r="Q62" s="56">
        <v>2862.9940000000001</v>
      </c>
      <c r="R62" s="56">
        <v>2830.04</v>
      </c>
      <c r="S62" s="56">
        <v>2807.0720000000001</v>
      </c>
      <c r="T62" s="56">
        <v>2758.1410000000001</v>
      </c>
      <c r="U62" s="56">
        <v>2647.2959999999998</v>
      </c>
      <c r="V62" s="56"/>
      <c r="W62" s="267">
        <v>2398.6439999999998</v>
      </c>
      <c r="X62" s="267">
        <v>2397.645</v>
      </c>
      <c r="Y62" s="267">
        <v>2362.694</v>
      </c>
      <c r="Z62" s="267">
        <v>2272.8200000000002</v>
      </c>
      <c r="AA62" s="272">
        <v>2276.8139999999999</v>
      </c>
      <c r="AB62" s="272">
        <v>2243.86</v>
      </c>
      <c r="AC62" s="272">
        <v>2157.98</v>
      </c>
      <c r="AD62" s="268">
        <v>2166.9679999999998</v>
      </c>
      <c r="AE62" s="268">
        <v>2114.0419999999999</v>
      </c>
      <c r="AF62" s="268">
        <v>2034.154</v>
      </c>
    </row>
    <row r="63" spans="1:32" ht="16.5">
      <c r="A63" s="41"/>
      <c r="B63" s="46"/>
      <c r="C63" s="46"/>
      <c r="D63" s="46"/>
      <c r="E63" s="41"/>
      <c r="F63" s="41"/>
      <c r="G63" s="41"/>
      <c r="H63" s="41"/>
      <c r="I63" s="55"/>
      <c r="J63" s="36" t="str">
        <f t="shared" si="6"/>
        <v>CLU03J-1208C9</v>
      </c>
      <c r="K63" s="37">
        <f>IF(Tcスペック算出!K17="","",Tcスペック算出!K17)</f>
        <v>0.90610076837654119</v>
      </c>
      <c r="L63" s="56">
        <v>3966.4369999999999</v>
      </c>
      <c r="M63" s="56">
        <v>3926.4929999999999</v>
      </c>
      <c r="N63" s="56">
        <v>3819.643</v>
      </c>
      <c r="O63" s="56">
        <v>3811.654</v>
      </c>
      <c r="P63" s="56">
        <v>3780.6979999999999</v>
      </c>
      <c r="Q63" s="56">
        <v>3743.75</v>
      </c>
      <c r="R63" s="56">
        <v>3700.81</v>
      </c>
      <c r="S63" s="56">
        <v>3670.8519999999999</v>
      </c>
      <c r="T63" s="56">
        <v>3606.942</v>
      </c>
      <c r="U63" s="56">
        <v>3460.1469999999999</v>
      </c>
      <c r="V63" s="267">
        <v>3245.4490000000001</v>
      </c>
      <c r="W63" s="267">
        <v>3137.6</v>
      </c>
      <c r="X63" s="267">
        <v>3135.6030000000001</v>
      </c>
      <c r="Y63" s="267">
        <v>3090.6660000000002</v>
      </c>
      <c r="Z63" s="267">
        <v>2971.8319999999999</v>
      </c>
      <c r="AA63" s="272">
        <v>2977.8240000000001</v>
      </c>
      <c r="AB63" s="272">
        <v>2935.8829999999998</v>
      </c>
      <c r="AC63" s="272">
        <v>2823.0410000000002</v>
      </c>
      <c r="AD63" s="268">
        <v>2835.0239999999999</v>
      </c>
      <c r="AE63" s="268">
        <v>2765.1219999999998</v>
      </c>
      <c r="AF63" s="268">
        <v>2659.2710000000002</v>
      </c>
    </row>
    <row r="64" spans="1:32" ht="19.5" customHeight="1">
      <c r="A64" s="41"/>
      <c r="B64" s="41"/>
      <c r="C64" s="169"/>
      <c r="D64" s="41"/>
      <c r="E64" s="41"/>
      <c r="F64" s="41"/>
      <c r="G64" s="41"/>
      <c r="H64" s="41"/>
      <c r="I64" s="55"/>
      <c r="J64" s="36" t="str">
        <f t="shared" si="6"/>
        <v>CLU03J-1210C9</v>
      </c>
      <c r="K64" s="37">
        <f>IF(Tcスペック算出!K18="","",Tcスペック算出!K18)</f>
        <v>0.90718923223388037</v>
      </c>
      <c r="L64" s="56">
        <v>4926.0780000000004</v>
      </c>
      <c r="M64" s="56">
        <v>4877.1469999999999</v>
      </c>
      <c r="N64" s="56">
        <v>4745.3320000000003</v>
      </c>
      <c r="O64" s="56">
        <v>4734.348</v>
      </c>
      <c r="P64" s="56">
        <v>4696.4009999999998</v>
      </c>
      <c r="Q64" s="56">
        <v>4649.4669999999996</v>
      </c>
      <c r="R64" s="56">
        <v>4595.5429999999997</v>
      </c>
      <c r="S64" s="56">
        <v>4557.5959999999995</v>
      </c>
      <c r="T64" s="56">
        <v>4480.7039999999997</v>
      </c>
      <c r="U64" s="56">
        <v>4289.9719999999998</v>
      </c>
      <c r="V64" s="267">
        <v>4030.337</v>
      </c>
      <c r="W64" s="267">
        <v>3897.5230000000001</v>
      </c>
      <c r="X64" s="267">
        <v>3890.5329999999999</v>
      </c>
      <c r="Y64" s="267">
        <v>3838.6060000000002</v>
      </c>
      <c r="Z64" s="267">
        <v>3683.8240000000001</v>
      </c>
      <c r="AA64" s="272"/>
      <c r="AB64" s="272"/>
      <c r="AC64" s="272"/>
      <c r="AD64" s="268"/>
      <c r="AE64" s="268"/>
      <c r="AF64" s="268"/>
    </row>
    <row r="65" spans="1:32" ht="16.5">
      <c r="H65" s="41"/>
      <c r="I65" s="57"/>
      <c r="J65" s="36" t="str">
        <f t="shared" si="6"/>
        <v>CLU04J-1211C9</v>
      </c>
      <c r="K65" s="37">
        <f>IF(Tcスペック算出!K19="","",Tcスペック算出!K19)</f>
        <v>0.90691740297391232</v>
      </c>
      <c r="L65" s="56">
        <v>5640.0789999999997</v>
      </c>
      <c r="M65" s="56">
        <v>5582.16</v>
      </c>
      <c r="N65" s="56">
        <v>5432.37</v>
      </c>
      <c r="O65" s="56">
        <v>5419.3890000000001</v>
      </c>
      <c r="P65" s="56">
        <v>5376.4489999999996</v>
      </c>
      <c r="Q65" s="56">
        <v>5322.5249999999996</v>
      </c>
      <c r="R65" s="56">
        <v>5261.61</v>
      </c>
      <c r="S65" s="56">
        <v>5219.6689999999999</v>
      </c>
      <c r="T65" s="56">
        <v>5129.7950000000001</v>
      </c>
      <c r="U65" s="56">
        <v>4919.0910000000003</v>
      </c>
      <c r="V65" s="267">
        <v>4614.5190000000002</v>
      </c>
      <c r="W65" s="267">
        <v>4461.7340000000004</v>
      </c>
      <c r="X65" s="267">
        <v>4456.741</v>
      </c>
      <c r="Y65" s="267">
        <v>4393.8289999999997</v>
      </c>
      <c r="Z65" s="267">
        <v>4225.0659999999998</v>
      </c>
      <c r="AA65" s="275">
        <v>4234.0529999999999</v>
      </c>
      <c r="AB65" s="275">
        <v>4175.1360000000004</v>
      </c>
      <c r="AC65" s="275">
        <v>4014.3620000000001</v>
      </c>
      <c r="AD65" s="268">
        <v>4030.34</v>
      </c>
      <c r="AE65" s="268">
        <v>3932.4769999999999</v>
      </c>
      <c r="AF65" s="268">
        <v>3780.69</v>
      </c>
    </row>
    <row r="66" spans="1:32" ht="19.5">
      <c r="B66" s="203" t="s">
        <v>130</v>
      </c>
      <c r="C66" s="58" t="s">
        <v>80</v>
      </c>
      <c r="H66" s="41"/>
      <c r="I66" s="55"/>
      <c r="J66" s="36" t="str">
        <f t="shared" si="6"/>
        <v>CLU04J-1212C9</v>
      </c>
      <c r="K66" s="37">
        <f>IF(Tcスペック算出!K20="","",Tcスペック算出!K20)</f>
        <v>0.90610076838273224</v>
      </c>
      <c r="L66" s="56">
        <v>6152.3720000000003</v>
      </c>
      <c r="M66" s="56">
        <v>6090.4589999999998</v>
      </c>
      <c r="N66" s="56">
        <v>5926.6880000000001</v>
      </c>
      <c r="O66" s="56">
        <v>5911.7089999999998</v>
      </c>
      <c r="P66" s="56">
        <v>5864.7749999999996</v>
      </c>
      <c r="Q66" s="56">
        <v>5806.8559999999998</v>
      </c>
      <c r="R66" s="56">
        <v>5739.95</v>
      </c>
      <c r="S66" s="56">
        <v>5694.0150000000003</v>
      </c>
      <c r="T66" s="56">
        <v>5595.1530000000002</v>
      </c>
      <c r="U66" s="56">
        <v>5366.4740000000002</v>
      </c>
      <c r="V66" s="267">
        <v>5033.9399999999996</v>
      </c>
      <c r="W66" s="267">
        <v>4866.1760000000004</v>
      </c>
      <c r="X66" s="267">
        <v>4862.1809999999996</v>
      </c>
      <c r="Y66" s="267">
        <v>4793.2780000000002</v>
      </c>
      <c r="Z66" s="267">
        <v>4608.5370000000003</v>
      </c>
      <c r="AA66" s="275">
        <v>4618.5230000000001</v>
      </c>
      <c r="AB66" s="275">
        <v>4554.6130000000003</v>
      </c>
      <c r="AC66" s="275">
        <v>4378.8590000000004</v>
      </c>
      <c r="AD66" s="268">
        <v>4396.8339999999998</v>
      </c>
      <c r="AE66" s="268">
        <v>4288.9849999999997</v>
      </c>
      <c r="AF66" s="268">
        <v>4124.2160000000003</v>
      </c>
    </row>
    <row r="67" spans="1:32" ht="16.5">
      <c r="C67" s="201" t="s">
        <v>181</v>
      </c>
      <c r="H67" s="41"/>
      <c r="I67" s="55"/>
      <c r="J67" s="36" t="str">
        <f t="shared" si="6"/>
        <v>CLU04J-1812C9</v>
      </c>
      <c r="K67" s="37">
        <f>IF(Tcスペック算出!K21="","",Tcスペック算出!K21)</f>
        <v>0.90935702308602639</v>
      </c>
      <c r="L67" s="56">
        <v>9004.2990000000009</v>
      </c>
      <c r="M67" s="56">
        <v>8914.4259999999995</v>
      </c>
      <c r="N67" s="56">
        <v>8674.7639999999992</v>
      </c>
      <c r="O67" s="56">
        <v>8651.7960000000003</v>
      </c>
      <c r="P67" s="56">
        <v>8583.8919999999998</v>
      </c>
      <c r="Q67" s="56">
        <v>8499.0120000000006</v>
      </c>
      <c r="R67" s="56">
        <v>8400.1509999999998</v>
      </c>
      <c r="S67" s="56">
        <v>8328.2530000000006</v>
      </c>
      <c r="T67" s="56">
        <v>8189.4480000000003</v>
      </c>
      <c r="U67" s="56">
        <v>7852.9229999999998</v>
      </c>
      <c r="V67" s="267">
        <v>7369.6049999999996</v>
      </c>
      <c r="W67" s="267">
        <v>7122.9530000000004</v>
      </c>
      <c r="X67" s="267">
        <v>7110.97</v>
      </c>
      <c r="Y67" s="267">
        <v>7016.1040000000003</v>
      </c>
      <c r="Z67" s="267">
        <v>6743.4880000000003</v>
      </c>
      <c r="AA67" s="56"/>
      <c r="AB67" s="56"/>
      <c r="AC67" s="56"/>
      <c r="AD67" s="268">
        <v>6434.9229999999998</v>
      </c>
      <c r="AE67" s="268">
        <v>6279.143</v>
      </c>
      <c r="AF67" s="268">
        <v>6035.4870000000001</v>
      </c>
    </row>
    <row r="68" spans="1:32" ht="16.5">
      <c r="C68" s="42" t="s">
        <v>28</v>
      </c>
      <c r="D68" s="42" t="s">
        <v>29</v>
      </c>
      <c r="E68" s="42" t="s">
        <v>30</v>
      </c>
      <c r="F68" s="42" t="s">
        <v>31</v>
      </c>
      <c r="G68" s="42" t="s">
        <v>32</v>
      </c>
      <c r="H68" s="41"/>
      <c r="I68" s="55"/>
      <c r="J68" s="36" t="str">
        <f t="shared" si="6"/>
        <v>CLU04J-1818C9</v>
      </c>
      <c r="K68" s="37">
        <f>IF(Tcスペック算出!K22="","",Tcスペック算出!K22)</f>
        <v>0.90935702308602639</v>
      </c>
      <c r="L68" s="56">
        <v>13143.46</v>
      </c>
      <c r="M68" s="56">
        <v>13010.65</v>
      </c>
      <c r="N68" s="56">
        <v>12659.14</v>
      </c>
      <c r="O68" s="56">
        <v>12630.18</v>
      </c>
      <c r="P68" s="56">
        <v>12529.33</v>
      </c>
      <c r="Q68" s="56">
        <v>12405.5</v>
      </c>
      <c r="R68" s="56">
        <v>12261.7</v>
      </c>
      <c r="S68" s="56">
        <v>12163.84</v>
      </c>
      <c r="T68" s="56">
        <v>11953.14</v>
      </c>
      <c r="U68" s="56">
        <v>11463.83</v>
      </c>
      <c r="V68" s="267">
        <v>10755.83</v>
      </c>
      <c r="W68" s="267">
        <v>10396.34</v>
      </c>
      <c r="X68" s="267">
        <v>10388.35</v>
      </c>
      <c r="Y68" s="267">
        <v>10241.549999999999</v>
      </c>
      <c r="Z68" s="267">
        <v>9846.1119999999992</v>
      </c>
      <c r="AA68" s="56"/>
      <c r="AB68" s="56"/>
      <c r="AC68" s="56"/>
      <c r="AD68" s="56"/>
      <c r="AE68" s="56"/>
      <c r="AF68" s="56"/>
    </row>
    <row r="69" spans="1:32" ht="16.5">
      <c r="B69" s="59" t="s">
        <v>33</v>
      </c>
      <c r="C69" s="38">
        <v>4.4848172635084183E-9</v>
      </c>
      <c r="D69" s="38">
        <v>1.0323872085435581</v>
      </c>
      <c r="E69" s="38">
        <v>-5.9143474517233277E-7</v>
      </c>
      <c r="F69" s="38">
        <f>'代表特性(C9)'!F4</f>
        <v>-1.8924360417800725E-10</v>
      </c>
      <c r="G69" s="38">
        <f>'代表特性(C9)'!G4</f>
        <v>1.4850865956692013E-6</v>
      </c>
      <c r="H69" s="41"/>
      <c r="I69" s="55"/>
      <c r="J69" s="36" t="str">
        <f t="shared" si="6"/>
        <v/>
      </c>
      <c r="K69" s="37">
        <f>IF(Tcスペック算出!K23="","",Tcスペック算出!K23)</f>
        <v>0.91308796453441388</v>
      </c>
      <c r="L69" s="56">
        <v>19274</v>
      </c>
      <c r="M69" s="56">
        <v>19080</v>
      </c>
      <c r="N69" s="56">
        <v>18565</v>
      </c>
      <c r="O69" s="56">
        <v>18520</v>
      </c>
      <c r="P69" s="56">
        <v>18373</v>
      </c>
      <c r="Q69" s="56">
        <v>18191</v>
      </c>
      <c r="R69" s="56">
        <v>17980</v>
      </c>
      <c r="S69" s="56">
        <v>17836</v>
      </c>
      <c r="T69" s="56">
        <v>17528</v>
      </c>
      <c r="U69" s="56">
        <v>16811</v>
      </c>
      <c r="V69" s="267">
        <v>15773</v>
      </c>
      <c r="W69" s="267">
        <v>15247</v>
      </c>
      <c r="X69" s="267">
        <v>15233</v>
      </c>
      <c r="Y69" s="267">
        <v>15018</v>
      </c>
      <c r="Z69" s="267">
        <v>14437</v>
      </c>
      <c r="AA69" s="56"/>
      <c r="AB69" s="56"/>
      <c r="AC69" s="56"/>
      <c r="AD69" s="56"/>
      <c r="AE69" s="56"/>
      <c r="AF69" s="56"/>
    </row>
    <row r="70" spans="1:32" ht="16.5">
      <c r="B70" s="59" t="s">
        <v>34</v>
      </c>
      <c r="C70" s="38">
        <v>-1.0244017715113343E-5</v>
      </c>
      <c r="D70" s="38">
        <v>5.4592756434579055</v>
      </c>
      <c r="E70" s="38">
        <v>8.6339592934562984E-4</v>
      </c>
      <c r="F70" s="38">
        <f>'代表特性(C9)'!F5</f>
        <v>-6.5742638448837446E-6</v>
      </c>
      <c r="G70" s="38">
        <f>'代表特性(C9)'!G5</f>
        <v>-7.3023959098921507E-4</v>
      </c>
      <c r="H70" s="41"/>
      <c r="I70" s="55"/>
      <c r="J70" s="36" t="str">
        <f t="shared" si="6"/>
        <v/>
      </c>
      <c r="K70" s="37">
        <f>IF(Tcスペック算出!K24="","",Tcスペック算出!K24)</f>
        <v>0.91478996723142414</v>
      </c>
      <c r="L70" s="56">
        <v>26615</v>
      </c>
      <c r="M70" s="56">
        <v>26278</v>
      </c>
      <c r="N70" s="56">
        <v>25566</v>
      </c>
      <c r="O70" s="56">
        <v>25573</v>
      </c>
      <c r="P70" s="56">
        <v>25371</v>
      </c>
      <c r="Q70" s="56">
        <v>25120</v>
      </c>
      <c r="R70" s="56">
        <v>24764</v>
      </c>
      <c r="S70" s="56">
        <v>24562</v>
      </c>
      <c r="T70" s="56">
        <v>24137</v>
      </c>
      <c r="U70" s="56">
        <v>23110</v>
      </c>
      <c r="V70" s="267">
        <v>21725</v>
      </c>
      <c r="W70" s="267">
        <v>20998</v>
      </c>
      <c r="X70" s="267">
        <v>20975</v>
      </c>
      <c r="Y70" s="267">
        <v>20681</v>
      </c>
      <c r="Z70" s="267">
        <v>19847</v>
      </c>
      <c r="AA70" s="56"/>
      <c r="AB70" s="56"/>
      <c r="AC70" s="56"/>
      <c r="AD70" s="56"/>
      <c r="AE70" s="56"/>
      <c r="AF70" s="56"/>
    </row>
    <row r="71" spans="1:32" ht="16.5">
      <c r="B71" s="59" t="s">
        <v>35</v>
      </c>
      <c r="C71" s="38">
        <v>1.1956803170751776E-2</v>
      </c>
      <c r="D71" s="38">
        <v>83.823002995794553</v>
      </c>
      <c r="E71" s="38">
        <v>0.92708498779478932</v>
      </c>
      <c r="F71" s="38">
        <f>'代表特性(C9)'!F6</f>
        <v>-1.3026788583224834E-3</v>
      </c>
      <c r="G71" s="38">
        <f>'代表特性(C9)'!G6</f>
        <v>1.0183321127802147</v>
      </c>
      <c r="H71" s="41"/>
      <c r="I71" s="55"/>
      <c r="J71" s="36" t="str">
        <f t="shared" si="6"/>
        <v/>
      </c>
      <c r="K71" s="37" t="str">
        <f>IF(Tcスペック算出!K25="","",Tcスペック算出!K25)</f>
        <v/>
      </c>
      <c r="L71" s="269"/>
      <c r="M71" s="269"/>
      <c r="N71" s="269"/>
      <c r="O71" s="269"/>
      <c r="P71" s="269"/>
      <c r="Q71" s="269"/>
      <c r="R71" s="269"/>
      <c r="S71" s="269"/>
      <c r="T71" s="269"/>
      <c r="U71" s="276"/>
      <c r="V71" s="276"/>
      <c r="W71" s="276"/>
      <c r="X71" s="276"/>
      <c r="Y71" s="277"/>
      <c r="Z71" s="277"/>
      <c r="AA71" s="277"/>
      <c r="AB71" s="271"/>
      <c r="AC71" s="271"/>
      <c r="AD71" s="271"/>
      <c r="AE71" s="273"/>
      <c r="AF71" s="273"/>
    </row>
    <row r="72" spans="1:32" ht="16.5">
      <c r="B72" s="59" t="s">
        <v>48</v>
      </c>
      <c r="C72" s="38">
        <v>3.5948263396604003E-3</v>
      </c>
      <c r="D72" s="38">
        <v>-0.31466584779601758</v>
      </c>
      <c r="E72" s="38"/>
      <c r="F72" s="38">
        <f>'代表特性(C9)'!F7</f>
        <v>1.0374061654716424</v>
      </c>
      <c r="G72" s="38"/>
      <c r="H72" s="41"/>
      <c r="I72" s="55"/>
      <c r="J72" s="36" t="str">
        <f t="shared" si="6"/>
        <v/>
      </c>
      <c r="K72" s="37">
        <f>IF(Tcスペック算出!K26="","",Tcスペック算出!K26)</f>
        <v>0.908426961812276</v>
      </c>
      <c r="L72" s="269"/>
      <c r="M72" s="269"/>
      <c r="N72" s="269"/>
      <c r="O72" s="269"/>
      <c r="P72" s="269"/>
      <c r="Q72" s="269"/>
      <c r="R72" s="269"/>
      <c r="S72" s="269"/>
      <c r="T72" s="269"/>
      <c r="U72" s="276"/>
      <c r="V72" s="276"/>
      <c r="W72" s="276"/>
      <c r="X72" s="276"/>
      <c r="Y72" s="277"/>
      <c r="Z72" s="277"/>
      <c r="AA72" s="277"/>
      <c r="AB72" s="269"/>
      <c r="AC72" s="269"/>
      <c r="AD72" s="269"/>
      <c r="AE72" s="273"/>
      <c r="AF72" s="273"/>
    </row>
    <row r="73" spans="1:32" ht="16.5">
      <c r="C73" s="201"/>
      <c r="H73" s="41"/>
      <c r="I73" s="55"/>
      <c r="J73" s="36" t="str">
        <f t="shared" si="6"/>
        <v/>
      </c>
      <c r="K73" s="37" t="str">
        <f>IF(Tcスペック算出!K27="","",Tcスペック算出!K27)</f>
        <v/>
      </c>
      <c r="L73" s="269"/>
      <c r="M73" s="269"/>
      <c r="N73" s="269"/>
      <c r="O73" s="269"/>
      <c r="P73" s="269"/>
      <c r="Q73" s="269"/>
      <c r="R73" s="269"/>
      <c r="S73" s="269"/>
      <c r="T73" s="269"/>
      <c r="U73" s="276"/>
      <c r="V73" s="276"/>
      <c r="W73" s="276"/>
      <c r="X73" s="276"/>
      <c r="Y73" s="277"/>
      <c r="Z73" s="277"/>
      <c r="AA73" s="277"/>
      <c r="AB73" s="269"/>
      <c r="AC73" s="269"/>
      <c r="AD73" s="269"/>
      <c r="AE73" s="273"/>
      <c r="AF73" s="273"/>
    </row>
    <row r="74" spans="1:32" ht="16.5">
      <c r="A74" s="41"/>
      <c r="H74" s="41"/>
      <c r="I74" s="55"/>
      <c r="J74" s="36" t="str">
        <f t="shared" si="6"/>
        <v/>
      </c>
      <c r="K74" s="37" t="str">
        <f>IF(Tcスペック算出!K28="","",Tcスペック算出!K28)</f>
        <v/>
      </c>
      <c r="L74" s="269"/>
      <c r="M74" s="269"/>
      <c r="N74" s="269"/>
      <c r="O74" s="269"/>
      <c r="P74" s="269"/>
      <c r="Q74" s="269"/>
      <c r="R74" s="269"/>
      <c r="S74" s="269"/>
      <c r="T74" s="269"/>
      <c r="U74" s="276"/>
      <c r="V74" s="276"/>
      <c r="W74" s="276"/>
      <c r="X74" s="276"/>
      <c r="Y74" s="277"/>
      <c r="Z74" s="277"/>
      <c r="AA74" s="277"/>
      <c r="AB74" s="269"/>
      <c r="AC74" s="269"/>
      <c r="AD74" s="269"/>
      <c r="AE74" s="273"/>
      <c r="AF74" s="273"/>
    </row>
    <row r="75" spans="1:32" ht="16.5">
      <c r="A75" s="41"/>
      <c r="B75" s="59"/>
      <c r="H75" s="41"/>
      <c r="I75" s="41"/>
      <c r="J75" s="41"/>
      <c r="M75" s="60"/>
      <c r="N75" s="60"/>
      <c r="O75" s="61"/>
      <c r="P75" s="60"/>
      <c r="Q75" s="60"/>
      <c r="R75" s="60"/>
      <c r="S75" s="60"/>
      <c r="T75" s="62"/>
      <c r="U75" s="60"/>
      <c r="V75" s="59"/>
      <c r="W75" s="59"/>
      <c r="X75" s="59"/>
      <c r="Y75" s="59"/>
      <c r="Z75" s="63"/>
    </row>
    <row r="76" spans="1:32" ht="16.5">
      <c r="A76" s="41"/>
      <c r="B76" s="59"/>
      <c r="H76" s="41"/>
      <c r="I76" s="41"/>
      <c r="J76" s="41"/>
      <c r="K76" s="59" t="s">
        <v>313</v>
      </c>
      <c r="L76" s="353">
        <v>1.0049999999999999</v>
      </c>
      <c r="M76" s="353">
        <v>1.0049999999999999</v>
      </c>
      <c r="N76" s="355">
        <v>1.0049999999999999</v>
      </c>
      <c r="O76" s="226">
        <v>1.0049999999999999</v>
      </c>
      <c r="P76" s="226">
        <v>1.0049999999999999</v>
      </c>
      <c r="Q76" s="355">
        <v>1.0149999999999999</v>
      </c>
      <c r="R76" s="355">
        <v>1.0149999999999999</v>
      </c>
      <c r="S76" s="355">
        <v>1.0149999999999999</v>
      </c>
      <c r="T76" s="354">
        <v>1.0149999999999999</v>
      </c>
      <c r="U76" s="353">
        <v>1.0149999999999999</v>
      </c>
      <c r="V76" s="195">
        <v>1.03</v>
      </c>
      <c r="W76" s="356">
        <v>1.03</v>
      </c>
      <c r="X76" s="356">
        <v>1.03</v>
      </c>
      <c r="Y76" s="356">
        <v>1.03</v>
      </c>
      <c r="Z76" s="356">
        <v>1.03</v>
      </c>
      <c r="AA76" s="356">
        <v>1.04</v>
      </c>
      <c r="AB76" s="356">
        <v>1.04</v>
      </c>
      <c r="AC76" s="356">
        <v>1.04</v>
      </c>
      <c r="AD76" s="356">
        <v>1.02</v>
      </c>
      <c r="AE76" s="195">
        <v>1.01</v>
      </c>
      <c r="AF76" s="195">
        <v>1</v>
      </c>
    </row>
    <row r="77" spans="1:32" ht="19.5">
      <c r="A77" s="41"/>
      <c r="B77" s="59"/>
      <c r="H77" s="41"/>
      <c r="I77" s="41"/>
      <c r="J77" s="41"/>
      <c r="L77" s="203" t="s">
        <v>134</v>
      </c>
      <c r="M77" s="60"/>
      <c r="N77" s="60"/>
      <c r="O77" s="61"/>
      <c r="P77" s="60"/>
      <c r="Q77" s="60"/>
      <c r="R77" s="60"/>
      <c r="S77" s="60"/>
      <c r="T77" s="62"/>
      <c r="U77" s="60"/>
      <c r="V77" s="59"/>
      <c r="W77" s="59"/>
      <c r="X77" s="59"/>
      <c r="Y77" s="59"/>
      <c r="Z77" s="63"/>
    </row>
    <row r="78" spans="1:32" ht="16.5">
      <c r="B78" s="59"/>
      <c r="H78" s="60"/>
      <c r="I78" s="60"/>
      <c r="J78" s="60"/>
      <c r="K78" s="60"/>
      <c r="L78" s="52">
        <v>1</v>
      </c>
      <c r="M78" s="52">
        <v>2</v>
      </c>
      <c r="N78" s="52">
        <v>3</v>
      </c>
      <c r="O78" s="53">
        <v>4</v>
      </c>
      <c r="P78" s="53">
        <v>5</v>
      </c>
      <c r="Q78" s="53">
        <v>6</v>
      </c>
      <c r="R78" s="53">
        <v>7</v>
      </c>
      <c r="S78" s="53">
        <v>8</v>
      </c>
      <c r="T78" s="53">
        <v>9</v>
      </c>
      <c r="U78" s="53">
        <v>10</v>
      </c>
      <c r="V78" s="263">
        <v>11</v>
      </c>
      <c r="W78" s="263">
        <v>12</v>
      </c>
      <c r="X78" s="264">
        <v>13</v>
      </c>
      <c r="Y78" s="264">
        <v>14</v>
      </c>
      <c r="Z78" s="264">
        <v>15</v>
      </c>
      <c r="AA78" s="265">
        <v>16</v>
      </c>
      <c r="AB78" s="265">
        <v>17</v>
      </c>
      <c r="AC78" s="265">
        <v>18</v>
      </c>
      <c r="AD78" s="54">
        <v>19</v>
      </c>
      <c r="AE78" s="54">
        <v>20</v>
      </c>
      <c r="AF78" s="54">
        <v>21</v>
      </c>
    </row>
    <row r="79" spans="1:32" ht="16.5">
      <c r="H79" s="40" t="s">
        <v>1</v>
      </c>
      <c r="I79" s="40" t="s">
        <v>2</v>
      </c>
      <c r="J79" s="60"/>
      <c r="K79" s="60" t="s">
        <v>36</v>
      </c>
      <c r="L79" s="52">
        <f>VLOOKUP(L78,$G$3:$I$23,2,FALSE)</f>
        <v>0</v>
      </c>
      <c r="M79" s="52">
        <f t="shared" ref="M79" si="7">VLOOKUP(M78,$G$3:$I$23,2,FALSE)</f>
        <v>0</v>
      </c>
      <c r="N79" s="52">
        <f t="shared" ref="N79" si="8">VLOOKUP(N78,$G$3:$I$23,2,FALSE)</f>
        <v>0</v>
      </c>
      <c r="O79" s="53" t="str">
        <f t="shared" ref="O79" si="9">VLOOKUP(O78,$G$3:$I$23,2,FALSE)</f>
        <v>6500K,80Min</v>
      </c>
      <c r="P79" s="53" t="str">
        <f t="shared" ref="P79" si="10">VLOOKUP(P78,$G$3:$I$23,2,FALSE)</f>
        <v>5700K,80Min</v>
      </c>
      <c r="Q79" s="53" t="str">
        <f t="shared" ref="Q79" si="11">VLOOKUP(Q78,$G$3:$I$23,2,FALSE)</f>
        <v>5000K,80Min</v>
      </c>
      <c r="R79" s="53" t="str">
        <f t="shared" ref="R79" si="12">VLOOKUP(R78,$G$3:$I$23,2,FALSE)</f>
        <v>4000K,80Min</v>
      </c>
      <c r="S79" s="53" t="str">
        <f t="shared" ref="S79" si="13">VLOOKUP(S78,$G$3:$I$23,2,FALSE)</f>
        <v>3500K,80Min</v>
      </c>
      <c r="T79" s="53" t="str">
        <f t="shared" ref="T79" si="14">VLOOKUP(T78,$G$3:$I$23,2,FALSE)</f>
        <v>3000K,80Min</v>
      </c>
      <c r="U79" s="53" t="str">
        <f t="shared" ref="U79" si="15">VLOOKUP(U78,$G$3:$I$23,2,FALSE)</f>
        <v>2700K,80Min</v>
      </c>
      <c r="V79" s="263" t="str">
        <f t="shared" ref="V79" si="16">VLOOKUP(V78,$G$3:$I$23,2,FALSE)</f>
        <v>5700K,90Min On BBL</v>
      </c>
      <c r="W79" s="263" t="str">
        <f t="shared" ref="W79" si="17">VLOOKUP(W78,$G$3:$I$23,2,FALSE)</f>
        <v>4000K,90Min On BBL</v>
      </c>
      <c r="X79" s="263" t="str">
        <f t="shared" ref="X79" si="18">VLOOKUP(X78,$G$3:$I$23,2,FALSE)</f>
        <v>3500K,90Min On BBL</v>
      </c>
      <c r="Y79" s="263" t="str">
        <f t="shared" ref="Y79" si="19">VLOOKUP(Y78,$G$3:$I$23,2,FALSE)</f>
        <v>3000K,90Min On BBL</v>
      </c>
      <c r="Z79" s="263" t="str">
        <f t="shared" ref="Z79" si="20">VLOOKUP(Z78,$G$3:$I$23,2,FALSE)</f>
        <v>2700K,90Min On BBL</v>
      </c>
      <c r="AA79" s="266" t="str">
        <f t="shared" ref="AA79" si="21">VLOOKUP(AA78,$G$3:$I$23,2,FALSE)</f>
        <v>3500K,90Min B. BBL</v>
      </c>
      <c r="AB79" s="265" t="str">
        <f t="shared" ref="AB79" si="22">VLOOKUP(AB78,$G$3:$I$23,2,FALSE)</f>
        <v>3000K,90Min B. BBL</v>
      </c>
      <c r="AC79" s="265" t="str">
        <f t="shared" ref="AC79" si="23">VLOOKUP(AC78,$G$3:$I$23,2,FALSE)</f>
        <v>2700K,90Min B. BBL</v>
      </c>
      <c r="AD79" s="54" t="str">
        <f t="shared" ref="AD79" si="24">VLOOKUP(AD78,$G$3:$I$23,2,FALSE)</f>
        <v>4000K,97Typ</v>
      </c>
      <c r="AE79" s="54" t="str">
        <f t="shared" ref="AE79" si="25">VLOOKUP(AE78,$G$3:$I$23,2,FALSE)</f>
        <v>3000K,97Typ</v>
      </c>
      <c r="AF79" s="54" t="str">
        <f t="shared" ref="AF79" si="26">VLOOKUP(AF78,$G$3:$I$23,2,FALSE)</f>
        <v>2700K,97Typ</v>
      </c>
    </row>
    <row r="80" spans="1:32" ht="16.5">
      <c r="C80" s="231"/>
      <c r="F80" s="231"/>
      <c r="G80" s="41">
        <f>IF(H80="","",H80*I80)</f>
        <v>12</v>
      </c>
      <c r="H80" s="217">
        <f t="shared" ref="H80:H97" si="27">IF(C3="","",C3)</f>
        <v>12</v>
      </c>
      <c r="I80" s="217" t="str">
        <f t="shared" ref="I80:I97" si="28">IF(D3="","",D3)</f>
        <v>01</v>
      </c>
      <c r="J80" s="41" t="str">
        <f>IF(B3="","",CONCATENATE(B3,"-",C3,D3,E3))</f>
        <v>CLU02J-1201C9</v>
      </c>
      <c r="K80" s="64">
        <f>IF(Tcスペック算出!J11="","",Tcスペック算出!J11)</f>
        <v>34.318852807103902</v>
      </c>
      <c r="L80" s="56">
        <f>IF(L57="","",L57/$K57*L$76)</f>
        <v>576.96865165075565</v>
      </c>
      <c r="M80" s="56">
        <f>IF(M57="","",M57/$K57*M$76)</f>
        <v>569.14161265623056</v>
      </c>
      <c r="N80" s="56">
        <f>IF(N57="","",N57/$K57*N$76)</f>
        <v>553.48742269717911</v>
      </c>
      <c r="O80" s="56">
        <f t="shared" ref="O80:AF80" si="29">IF(O57="","",O57/$K57*O$76)</f>
        <v>554.60555512925384</v>
      </c>
      <c r="P80" s="56" t="str">
        <f t="shared" si="29"/>
        <v/>
      </c>
      <c r="Q80" s="56">
        <f t="shared" si="29"/>
        <v>549.96046904486218</v>
      </c>
      <c r="R80" s="56">
        <f t="shared" si="29"/>
        <v>542.05554906531677</v>
      </c>
      <c r="S80" s="56">
        <f t="shared" si="29"/>
        <v>537.53840346952063</v>
      </c>
      <c r="T80" s="56">
        <f t="shared" si="29"/>
        <v>528.50411227792847</v>
      </c>
      <c r="U80" s="56">
        <f t="shared" si="29"/>
        <v>507.04775551099465</v>
      </c>
      <c r="V80" s="56" t="str">
        <f t="shared" si="29"/>
        <v/>
      </c>
      <c r="W80" s="56">
        <f t="shared" si="29"/>
        <v>466.41027908647402</v>
      </c>
      <c r="X80" s="56">
        <f t="shared" si="29"/>
        <v>466.41027908647402</v>
      </c>
      <c r="Y80" s="56">
        <f t="shared" si="29"/>
        <v>459.53448430107716</v>
      </c>
      <c r="Z80" s="56">
        <f t="shared" si="29"/>
        <v>441.19887853291942</v>
      </c>
      <c r="AA80" s="56" t="str">
        <f t="shared" si="29"/>
        <v/>
      </c>
      <c r="AB80" s="56" t="str">
        <f t="shared" si="29"/>
        <v/>
      </c>
      <c r="AC80" s="56" t="str">
        <f t="shared" si="29"/>
        <v/>
      </c>
      <c r="AD80" s="56">
        <f>IF(AD57="","",AD57/$K57*AD$76)</f>
        <v>416.48816214546838</v>
      </c>
      <c r="AE80" s="56">
        <f t="shared" si="29"/>
        <v>402.29146229543994</v>
      </c>
      <c r="AF80" s="56">
        <f t="shared" si="29"/>
        <v>383.84475109046053</v>
      </c>
    </row>
    <row r="81" spans="1:32" ht="16.5">
      <c r="G81" s="41">
        <f t="shared" ref="G81:G83" si="30">IF(H81="","",H81*I81)</f>
        <v>24</v>
      </c>
      <c r="H81" s="217">
        <f t="shared" si="27"/>
        <v>12</v>
      </c>
      <c r="I81" s="217" t="str">
        <f t="shared" si="28"/>
        <v>02</v>
      </c>
      <c r="J81" s="41" t="str">
        <f t="shared" ref="J81:J97" si="31">IF(B4="","",CONCATENATE(B4,"-",C4,D4,E4))</f>
        <v>CLU02J-1202C9</v>
      </c>
      <c r="K81" s="64">
        <f>IF(Tcスペック算出!J12="","",Tcスペック算出!J12)</f>
        <v>34.297496421278069</v>
      </c>
      <c r="L81" s="56">
        <f t="shared" ref="L81:M97" si="32">IF(L58="","",L58/$K58*L$76)</f>
        <v>1133.6529685712601</v>
      </c>
      <c r="M81" s="56">
        <f t="shared" si="32"/>
        <v>1122.5049845923538</v>
      </c>
      <c r="N81" s="56">
        <f t="shared" ref="N81:AF81" si="33">IF(N58="","",N58/$K58*N$76)</f>
        <v>1091.2938665750314</v>
      </c>
      <c r="O81" s="56">
        <f t="shared" si="33"/>
        <v>1090.1791798020931</v>
      </c>
      <c r="P81" s="56" t="str">
        <f t="shared" si="33"/>
        <v/>
      </c>
      <c r="Q81" s="56">
        <f t="shared" si="33"/>
        <v>1080.7623883179708</v>
      </c>
      <c r="R81" s="56">
        <f t="shared" si="33"/>
        <v>1067.2528246433019</v>
      </c>
      <c r="S81" s="56">
        <f t="shared" si="33"/>
        <v>1059.372264622353</v>
      </c>
      <c r="T81" s="56">
        <f t="shared" si="33"/>
        <v>1040.2338100296122</v>
      </c>
      <c r="U81" s="56">
        <f t="shared" si="33"/>
        <v>997.4536753740241</v>
      </c>
      <c r="V81" s="56" t="str">
        <f t="shared" si="33"/>
        <v/>
      </c>
      <c r="W81" s="56">
        <f t="shared" si="33"/>
        <v>919.65735799377785</v>
      </c>
      <c r="X81" s="56">
        <f t="shared" si="33"/>
        <v>917.37252739452106</v>
      </c>
      <c r="Y81" s="56">
        <f t="shared" si="33"/>
        <v>903.66331499559578</v>
      </c>
      <c r="Z81" s="56">
        <f t="shared" si="33"/>
        <v>870.53281369960314</v>
      </c>
      <c r="AA81" s="56" t="str">
        <f t="shared" si="33"/>
        <v/>
      </c>
      <c r="AB81" s="56" t="str">
        <f t="shared" si="33"/>
        <v/>
      </c>
      <c r="AC81" s="56" t="str">
        <f t="shared" si="33"/>
        <v/>
      </c>
      <c r="AD81" s="56">
        <f t="shared" si="33"/>
        <v>821.35281235204855</v>
      </c>
      <c r="AE81" s="56">
        <f t="shared" si="33"/>
        <v>793.13581264970185</v>
      </c>
      <c r="AF81" s="56">
        <f t="shared" si="33"/>
        <v>755.33584078746412</v>
      </c>
    </row>
    <row r="82" spans="1:32" ht="16.5">
      <c r="G82" s="41">
        <f t="shared" si="30"/>
        <v>36</v>
      </c>
      <c r="H82" s="217">
        <f t="shared" si="27"/>
        <v>12</v>
      </c>
      <c r="I82" s="217" t="str">
        <f t="shared" si="28"/>
        <v>03</v>
      </c>
      <c r="J82" s="41" t="str">
        <f t="shared" si="31"/>
        <v>CLU02J-1203C9</v>
      </c>
      <c r="K82" s="64">
        <f>IF(Tcスペック算出!J13="","",Tcスペック算出!J13)</f>
        <v>34.297496421278034</v>
      </c>
      <c r="L82" s="56">
        <f t="shared" si="32"/>
        <v>1669.8244503515623</v>
      </c>
      <c r="M82" s="56">
        <f t="shared" si="32"/>
        <v>1653.1041487574867</v>
      </c>
      <c r="N82" s="56">
        <f t="shared" ref="N82:AF82" si="34">IF(N59="","",N59/$K59*N$76)</f>
        <v>1607.4015445672042</v>
      </c>
      <c r="O82" s="56">
        <f t="shared" si="34"/>
        <v>1604.0572609984847</v>
      </c>
      <c r="P82" s="56" t="str">
        <f t="shared" si="34"/>
        <v/>
      </c>
      <c r="Q82" s="56">
        <f t="shared" si="34"/>
        <v>1591.8724478177965</v>
      </c>
      <c r="R82" s="56">
        <f t="shared" si="34"/>
        <v>1572.7344441676487</v>
      </c>
      <c r="S82" s="56">
        <f t="shared" si="34"/>
        <v>1558.099102309365</v>
      </c>
      <c r="T82" s="56">
        <f t="shared" si="34"/>
        <v>1533.3322077411453</v>
      </c>
      <c r="U82" s="56">
        <f t="shared" si="34"/>
        <v>1470.2870511596641</v>
      </c>
      <c r="V82" s="56" t="str">
        <f t="shared" si="34"/>
        <v/>
      </c>
      <c r="W82" s="56">
        <f t="shared" si="34"/>
        <v>1353.7815783473357</v>
      </c>
      <c r="X82" s="56">
        <f t="shared" si="34"/>
        <v>1350.3541036450661</v>
      </c>
      <c r="Y82" s="56">
        <f t="shared" si="34"/>
        <v>1333.21787415064</v>
      </c>
      <c r="Z82" s="56">
        <f t="shared" si="34"/>
        <v>1281.808041650439</v>
      </c>
      <c r="AA82" s="56">
        <f t="shared" si="34"/>
        <v>1295.4067486787478</v>
      </c>
      <c r="AB82" s="56">
        <f t="shared" si="34"/>
        <v>1278.104148024182</v>
      </c>
      <c r="AC82" s="56">
        <f t="shared" si="34"/>
        <v>1228.5019733324327</v>
      </c>
      <c r="AD82" s="56">
        <f t="shared" si="34"/>
        <v>1209.4029106855194</v>
      </c>
      <c r="AE82" s="56">
        <f t="shared" si="34"/>
        <v>1169.5390856443771</v>
      </c>
      <c r="AF82" s="56">
        <f t="shared" si="34"/>
        <v>1114.702322682967</v>
      </c>
    </row>
    <row r="83" spans="1:32" ht="16.5">
      <c r="G83" s="41">
        <f t="shared" si="30"/>
        <v>48</v>
      </c>
      <c r="H83" s="217">
        <f t="shared" si="27"/>
        <v>12</v>
      </c>
      <c r="I83" s="217" t="str">
        <f t="shared" si="28"/>
        <v>04</v>
      </c>
      <c r="J83" s="41" t="str">
        <f t="shared" si="31"/>
        <v>CLU02J-1204C9</v>
      </c>
      <c r="K83" s="64">
        <f>IF(Tcスペック算出!J14="","",Tcスペック算出!J14)</f>
        <v>34.273858919699741</v>
      </c>
      <c r="L83" s="56">
        <f t="shared" si="32"/>
        <v>2177.472639939705</v>
      </c>
      <c r="M83" s="56">
        <f t="shared" si="32"/>
        <v>2156.3639594925021</v>
      </c>
      <c r="N83" s="56">
        <f t="shared" ref="N83:AF83" si="35">IF(N60="","",N60/$K60*N$76)</f>
        <v>2097.4834903584951</v>
      </c>
      <c r="O83" s="56">
        <f>IF(O60="","",O60/$K60*O$76)</f>
        <v>2093.0401431620089</v>
      </c>
      <c r="P83" s="56" t="str">
        <f t="shared" si="35"/>
        <v/>
      </c>
      <c r="Q83" s="56">
        <f t="shared" si="35"/>
        <v>2075.7176622877532</v>
      </c>
      <c r="R83" s="56">
        <f t="shared" si="35"/>
        <v>2053.2776171052169</v>
      </c>
      <c r="S83" s="56">
        <f t="shared" si="35"/>
        <v>2035.3251315290825</v>
      </c>
      <c r="T83" s="56">
        <f t="shared" si="35"/>
        <v>2000.5426120660461</v>
      </c>
      <c r="U83" s="56">
        <f t="shared" si="35"/>
        <v>1917.513770745504</v>
      </c>
      <c r="V83" s="56" t="str">
        <f t="shared" si="35"/>
        <v/>
      </c>
      <c r="W83" s="56">
        <f t="shared" si="35"/>
        <v>1767.0928795255729</v>
      </c>
      <c r="X83" s="56">
        <f t="shared" si="35"/>
        <v>1763.6769007697046</v>
      </c>
      <c r="Y83" s="56">
        <f t="shared" si="35"/>
        <v>1739.767329838277</v>
      </c>
      <c r="Z83" s="56">
        <f t="shared" si="35"/>
        <v>1671.4511752603864</v>
      </c>
      <c r="AA83" s="56" t="str">
        <f t="shared" si="35"/>
        <v/>
      </c>
      <c r="AB83" s="56" t="str">
        <f t="shared" si="35"/>
        <v/>
      </c>
      <c r="AC83" s="56" t="str">
        <f t="shared" si="35"/>
        <v/>
      </c>
      <c r="AD83" s="56">
        <f t="shared" si="35"/>
        <v>1580.8061042889287</v>
      </c>
      <c r="AE83" s="56">
        <f t="shared" si="35"/>
        <v>1526.2313748232013</v>
      </c>
      <c r="AF83" s="56">
        <f t="shared" si="35"/>
        <v>1452.5326416156547</v>
      </c>
    </row>
    <row r="84" spans="1:32" ht="16.5">
      <c r="G84" s="41">
        <f>IF(H84="","",H84*I84)</f>
        <v>60</v>
      </c>
      <c r="H84" s="217">
        <f t="shared" si="27"/>
        <v>12</v>
      </c>
      <c r="I84" s="217" t="str">
        <f t="shared" si="28"/>
        <v>05</v>
      </c>
      <c r="J84" s="41" t="str">
        <f t="shared" si="31"/>
        <v>CLU03J-1205C9</v>
      </c>
      <c r="K84" s="64">
        <f>IF(Tcスペック算出!J15="","",Tcスペック算出!J15)</f>
        <v>34.276014216870962</v>
      </c>
      <c r="L84" s="56">
        <f t="shared" si="32"/>
        <v>2841.5774070802518</v>
      </c>
      <c r="M84" s="56">
        <f t="shared" si="32"/>
        <v>2812.6846459401631</v>
      </c>
      <c r="N84" s="56">
        <f t="shared" ref="N84:AF84" si="36">IF(N61="","",N61/$K61*N$76)</f>
        <v>2737.1158812373619</v>
      </c>
      <c r="O84" s="56">
        <f t="shared" si="36"/>
        <v>2731.5594526130712</v>
      </c>
      <c r="P84" s="56" t="str">
        <f t="shared" si="36"/>
        <v/>
      </c>
      <c r="Q84" s="56">
        <f t="shared" si="36"/>
        <v>2709.3564932782556</v>
      </c>
      <c r="R84" s="56">
        <f t="shared" si="36"/>
        <v>2676.807863394657</v>
      </c>
      <c r="S84" s="56">
        <f t="shared" si="36"/>
        <v>2655.4826664536558</v>
      </c>
      <c r="T84" s="56">
        <f t="shared" si="36"/>
        <v>2610.5889346832673</v>
      </c>
      <c r="U84" s="56">
        <f t="shared" si="36"/>
        <v>2503.9663217285934</v>
      </c>
      <c r="V84" s="56" t="str">
        <f t="shared" si="36"/>
        <v/>
      </c>
      <c r="W84" s="56">
        <f t="shared" si="36"/>
        <v>2304.070874111163</v>
      </c>
      <c r="X84" s="56">
        <f t="shared" si="36"/>
        <v>2300.6538570607995</v>
      </c>
      <c r="Y84" s="56">
        <f t="shared" si="36"/>
        <v>2268.763598801384</v>
      </c>
      <c r="Z84" s="56">
        <f t="shared" si="36"/>
        <v>2182.2044893153115</v>
      </c>
      <c r="AA84" s="56">
        <f t="shared" si="36"/>
        <v>2207.9915804986167</v>
      </c>
      <c r="AB84" s="56">
        <f t="shared" si="36"/>
        <v>2175.7917080813431</v>
      </c>
      <c r="AC84" s="56">
        <f t="shared" si="36"/>
        <v>2092.9917071227942</v>
      </c>
      <c r="AD84" s="56">
        <f t="shared" si="36"/>
        <v>2060.6367452632626</v>
      </c>
      <c r="AE84" s="56">
        <f t="shared" si="36"/>
        <v>1991.2950331627737</v>
      </c>
      <c r="AF84" s="56">
        <f t="shared" si="36"/>
        <v>1895.2813475000614</v>
      </c>
    </row>
    <row r="85" spans="1:32" ht="16.5">
      <c r="G85" s="41">
        <f t="shared" ref="G85:G97" si="37">IF(H85="","",H85*I85)</f>
        <v>72</v>
      </c>
      <c r="H85" s="217">
        <f t="shared" si="27"/>
        <v>12</v>
      </c>
      <c r="I85" s="217" t="str">
        <f t="shared" si="28"/>
        <v>06</v>
      </c>
      <c r="J85" s="41" t="str">
        <f t="shared" si="31"/>
        <v>CLU03J-1206C9</v>
      </c>
      <c r="K85" s="64">
        <f>IF(Tcスペック算出!J16="","",Tcスペック算出!J16)</f>
        <v>34.261984045776266</v>
      </c>
      <c r="L85" s="56">
        <f t="shared" si="32"/>
        <v>3369.4508662349758</v>
      </c>
      <c r="M85" s="56">
        <f>IF(M62="","",M62/$K62*M$76)</f>
        <v>3333.9599309318482</v>
      </c>
      <c r="N85" s="56">
        <f t="shared" ref="N85:AF85" si="38">IF(N62="","",N62/$K62*N$76)</f>
        <v>3244.1224944159967</v>
      </c>
      <c r="O85" s="56">
        <f t="shared" si="38"/>
        <v>3237.4674581357167</v>
      </c>
      <c r="P85" s="56" t="str">
        <f t="shared" si="38"/>
        <v/>
      </c>
      <c r="Q85" s="56">
        <f t="shared" si="38"/>
        <v>3211.4342961969987</v>
      </c>
      <c r="R85" s="56">
        <f t="shared" si="38"/>
        <v>3174.4696340996011</v>
      </c>
      <c r="S85" s="56">
        <f t="shared" si="38"/>
        <v>3148.7063167768779</v>
      </c>
      <c r="T85" s="56">
        <f t="shared" si="38"/>
        <v>3093.8201760629208</v>
      </c>
      <c r="U85" s="56">
        <f t="shared" si="38"/>
        <v>2969.4848003820925</v>
      </c>
      <c r="V85" s="56" t="str">
        <f t="shared" si="38"/>
        <v/>
      </c>
      <c r="W85" s="56">
        <f t="shared" si="38"/>
        <v>2730.332770191018</v>
      </c>
      <c r="X85" s="56">
        <f t="shared" si="38"/>
        <v>2729.195626689348</v>
      </c>
      <c r="Y85" s="56">
        <f t="shared" si="38"/>
        <v>2689.4115400758506</v>
      </c>
      <c r="Z85" s="56">
        <f t="shared" si="38"/>
        <v>2587.1096030697136</v>
      </c>
      <c r="AA85" s="56">
        <f t="shared" si="38"/>
        <v>2616.8176082847976</v>
      </c>
      <c r="AB85" s="56">
        <f t="shared" si="38"/>
        <v>2578.9424865298292</v>
      </c>
      <c r="AC85" s="56">
        <f t="shared" si="38"/>
        <v>2480.2377630875549</v>
      </c>
      <c r="AD85" s="56">
        <f t="shared" si="38"/>
        <v>2442.6724307981567</v>
      </c>
      <c r="AE85" s="56">
        <f t="shared" si="38"/>
        <v>2359.6497602301297</v>
      </c>
      <c r="AF85" s="56">
        <f t="shared" si="38"/>
        <v>2248.0004300387409</v>
      </c>
    </row>
    <row r="86" spans="1:32" ht="16.5">
      <c r="B86" s="59"/>
      <c r="C86" s="59"/>
      <c r="D86" s="59"/>
      <c r="E86" s="59"/>
      <c r="F86" s="59"/>
      <c r="G86" s="41">
        <f t="shared" si="37"/>
        <v>96</v>
      </c>
      <c r="H86" s="217">
        <f t="shared" si="27"/>
        <v>12</v>
      </c>
      <c r="I86" s="217" t="str">
        <f t="shared" si="28"/>
        <v>08</v>
      </c>
      <c r="J86" s="41" t="str">
        <f t="shared" si="31"/>
        <v>CLU03J-1208C9</v>
      </c>
      <c r="K86" s="64">
        <f>IF(Tcスペック算出!J17="","",Tcスペック算出!J17)</f>
        <v>34.252240213131948</v>
      </c>
      <c r="L86" s="56">
        <f t="shared" si="32"/>
        <v>4399.3663002208787</v>
      </c>
      <c r="M86" s="56">
        <f t="shared" si="32"/>
        <v>4355.0624861186961</v>
      </c>
      <c r="N86" s="56">
        <f t="shared" ref="N86:AF86" si="39">IF(N63="","",N63/$K63*N$76)</f>
        <v>4236.5500052249863</v>
      </c>
      <c r="O86" s="56">
        <f>IF(O63="","",O63/$K63*O$76)</f>
        <v>4227.6890205749178</v>
      </c>
      <c r="P86" s="56">
        <f t="shared" si="39"/>
        <v>4193.3542301346215</v>
      </c>
      <c r="Q86" s="56">
        <f>IF(Q63="","",Q63/$K63*Q$76)</f>
        <v>4193.6905724164471</v>
      </c>
      <c r="R86" s="56">
        <f t="shared" si="39"/>
        <v>4145.5898517007045</v>
      </c>
      <c r="S86" s="56">
        <f t="shared" si="39"/>
        <v>4112.0313656456919</v>
      </c>
      <c r="T86" s="56">
        <f t="shared" si="39"/>
        <v>4040.4403768021166</v>
      </c>
      <c r="U86" s="56">
        <f t="shared" si="39"/>
        <v>3876.0028989849889</v>
      </c>
      <c r="V86" s="56">
        <f t="shared" si="39"/>
        <v>3689.2281594566025</v>
      </c>
      <c r="W86" s="56">
        <f t="shared" si="39"/>
        <v>3566.6320047275535</v>
      </c>
      <c r="X86" s="56">
        <f t="shared" si="39"/>
        <v>3564.361937123831</v>
      </c>
      <c r="Y86" s="56">
        <f t="shared" si="39"/>
        <v>3513.2803007149701</v>
      </c>
      <c r="Z86" s="56">
        <f t="shared" si="39"/>
        <v>3378.1970690570806</v>
      </c>
      <c r="AA86" s="56">
        <f t="shared" si="39"/>
        <v>3417.8725679140252</v>
      </c>
      <c r="AB86" s="56">
        <f t="shared" si="39"/>
        <v>3369.7337278177392</v>
      </c>
      <c r="AC86" s="56">
        <f t="shared" si="39"/>
        <v>3240.2164775341253</v>
      </c>
      <c r="AD86" s="56">
        <f t="shared" si="39"/>
        <v>3191.3939165740876</v>
      </c>
      <c r="AE86" s="56">
        <f t="shared" si="39"/>
        <v>3082.1883365178087</v>
      </c>
      <c r="AF86" s="56">
        <f t="shared" si="39"/>
        <v>2934.8512801336769</v>
      </c>
    </row>
    <row r="87" spans="1:32" ht="16.5">
      <c r="B87" s="59"/>
      <c r="C87" s="39"/>
      <c r="D87" s="39"/>
      <c r="E87" s="39"/>
      <c r="F87" s="39"/>
      <c r="G87" s="41">
        <f t="shared" si="37"/>
        <v>120</v>
      </c>
      <c r="H87" s="217">
        <f t="shared" si="27"/>
        <v>12</v>
      </c>
      <c r="I87" s="217">
        <f t="shared" si="28"/>
        <v>10</v>
      </c>
      <c r="J87" s="41" t="str">
        <f t="shared" si="31"/>
        <v>CLU03J-1210C9</v>
      </c>
      <c r="K87" s="64">
        <f>IF(Tcスペック算出!J18="","",Tcスペック算出!J18)</f>
        <v>34.243556187750286</v>
      </c>
      <c r="L87" s="56">
        <f t="shared" si="32"/>
        <v>5457.1948322284197</v>
      </c>
      <c r="M87" s="56">
        <f t="shared" si="32"/>
        <v>5402.9882199222866</v>
      </c>
      <c r="N87" s="56">
        <f t="shared" ref="N87:AF87" si="40">IF(N64="","",N64/$K64*N$76)</f>
        <v>5256.9612717476566</v>
      </c>
      <c r="O87" s="56">
        <f t="shared" si="40"/>
        <v>5244.7930056265759</v>
      </c>
      <c r="P87" s="56">
        <f t="shared" si="40"/>
        <v>5202.7546594415235</v>
      </c>
      <c r="Q87" s="56">
        <f t="shared" si="40"/>
        <v>5202.0117052969508</v>
      </c>
      <c r="R87" s="56">
        <f t="shared" si="40"/>
        <v>5141.6793533958762</v>
      </c>
      <c r="S87" s="56">
        <f t="shared" si="40"/>
        <v>5099.2227152089818</v>
      </c>
      <c r="T87" s="56">
        <f t="shared" si="40"/>
        <v>5013.1928360758056</v>
      </c>
      <c r="U87" s="56">
        <f t="shared" si="40"/>
        <v>4799.7941612223876</v>
      </c>
      <c r="V87" s="56">
        <f t="shared" si="40"/>
        <v>4575.9439844517201</v>
      </c>
      <c r="W87" s="56">
        <f t="shared" si="40"/>
        <v>4425.1502854754399</v>
      </c>
      <c r="X87" s="56">
        <f t="shared" si="40"/>
        <v>4417.214014029325</v>
      </c>
      <c r="Y87" s="56">
        <f t="shared" si="40"/>
        <v>4358.2573949474408</v>
      </c>
      <c r="Z87" s="56">
        <f t="shared" si="40"/>
        <v>4182.5217773548156</v>
      </c>
      <c r="AA87" s="56" t="str">
        <f t="shared" si="40"/>
        <v/>
      </c>
      <c r="AB87" s="56" t="str">
        <f t="shared" si="40"/>
        <v/>
      </c>
      <c r="AC87" s="56" t="str">
        <f t="shared" si="40"/>
        <v/>
      </c>
      <c r="AD87" s="56" t="str">
        <f t="shared" si="40"/>
        <v/>
      </c>
      <c r="AE87" s="56" t="str">
        <f t="shared" si="40"/>
        <v/>
      </c>
      <c r="AF87" s="56" t="str">
        <f t="shared" si="40"/>
        <v/>
      </c>
    </row>
    <row r="88" spans="1:32" ht="16.5">
      <c r="B88" s="59"/>
      <c r="C88" s="39"/>
      <c r="D88" s="39"/>
      <c r="E88" s="39"/>
      <c r="F88" s="39"/>
      <c r="G88" s="41">
        <f t="shared" si="37"/>
        <v>132</v>
      </c>
      <c r="H88" s="217">
        <f t="shared" si="27"/>
        <v>12</v>
      </c>
      <c r="I88" s="217">
        <f t="shared" si="28"/>
        <v>11</v>
      </c>
      <c r="J88" s="41" t="str">
        <f t="shared" si="31"/>
        <v>CLU04J-1211C9</v>
      </c>
      <c r="K88" s="64">
        <f>IF(Tcスペック算出!J19="","",Tcスペック算出!J19)</f>
        <v>34.245730359979703</v>
      </c>
      <c r="L88" s="56">
        <f t="shared" si="32"/>
        <v>6250.0503093367688</v>
      </c>
      <c r="M88" s="56">
        <f t="shared" si="32"/>
        <v>6185.8674027025745</v>
      </c>
      <c r="N88" s="56">
        <f t="shared" ref="N88:AF88" si="41">IF(N65="","",N65/$K65*N$76)</f>
        <v>6019.8777001052258</v>
      </c>
      <c r="O88" s="56">
        <f t="shared" si="41"/>
        <v>6005.4928123996633</v>
      </c>
      <c r="P88" s="56">
        <f t="shared" si="41"/>
        <v>5957.9088760252043</v>
      </c>
      <c r="Q88" s="56">
        <f t="shared" si="41"/>
        <v>5956.8411161643562</v>
      </c>
      <c r="R88" s="56">
        <f t="shared" si="41"/>
        <v>5888.6665229795144</v>
      </c>
      <c r="S88" s="56">
        <f t="shared" si="41"/>
        <v>5841.7271712145057</v>
      </c>
      <c r="T88" s="56">
        <f t="shared" si="41"/>
        <v>5741.1423663570085</v>
      </c>
      <c r="U88" s="56">
        <f t="shared" si="41"/>
        <v>5505.3275509187915</v>
      </c>
      <c r="V88" s="56">
        <f t="shared" si="41"/>
        <v>5240.7799810813867</v>
      </c>
      <c r="W88" s="56">
        <f t="shared" si="41"/>
        <v>5067.2597139832296</v>
      </c>
      <c r="X88" s="56">
        <f t="shared" si="41"/>
        <v>5061.5890873273329</v>
      </c>
      <c r="Y88" s="56">
        <f t="shared" si="41"/>
        <v>4990.1389643199745</v>
      </c>
      <c r="Z88" s="56">
        <f t="shared" si="41"/>
        <v>4798.4722376368172</v>
      </c>
      <c r="AA88" s="56">
        <f t="shared" si="41"/>
        <v>4855.3651143539309</v>
      </c>
      <c r="AB88" s="56">
        <f t="shared" si="41"/>
        <v>4787.8025339038541</v>
      </c>
      <c r="AC88" s="56">
        <f t="shared" si="41"/>
        <v>4603.4362846162003</v>
      </c>
      <c r="AD88" s="56">
        <f t="shared" si="41"/>
        <v>4532.8789441239251</v>
      </c>
      <c r="AE88" s="56">
        <f t="shared" si="41"/>
        <v>4379.4525906944682</v>
      </c>
      <c r="AF88" s="56">
        <f t="shared" si="41"/>
        <v>4168.7258261916413</v>
      </c>
    </row>
    <row r="89" spans="1:32" ht="16.5">
      <c r="B89" s="59"/>
      <c r="C89" s="39"/>
      <c r="D89" s="39"/>
      <c r="E89" s="39"/>
      <c r="F89" s="39"/>
      <c r="G89" s="41">
        <f t="shared" si="37"/>
        <v>144</v>
      </c>
      <c r="H89" s="217">
        <f t="shared" si="27"/>
        <v>12</v>
      </c>
      <c r="I89" s="217">
        <f t="shared" si="28"/>
        <v>12</v>
      </c>
      <c r="J89" s="41" t="str">
        <f t="shared" si="31"/>
        <v>CLU04J-1212C9</v>
      </c>
      <c r="K89" s="64">
        <f>IF(Tcスペック算出!J20="","",Tcスペック算出!J20)</f>
        <v>34.252240221188899</v>
      </c>
      <c r="L89" s="56">
        <f t="shared" si="32"/>
        <v>6823.8920832569866</v>
      </c>
      <c r="M89" s="56">
        <f t="shared" si="32"/>
        <v>6755.2213932287041</v>
      </c>
      <c r="N89" s="56">
        <f t="shared" ref="N89:AF89" si="42">IF(N66="","",N66/$K66*N$76)</f>
        <v>6573.5750899220957</v>
      </c>
      <c r="O89" s="56">
        <f t="shared" si="42"/>
        <v>6556.9611596338909</v>
      </c>
      <c r="P89" s="56">
        <f t="shared" si="42"/>
        <v>6504.9043998938123</v>
      </c>
      <c r="Q89" s="56">
        <f t="shared" si="42"/>
        <v>6504.7498530653729</v>
      </c>
      <c r="R89" s="56">
        <f t="shared" si="42"/>
        <v>6429.8027915799166</v>
      </c>
      <c r="S89" s="56">
        <f t="shared" si="42"/>
        <v>6378.3471184065929</v>
      </c>
      <c r="T89" s="56">
        <f t="shared" si="42"/>
        <v>6267.6034423151332</v>
      </c>
      <c r="U89" s="56">
        <f t="shared" si="42"/>
        <v>6011.4407801707412</v>
      </c>
      <c r="V89" s="56">
        <f t="shared" si="42"/>
        <v>5722.2754697079126</v>
      </c>
      <c r="W89" s="56">
        <f t="shared" si="42"/>
        <v>5531.5716031739312</v>
      </c>
      <c r="X89" s="56">
        <f t="shared" si="42"/>
        <v>5527.0303312276055</v>
      </c>
      <c r="Y89" s="56">
        <f t="shared" si="42"/>
        <v>5448.7056100967848</v>
      </c>
      <c r="Z89" s="56">
        <f t="shared" si="42"/>
        <v>5238.7033270840129</v>
      </c>
      <c r="AA89" s="56">
        <f t="shared" si="42"/>
        <v>5301.0262076845811</v>
      </c>
      <c r="AB89" s="56">
        <f t="shared" si="42"/>
        <v>5227.6718939931434</v>
      </c>
      <c r="AC89" s="56">
        <f t="shared" si="42"/>
        <v>5025.945809678873</v>
      </c>
      <c r="AD89" s="56">
        <f t="shared" si="42"/>
        <v>4949.5275100634899</v>
      </c>
      <c r="AE89" s="56">
        <f t="shared" si="42"/>
        <v>4780.7870836836528</v>
      </c>
      <c r="AF89" s="56">
        <f t="shared" si="42"/>
        <v>4551.6085449978927</v>
      </c>
    </row>
    <row r="90" spans="1:32" ht="16.5">
      <c r="B90" s="60"/>
      <c r="C90" s="39"/>
      <c r="D90" s="39"/>
      <c r="E90" s="41"/>
      <c r="F90" s="39"/>
      <c r="G90" s="41">
        <f t="shared" si="37"/>
        <v>216</v>
      </c>
      <c r="H90" s="217">
        <f t="shared" si="27"/>
        <v>18</v>
      </c>
      <c r="I90" s="217">
        <f t="shared" si="28"/>
        <v>12</v>
      </c>
      <c r="J90" s="41" t="str">
        <f t="shared" si="31"/>
        <v>CLU04J-1812C9</v>
      </c>
      <c r="K90" s="64">
        <f>IF(Tcスペック算出!J21="","",Tcスペック算出!J21)</f>
        <v>51.339200627745491</v>
      </c>
      <c r="L90" s="56">
        <f t="shared" si="32"/>
        <v>9951.3395347076166</v>
      </c>
      <c r="M90" s="56">
        <f t="shared" si="32"/>
        <v>9852.0140083115239</v>
      </c>
      <c r="N90" s="56">
        <f t="shared" ref="N90:AF90" si="43">IF(N67="","",N67/$K67*N$76)</f>
        <v>9587.1452011376296</v>
      </c>
      <c r="O90" s="56">
        <f t="shared" si="43"/>
        <v>9561.7615075893409</v>
      </c>
      <c r="P90" s="56">
        <f t="shared" si="43"/>
        <v>9486.7156034312502</v>
      </c>
      <c r="Q90" s="56">
        <f t="shared" si="43"/>
        <v>9486.3699965991473</v>
      </c>
      <c r="R90" s="56">
        <f t="shared" si="43"/>
        <v>9376.0239911771296</v>
      </c>
      <c r="S90" s="56">
        <f t="shared" si="43"/>
        <v>9295.773365573179</v>
      </c>
      <c r="T90" s="56">
        <f t="shared" si="43"/>
        <v>9140.8429351445666</v>
      </c>
      <c r="U90" s="56">
        <f t="shared" si="43"/>
        <v>8765.2227262184551</v>
      </c>
      <c r="V90" s="56">
        <f t="shared" si="43"/>
        <v>8347.3189927537514</v>
      </c>
      <c r="W90" s="56">
        <f t="shared" si="43"/>
        <v>8067.9440568921018</v>
      </c>
      <c r="X90" s="56">
        <f t="shared" si="43"/>
        <v>8054.3712909853584</v>
      </c>
      <c r="Y90" s="56">
        <f t="shared" si="43"/>
        <v>7946.9195668337134</v>
      </c>
      <c r="Z90" s="56">
        <f t="shared" si="43"/>
        <v>7638.1360276170863</v>
      </c>
      <c r="AA90" s="56" t="str">
        <f t="shared" si="43"/>
        <v/>
      </c>
      <c r="AB90" s="56" t="str">
        <f t="shared" si="43"/>
        <v/>
      </c>
      <c r="AC90" s="56" t="str">
        <f t="shared" si="43"/>
        <v/>
      </c>
      <c r="AD90" s="56">
        <f t="shared" si="43"/>
        <v>7217.8707519357577</v>
      </c>
      <c r="AE90" s="56">
        <f t="shared" si="43"/>
        <v>6974.0863808120002</v>
      </c>
      <c r="AF90" s="56">
        <f t="shared" si="43"/>
        <v>6637.0928543750133</v>
      </c>
    </row>
    <row r="91" spans="1:32" ht="16.5">
      <c r="A91" s="41"/>
      <c r="B91" s="65"/>
      <c r="C91" s="65"/>
      <c r="D91" s="41"/>
      <c r="E91" s="41"/>
      <c r="G91" s="41">
        <f t="shared" si="37"/>
        <v>324</v>
      </c>
      <c r="H91" s="217">
        <f t="shared" si="27"/>
        <v>18</v>
      </c>
      <c r="I91" s="217">
        <f t="shared" si="28"/>
        <v>18</v>
      </c>
      <c r="J91" s="41" t="str">
        <f t="shared" si="31"/>
        <v>CLU04J-1818C9</v>
      </c>
      <c r="K91" s="64">
        <f>IF(Tcスペック算出!J22="","",Tcスペック算出!J22)</f>
        <v>51.339200627745491</v>
      </c>
      <c r="L91" s="56">
        <f t="shared" si="32"/>
        <v>14525.842946891049</v>
      </c>
      <c r="M91" s="56">
        <f t="shared" si="32"/>
        <v>14379.064457682227</v>
      </c>
      <c r="N91" s="56">
        <f t="shared" ref="N91:AF91" si="44">IF(N68="","",N68/$K68*N$76)</f>
        <v>13990.583870815322</v>
      </c>
      <c r="O91" s="56">
        <f t="shared" si="44"/>
        <v>13958.577959758268</v>
      </c>
      <c r="P91" s="56">
        <f t="shared" si="44"/>
        <v>13847.120911066831</v>
      </c>
      <c r="Q91" s="56">
        <f t="shared" si="44"/>
        <v>13846.687472945177</v>
      </c>
      <c r="R91" s="56">
        <f t="shared" si="44"/>
        <v>13686.181757044204</v>
      </c>
      <c r="S91" s="56">
        <f t="shared" si="44"/>
        <v>13576.953041063194</v>
      </c>
      <c r="T91" s="56">
        <f t="shared" si="44"/>
        <v>13341.775333550433</v>
      </c>
      <c r="U91" s="56">
        <f t="shared" si="44"/>
        <v>12795.620591912708</v>
      </c>
      <c r="V91" s="56">
        <f t="shared" si="44"/>
        <v>12182.789178230121</v>
      </c>
      <c r="W91" s="56">
        <f t="shared" si="44"/>
        <v>11775.606201027809</v>
      </c>
      <c r="X91" s="56">
        <f t="shared" si="44"/>
        <v>11766.556180198728</v>
      </c>
      <c r="Y91" s="56">
        <f t="shared" si="44"/>
        <v>11600.280453326492</v>
      </c>
      <c r="Z91" s="56">
        <f t="shared" si="44"/>
        <v>11152.380311072387</v>
      </c>
      <c r="AA91" s="56" t="str">
        <f t="shared" si="44"/>
        <v/>
      </c>
      <c r="AB91" s="56" t="str">
        <f t="shared" si="44"/>
        <v/>
      </c>
      <c r="AC91" s="56" t="str">
        <f t="shared" si="44"/>
        <v/>
      </c>
      <c r="AD91" s="56" t="str">
        <f t="shared" si="44"/>
        <v/>
      </c>
      <c r="AE91" s="56" t="str">
        <f t="shared" si="44"/>
        <v/>
      </c>
      <c r="AF91" s="56" t="str">
        <f t="shared" si="44"/>
        <v/>
      </c>
    </row>
    <row r="92" spans="1:32" ht="16.5">
      <c r="A92" s="41"/>
      <c r="B92" s="65"/>
      <c r="C92" s="65"/>
      <c r="G92" s="41">
        <f t="shared" si="37"/>
        <v>450</v>
      </c>
      <c r="H92" s="217">
        <f t="shared" si="27"/>
        <v>18</v>
      </c>
      <c r="I92" s="217">
        <f t="shared" si="28"/>
        <v>25</v>
      </c>
      <c r="J92" s="41" t="str">
        <f t="shared" si="31"/>
        <v/>
      </c>
      <c r="K92" s="64">
        <f>IF(Tcスペック算出!J23="","",Tcスペック算出!J23)</f>
        <v>51.293713244576757</v>
      </c>
      <c r="L92" s="56">
        <f t="shared" si="32"/>
        <v>21214.133525324698</v>
      </c>
      <c r="M92" s="56">
        <f t="shared" si="32"/>
        <v>21000.605357642173</v>
      </c>
      <c r="N92" s="56">
        <f t="shared" ref="N92:AF92" si="45">IF(N69="","",N69/$K69*N$76)</f>
        <v>20433.765118691139</v>
      </c>
      <c r="O92" s="56">
        <f t="shared" si="45"/>
        <v>20384.235389074056</v>
      </c>
      <c r="P92" s="56">
        <f t="shared" si="45"/>
        <v>20222.438272324929</v>
      </c>
      <c r="Q92" s="56">
        <f t="shared" si="45"/>
        <v>20221.343087590445</v>
      </c>
      <c r="R92" s="56">
        <f t="shared" si="45"/>
        <v>19986.792848929479</v>
      </c>
      <c r="S92" s="56">
        <f t="shared" si="45"/>
        <v>19826.720648137165</v>
      </c>
      <c r="T92" s="56">
        <f t="shared" si="45"/>
        <v>19484.343996442487</v>
      </c>
      <c r="U92" s="56">
        <f t="shared" si="45"/>
        <v>18687.317829997413</v>
      </c>
      <c r="V92" s="56">
        <f t="shared" si="45"/>
        <v>17792.579281541599</v>
      </c>
      <c r="W92" s="56">
        <f t="shared" si="45"/>
        <v>17199.230096092357</v>
      </c>
      <c r="X92" s="56">
        <f t="shared" si="45"/>
        <v>17183.437532221084</v>
      </c>
      <c r="Y92" s="56">
        <f t="shared" si="45"/>
        <v>16940.9088727694</v>
      </c>
      <c r="Z92" s="56">
        <f t="shared" si="45"/>
        <v>16285.517472111584</v>
      </c>
      <c r="AA92" s="56" t="str">
        <f t="shared" si="45"/>
        <v/>
      </c>
      <c r="AB92" s="56" t="str">
        <f t="shared" si="45"/>
        <v/>
      </c>
      <c r="AC92" s="56" t="str">
        <f t="shared" si="45"/>
        <v/>
      </c>
      <c r="AD92" s="56" t="str">
        <f t="shared" si="45"/>
        <v/>
      </c>
      <c r="AE92" s="56" t="str">
        <f t="shared" si="45"/>
        <v/>
      </c>
      <c r="AF92" s="56" t="str">
        <f t="shared" si="45"/>
        <v/>
      </c>
    </row>
    <row r="93" spans="1:32" ht="16.5">
      <c r="A93" s="41"/>
      <c r="B93" s="66"/>
      <c r="C93" s="67"/>
      <c r="G93" s="41">
        <f t="shared" si="37"/>
        <v>648</v>
      </c>
      <c r="H93" s="217">
        <f t="shared" si="27"/>
        <v>36</v>
      </c>
      <c r="I93" s="217">
        <f t="shared" si="28"/>
        <v>18</v>
      </c>
      <c r="J93" s="41" t="str">
        <f t="shared" si="31"/>
        <v/>
      </c>
      <c r="K93" s="64">
        <f>IF(Tcスペック算出!J24="","",Tcスペック算出!J24)</f>
        <v>102.54559933857338</v>
      </c>
      <c r="L93" s="56">
        <f t="shared" si="32"/>
        <v>29239.580623027596</v>
      </c>
      <c r="M93" s="56">
        <f t="shared" si="32"/>
        <v>28869.348097385653</v>
      </c>
      <c r="N93" s="56">
        <f t="shared" ref="N93:AF93" si="46">IF(N70="","",N70/$K70*N$76)</f>
        <v>28087.13575834392</v>
      </c>
      <c r="O93" s="56">
        <f t="shared" si="46"/>
        <v>28094.826048194049</v>
      </c>
      <c r="P93" s="56">
        <f t="shared" si="46"/>
        <v>27872.906255376034</v>
      </c>
      <c r="Q93" s="56">
        <f t="shared" si="46"/>
        <v>27871.752985185289</v>
      </c>
      <c r="R93" s="56">
        <f t="shared" si="46"/>
        <v>27476.755211987598</v>
      </c>
      <c r="S93" s="56">
        <f t="shared" si="46"/>
        <v>27252.627262027108</v>
      </c>
      <c r="T93" s="56">
        <f t="shared" si="46"/>
        <v>26781.070931664701</v>
      </c>
      <c r="U93" s="56">
        <f t="shared" si="46"/>
        <v>25641.568928647772</v>
      </c>
      <c r="V93" s="56">
        <f t="shared" si="46"/>
        <v>24461.07937510766</v>
      </c>
      <c r="W93" s="56">
        <f t="shared" si="46"/>
        <v>23642.519894983227</v>
      </c>
      <c r="X93" s="56">
        <f t="shared" si="46"/>
        <v>23616.623240178742</v>
      </c>
      <c r="Y93" s="56">
        <f t="shared" si="46"/>
        <v>23285.596435286603</v>
      </c>
      <c r="Z93" s="56">
        <f t="shared" si="46"/>
        <v>22346.561213245648</v>
      </c>
      <c r="AA93" s="56" t="str">
        <f t="shared" si="46"/>
        <v/>
      </c>
      <c r="AB93" s="56" t="str">
        <f t="shared" si="46"/>
        <v/>
      </c>
      <c r="AC93" s="56" t="str">
        <f t="shared" si="46"/>
        <v/>
      </c>
      <c r="AD93" s="56" t="str">
        <f t="shared" si="46"/>
        <v/>
      </c>
      <c r="AE93" s="56" t="str">
        <f t="shared" si="46"/>
        <v/>
      </c>
      <c r="AF93" s="56" t="str">
        <f t="shared" si="46"/>
        <v/>
      </c>
    </row>
    <row r="94" spans="1:32" ht="16.5">
      <c r="A94" s="41"/>
      <c r="B94" s="41"/>
      <c r="C94" s="41"/>
      <c r="G94" s="41" t="str">
        <f t="shared" si="37"/>
        <v/>
      </c>
      <c r="H94" s="217" t="str">
        <f t="shared" si="27"/>
        <v/>
      </c>
      <c r="I94" s="217" t="str">
        <f t="shared" si="28"/>
        <v/>
      </c>
      <c r="J94" s="41" t="str">
        <f t="shared" si="31"/>
        <v/>
      </c>
      <c r="K94" s="64" t="str">
        <f>IF(Tcスペック算出!J25="","",Tcスペック算出!J25)</f>
        <v/>
      </c>
      <c r="L94" s="56" t="str">
        <f t="shared" si="32"/>
        <v/>
      </c>
      <c r="M94" s="56" t="str">
        <f t="shared" si="32"/>
        <v/>
      </c>
      <c r="N94" s="56" t="str">
        <f t="shared" ref="N94:AF94" si="47">IF(N71="","",N71/$K71*N$76)</f>
        <v/>
      </c>
      <c r="O94" s="56" t="str">
        <f t="shared" si="47"/>
        <v/>
      </c>
      <c r="P94" s="56" t="str">
        <f t="shared" si="47"/>
        <v/>
      </c>
      <c r="Q94" s="56" t="str">
        <f t="shared" si="47"/>
        <v/>
      </c>
      <c r="R94" s="56" t="str">
        <f t="shared" si="47"/>
        <v/>
      </c>
      <c r="S94" s="56" t="str">
        <f t="shared" si="47"/>
        <v/>
      </c>
      <c r="T94" s="56" t="str">
        <f t="shared" si="47"/>
        <v/>
      </c>
      <c r="U94" s="56" t="str">
        <f t="shared" si="47"/>
        <v/>
      </c>
      <c r="V94" s="56" t="str">
        <f t="shared" si="47"/>
        <v/>
      </c>
      <c r="W94" s="56" t="str">
        <f t="shared" si="47"/>
        <v/>
      </c>
      <c r="X94" s="56" t="str">
        <f t="shared" si="47"/>
        <v/>
      </c>
      <c r="Y94" s="56" t="str">
        <f t="shared" si="47"/>
        <v/>
      </c>
      <c r="Z94" s="56" t="str">
        <f t="shared" si="47"/>
        <v/>
      </c>
      <c r="AA94" s="56" t="str">
        <f t="shared" si="47"/>
        <v/>
      </c>
      <c r="AB94" s="56" t="str">
        <f t="shared" si="47"/>
        <v/>
      </c>
      <c r="AC94" s="56" t="str">
        <f t="shared" si="47"/>
        <v/>
      </c>
      <c r="AD94" s="56" t="str">
        <f t="shared" si="47"/>
        <v/>
      </c>
      <c r="AE94" s="56" t="str">
        <f t="shared" si="47"/>
        <v/>
      </c>
      <c r="AF94" s="56" t="str">
        <f t="shared" si="47"/>
        <v/>
      </c>
    </row>
    <row r="95" spans="1:32" ht="16.5">
      <c r="A95" s="41"/>
      <c r="B95" s="41"/>
      <c r="C95" s="41"/>
      <c r="G95" s="41" t="str">
        <f t="shared" si="37"/>
        <v/>
      </c>
      <c r="H95" s="217" t="str">
        <f t="shared" si="27"/>
        <v/>
      </c>
      <c r="I95" s="217" t="str">
        <f t="shared" si="28"/>
        <v/>
      </c>
      <c r="J95" s="41" t="str">
        <f t="shared" si="31"/>
        <v/>
      </c>
      <c r="K95" s="64">
        <f>IF(Tcスペック算出!J26="","",Tcスペック算出!J26)</f>
        <v>34.233680886172444</v>
      </c>
      <c r="L95" s="56" t="str">
        <f t="shared" si="32"/>
        <v/>
      </c>
      <c r="M95" s="56" t="str">
        <f t="shared" si="32"/>
        <v/>
      </c>
      <c r="N95" s="56" t="str">
        <f t="shared" ref="N95:AF95" si="48">IF(N72="","",N72/$K72*N$76)</f>
        <v/>
      </c>
      <c r="O95" s="56" t="str">
        <f t="shared" si="48"/>
        <v/>
      </c>
      <c r="P95" s="56" t="str">
        <f t="shared" si="48"/>
        <v/>
      </c>
      <c r="Q95" s="56" t="str">
        <f t="shared" si="48"/>
        <v/>
      </c>
      <c r="R95" s="56" t="str">
        <f t="shared" si="48"/>
        <v/>
      </c>
      <c r="S95" s="56" t="str">
        <f t="shared" si="48"/>
        <v/>
      </c>
      <c r="T95" s="56" t="str">
        <f t="shared" si="48"/>
        <v/>
      </c>
      <c r="U95" s="56" t="str">
        <f t="shared" si="48"/>
        <v/>
      </c>
      <c r="V95" s="56" t="str">
        <f t="shared" si="48"/>
        <v/>
      </c>
      <c r="W95" s="56" t="str">
        <f t="shared" si="48"/>
        <v/>
      </c>
      <c r="X95" s="56" t="str">
        <f t="shared" si="48"/>
        <v/>
      </c>
      <c r="Y95" s="56" t="str">
        <f t="shared" si="48"/>
        <v/>
      </c>
      <c r="Z95" s="56" t="str">
        <f t="shared" si="48"/>
        <v/>
      </c>
      <c r="AA95" s="56" t="str">
        <f t="shared" si="48"/>
        <v/>
      </c>
      <c r="AB95" s="56" t="str">
        <f t="shared" si="48"/>
        <v/>
      </c>
      <c r="AC95" s="56" t="str">
        <f t="shared" si="48"/>
        <v/>
      </c>
      <c r="AD95" s="56" t="str">
        <f t="shared" si="48"/>
        <v/>
      </c>
      <c r="AE95" s="56" t="str">
        <f t="shared" si="48"/>
        <v/>
      </c>
      <c r="AF95" s="56" t="str">
        <f t="shared" si="48"/>
        <v/>
      </c>
    </row>
    <row r="96" spans="1:32" ht="16.5">
      <c r="A96" s="41"/>
      <c r="B96" s="65"/>
      <c r="C96" s="65"/>
      <c r="G96" s="41" t="str">
        <f t="shared" si="37"/>
        <v/>
      </c>
      <c r="H96" s="217" t="str">
        <f t="shared" si="27"/>
        <v/>
      </c>
      <c r="I96" s="217" t="str">
        <f t="shared" si="28"/>
        <v/>
      </c>
      <c r="J96" s="41" t="str">
        <f t="shared" si="31"/>
        <v/>
      </c>
      <c r="K96" s="64" t="str">
        <f>IF(Tcスペック算出!J27="","",Tcスペック算出!J27)</f>
        <v/>
      </c>
      <c r="L96" s="56" t="str">
        <f t="shared" si="32"/>
        <v/>
      </c>
      <c r="M96" s="56" t="str">
        <f t="shared" si="32"/>
        <v/>
      </c>
      <c r="N96" s="56" t="str">
        <f t="shared" ref="N96:AF96" si="49">IF(N73="","",N73/$K73*N$76)</f>
        <v/>
      </c>
      <c r="O96" s="56" t="str">
        <f t="shared" si="49"/>
        <v/>
      </c>
      <c r="P96" s="56" t="str">
        <f t="shared" si="49"/>
        <v/>
      </c>
      <c r="Q96" s="56" t="str">
        <f t="shared" si="49"/>
        <v/>
      </c>
      <c r="R96" s="56" t="str">
        <f t="shared" si="49"/>
        <v/>
      </c>
      <c r="S96" s="56" t="str">
        <f t="shared" si="49"/>
        <v/>
      </c>
      <c r="T96" s="56" t="str">
        <f t="shared" si="49"/>
        <v/>
      </c>
      <c r="U96" s="56" t="str">
        <f t="shared" si="49"/>
        <v/>
      </c>
      <c r="V96" s="56" t="str">
        <f t="shared" si="49"/>
        <v/>
      </c>
      <c r="W96" s="56" t="str">
        <f t="shared" si="49"/>
        <v/>
      </c>
      <c r="X96" s="56" t="str">
        <f t="shared" si="49"/>
        <v/>
      </c>
      <c r="Y96" s="56" t="str">
        <f t="shared" si="49"/>
        <v/>
      </c>
      <c r="Z96" s="56" t="str">
        <f t="shared" si="49"/>
        <v/>
      </c>
      <c r="AA96" s="56" t="str">
        <f t="shared" si="49"/>
        <v/>
      </c>
      <c r="AB96" s="56" t="str">
        <f t="shared" si="49"/>
        <v/>
      </c>
      <c r="AC96" s="56" t="str">
        <f t="shared" si="49"/>
        <v/>
      </c>
      <c r="AD96" s="56" t="str">
        <f t="shared" si="49"/>
        <v/>
      </c>
      <c r="AE96" s="56" t="str">
        <f t="shared" si="49"/>
        <v/>
      </c>
      <c r="AF96" s="56" t="str">
        <f t="shared" si="49"/>
        <v/>
      </c>
    </row>
    <row r="97" spans="1:32" ht="16.5">
      <c r="A97" s="41"/>
      <c r="B97" s="69"/>
      <c r="C97" s="55"/>
      <c r="G97" s="41" t="str">
        <f t="shared" si="37"/>
        <v/>
      </c>
      <c r="H97" s="217" t="str">
        <f t="shared" si="27"/>
        <v/>
      </c>
      <c r="I97" s="217" t="str">
        <f t="shared" si="28"/>
        <v/>
      </c>
      <c r="J97" s="41" t="str">
        <f t="shared" si="31"/>
        <v/>
      </c>
      <c r="K97" s="64" t="str">
        <f>IF(Tcスペック算出!J28="","",Tcスペック算出!J28)</f>
        <v/>
      </c>
      <c r="L97" s="56" t="str">
        <f t="shared" si="32"/>
        <v/>
      </c>
      <c r="M97" s="56" t="str">
        <f t="shared" si="32"/>
        <v/>
      </c>
      <c r="N97" s="56" t="str">
        <f t="shared" ref="N97:AF97" si="50">IF(N74="","",N74/$K74*N$76)</f>
        <v/>
      </c>
      <c r="O97" s="56" t="str">
        <f t="shared" si="50"/>
        <v/>
      </c>
      <c r="P97" s="56" t="str">
        <f t="shared" si="50"/>
        <v/>
      </c>
      <c r="Q97" s="56" t="str">
        <f t="shared" si="50"/>
        <v/>
      </c>
      <c r="R97" s="56" t="str">
        <f t="shared" si="50"/>
        <v/>
      </c>
      <c r="S97" s="56" t="str">
        <f t="shared" si="50"/>
        <v/>
      </c>
      <c r="T97" s="56" t="str">
        <f t="shared" si="50"/>
        <v/>
      </c>
      <c r="U97" s="56" t="str">
        <f t="shared" si="50"/>
        <v/>
      </c>
      <c r="V97" s="56" t="str">
        <f t="shared" si="50"/>
        <v/>
      </c>
      <c r="W97" s="56" t="str">
        <f t="shared" si="50"/>
        <v/>
      </c>
      <c r="X97" s="56" t="str">
        <f t="shared" si="50"/>
        <v/>
      </c>
      <c r="Y97" s="56" t="str">
        <f t="shared" si="50"/>
        <v/>
      </c>
      <c r="Z97" s="56" t="str">
        <f t="shared" si="50"/>
        <v/>
      </c>
      <c r="AA97" s="56" t="str">
        <f t="shared" si="50"/>
        <v/>
      </c>
      <c r="AB97" s="56" t="str">
        <f t="shared" si="50"/>
        <v/>
      </c>
      <c r="AC97" s="56" t="str">
        <f t="shared" si="50"/>
        <v/>
      </c>
      <c r="AD97" s="56" t="str">
        <f t="shared" si="50"/>
        <v/>
      </c>
      <c r="AE97" s="56" t="str">
        <f t="shared" si="50"/>
        <v/>
      </c>
      <c r="AF97" s="56" t="str">
        <f t="shared" si="50"/>
        <v/>
      </c>
    </row>
    <row r="98" spans="1:32" ht="16.5">
      <c r="A98" s="41"/>
      <c r="B98" s="69"/>
      <c r="C98" s="55"/>
      <c r="G98" s="41"/>
      <c r="H98" s="41"/>
      <c r="I98" s="41"/>
      <c r="J98" s="41"/>
      <c r="K98" s="41"/>
      <c r="L98" s="66"/>
      <c r="M98" s="41"/>
      <c r="N98" s="41"/>
      <c r="O98" s="41"/>
      <c r="P98" s="41"/>
      <c r="Q98" s="41"/>
      <c r="R98" s="41"/>
      <c r="S98" s="41"/>
      <c r="T98" s="41"/>
      <c r="U98" s="41"/>
      <c r="V98" s="66"/>
      <c r="W98" s="41"/>
      <c r="Z98" s="170"/>
    </row>
    <row r="99" spans="1:32" ht="16.5">
      <c r="A99" s="41"/>
      <c r="B99" s="69"/>
      <c r="C99" s="41"/>
      <c r="G99" s="41"/>
      <c r="H99" s="41"/>
      <c r="I99" s="41"/>
      <c r="J99" s="41"/>
      <c r="K99" s="41"/>
      <c r="L99" s="41"/>
      <c r="M99" s="41"/>
      <c r="N99" s="41"/>
      <c r="O99" s="41"/>
      <c r="P99" s="66">
        <v>0.92</v>
      </c>
      <c r="Q99" s="66">
        <v>1.08</v>
      </c>
      <c r="R99" s="41"/>
      <c r="S99" s="41"/>
      <c r="T99" s="41"/>
      <c r="U99" s="41"/>
      <c r="V99" s="41"/>
      <c r="W99" s="41"/>
    </row>
    <row r="100" spans="1:32" ht="16.5">
      <c r="A100" s="41"/>
      <c r="B100" s="66"/>
      <c r="C100" s="71"/>
      <c r="D100" s="60"/>
      <c r="E100" s="59" t="s">
        <v>121</v>
      </c>
      <c r="G100" s="41"/>
      <c r="H100" s="60" t="s">
        <v>39</v>
      </c>
      <c r="I100" s="60"/>
      <c r="J100" s="60"/>
      <c r="K100" s="60" t="str">
        <f>HLOOKUP(Selector!$C$6,Calculation!L$78:AF$97,2,FALSE)</f>
        <v>3000K,90Min On BBL</v>
      </c>
      <c r="L100" s="60" t="s">
        <v>40</v>
      </c>
      <c r="M100" s="60" t="s">
        <v>41</v>
      </c>
      <c r="N100" s="72" t="s">
        <v>42</v>
      </c>
      <c r="O100" s="60" t="s">
        <v>58</v>
      </c>
      <c r="P100" s="73" t="s">
        <v>55</v>
      </c>
      <c r="Q100" s="73" t="s">
        <v>57</v>
      </c>
      <c r="R100" s="74" t="s">
        <v>43</v>
      </c>
      <c r="S100" s="72" t="s">
        <v>21</v>
      </c>
      <c r="T100" s="72"/>
      <c r="U100" s="72" t="s">
        <v>15</v>
      </c>
      <c r="V100" s="60" t="s">
        <v>44</v>
      </c>
      <c r="W100" s="60" t="s">
        <v>76</v>
      </c>
      <c r="X100" s="72" t="s">
        <v>45</v>
      </c>
      <c r="Y100" s="41"/>
    </row>
    <row r="101" spans="1:32" ht="16.5">
      <c r="A101" s="41"/>
      <c r="B101" s="66"/>
      <c r="C101" s="71"/>
      <c r="D101" s="60" t="str">
        <f>CONCATENATE("lm(%,@",ROUNDDOWN(E103,0),"C)")</f>
        <v>lm(%,@74C)</v>
      </c>
      <c r="E101" s="223">
        <f>F69*$E$103^3+F70*$E$103^2+F71*$E$103+F72</f>
        <v>0.90315002045018355</v>
      </c>
      <c r="G101" s="41"/>
      <c r="H101" s="218">
        <f>K101/G80</f>
        <v>38.294540358423099</v>
      </c>
      <c r="I101" s="60"/>
      <c r="J101" s="60" t="str">
        <f>J80</f>
        <v>CLU02J-1201C9</v>
      </c>
      <c r="K101" s="225">
        <f>HLOOKUP(Selector!$C$6,Calculation!L$78:AF$97,3,FALSE)</f>
        <v>459.53448430107716</v>
      </c>
      <c r="L101" s="226">
        <f t="shared" ref="L101:L118" si="51">E$104/K101</f>
        <v>1.0842626818594161</v>
      </c>
      <c r="M101" s="218">
        <f t="shared" ref="M101:M118" si="52">D$69*$L101^3+D$70*$L101^2+D$71*$L101+D$72</f>
        <v>98.305522662736763</v>
      </c>
      <c r="N101" s="227">
        <f>M101*I80</f>
        <v>98.305522662736763</v>
      </c>
      <c r="O101" s="219">
        <f t="shared" ref="O101:O118" si="53">(E$69*$M101^2+E$70*$M101+E$71)*K80</f>
        <v>34.533207155005556</v>
      </c>
      <c r="P101" s="228">
        <f>O101*$P$99</f>
        <v>31.770550582605114</v>
      </c>
      <c r="Q101" s="228">
        <f>O101*$Q$99</f>
        <v>37.295863727406001</v>
      </c>
      <c r="R101" s="229">
        <f t="shared" ref="R101:R118" si="54" xml:space="preserve"> (G$69*$E$103^2+G$70*$E$103+G$71)*O101</f>
        <v>33.567302166279674</v>
      </c>
      <c r="S101" s="227">
        <f>N101*R101/1000</f>
        <v>3.2998511838341393</v>
      </c>
      <c r="T101" s="227"/>
      <c r="U101" s="227">
        <f t="shared" ref="U101:U118" si="55">E$102/S101</f>
        <v>136.36978606930367</v>
      </c>
      <c r="V101" s="230">
        <f>Tcスペック算出!G11</f>
        <v>2.6</v>
      </c>
      <c r="W101" s="218">
        <f>S101*V101</f>
        <v>8.5796130779687623</v>
      </c>
      <c r="X101" s="227">
        <f t="shared" ref="X101:X118" si="56">IFERROR(E$103+W101,FALSE)</f>
        <v>83.359211934643625</v>
      </c>
      <c r="Y101" s="41"/>
    </row>
    <row r="102" spans="1:32" ht="16.5">
      <c r="A102" s="41"/>
      <c r="B102" s="66"/>
      <c r="C102" s="71"/>
      <c r="D102" s="60" t="s">
        <v>16</v>
      </c>
      <c r="E102" s="224">
        <f>Selector!G6</f>
        <v>450</v>
      </c>
      <c r="G102" s="41"/>
      <c r="H102" s="218">
        <f t="shared" ref="H102:H118" si="57">K102/G81</f>
        <v>37.652638124816491</v>
      </c>
      <c r="I102" s="60"/>
      <c r="J102" s="60" t="str">
        <f t="shared" ref="J102:J118" si="58">J81</f>
        <v>CLU02J-1202C9</v>
      </c>
      <c r="K102" s="225">
        <f>HLOOKUP(Selector!$C$6,Calculation!L$78:AF$97,4,FALSE)</f>
        <v>903.66331499559578</v>
      </c>
      <c r="L102" s="226">
        <f t="shared" si="51"/>
        <v>0.55137359687728171</v>
      </c>
      <c r="M102" s="218">
        <f t="shared" si="52"/>
        <v>47.735868275540497</v>
      </c>
      <c r="N102" s="227">
        <f>M102*I81</f>
        <v>95.471736551080994</v>
      </c>
      <c r="O102" s="219">
        <f t="shared" si="53"/>
        <v>33.164040717740171</v>
      </c>
      <c r="P102" s="228">
        <f t="shared" ref="P102" si="59">O102*$P$99</f>
        <v>30.510917460320957</v>
      </c>
      <c r="Q102" s="228">
        <f t="shared" ref="Q102" si="60">O102*$Q$99</f>
        <v>35.817163975159389</v>
      </c>
      <c r="R102" s="229">
        <f t="shared" si="54"/>
        <v>32.236431757709646</v>
      </c>
      <c r="S102" s="227">
        <f t="shared" ref="S102" si="61">N102*R102/1000</f>
        <v>3.0776681201189562</v>
      </c>
      <c r="T102" s="227"/>
      <c r="U102" s="227">
        <f t="shared" si="55"/>
        <v>146.21459573834974</v>
      </c>
      <c r="V102" s="230">
        <f>Tcスペック算出!G12</f>
        <v>1.5</v>
      </c>
      <c r="W102" s="218">
        <f t="shared" ref="W102" si="62">S102*V102</f>
        <v>4.6165021801784345</v>
      </c>
      <c r="X102" s="227">
        <f t="shared" si="56"/>
        <v>79.396101036853295</v>
      </c>
      <c r="Y102" s="41"/>
    </row>
    <row r="103" spans="1:32" ht="16.5">
      <c r="A103" s="41"/>
      <c r="B103" s="66"/>
      <c r="C103" s="71"/>
      <c r="D103" s="60" t="s">
        <v>37</v>
      </c>
      <c r="E103" s="278">
        <f>Selector!L6</f>
        <v>74.779598856674866</v>
      </c>
      <c r="G103" s="41"/>
      <c r="H103" s="218">
        <f t="shared" si="57"/>
        <v>37.033829837517779</v>
      </c>
      <c r="I103" s="60"/>
      <c r="J103" s="60" t="str">
        <f t="shared" si="58"/>
        <v>CLU02J-1203C9</v>
      </c>
      <c r="K103" s="225">
        <f>HLOOKUP(Selector!$C$6,Calculation!L$78:AF$97,5,FALSE)</f>
        <v>1333.21787415064</v>
      </c>
      <c r="L103" s="226">
        <f t="shared" si="51"/>
        <v>0.37372443170445507</v>
      </c>
      <c r="M103" s="218">
        <f t="shared" si="52"/>
        <v>31.82842369426665</v>
      </c>
      <c r="N103" s="227">
        <f t="shared" ref="N103:N118" si="63">M103*I82</f>
        <v>95.485271082799954</v>
      </c>
      <c r="O103" s="219">
        <f t="shared" si="53"/>
        <v>32.718658062867092</v>
      </c>
      <c r="P103" s="228">
        <f t="shared" ref="P103:P118" si="64">O103*$P$99</f>
        <v>30.101165417837727</v>
      </c>
      <c r="Q103" s="228">
        <f t="shared" ref="Q103:Q118" si="65">O103*$Q$99</f>
        <v>35.336150707896465</v>
      </c>
      <c r="R103" s="229">
        <f t="shared" si="54"/>
        <v>31.803506599943709</v>
      </c>
      <c r="S103" s="227">
        <f t="shared" ref="S103:S118" si="66">N103*R103/1000</f>
        <v>3.0367664490792428</v>
      </c>
      <c r="T103" s="227"/>
      <c r="U103" s="227">
        <f t="shared" si="55"/>
        <v>148.18393430829738</v>
      </c>
      <c r="V103" s="230">
        <f>Tcスペック算出!G13</f>
        <v>1</v>
      </c>
      <c r="W103" s="218">
        <f t="shared" ref="W103:W118" si="67">S103*V103</f>
        <v>3.0367664490792428</v>
      </c>
      <c r="X103" s="227">
        <f t="shared" si="56"/>
        <v>77.816365305754104</v>
      </c>
      <c r="Y103" s="41"/>
    </row>
    <row r="104" spans="1:32" ht="16.5">
      <c r="A104" s="59"/>
      <c r="B104" s="59"/>
      <c r="C104" s="59"/>
      <c r="D104" s="60" t="s">
        <v>38</v>
      </c>
      <c r="E104" s="222">
        <f>E102/E101</f>
        <v>498.25609235516964</v>
      </c>
      <c r="H104" s="218">
        <f t="shared" si="57"/>
        <v>36.245152704964106</v>
      </c>
      <c r="I104" s="60"/>
      <c r="J104" s="60" t="str">
        <f t="shared" si="58"/>
        <v>CLU02J-1204C9</v>
      </c>
      <c r="K104" s="225">
        <f>HLOOKUP(Selector!$C$6,Calculation!L$78:AF$97,6,FALSE)</f>
        <v>1739.767329838277</v>
      </c>
      <c r="L104" s="226">
        <f t="shared" si="51"/>
        <v>0.28639237201993317</v>
      </c>
      <c r="M104" s="218">
        <f t="shared" si="52"/>
        <v>24.163626672738996</v>
      </c>
      <c r="N104" s="227">
        <f t="shared" si="63"/>
        <v>96.654506690955984</v>
      </c>
      <c r="O104" s="219">
        <f t="shared" si="53"/>
        <v>32.477992247235804</v>
      </c>
      <c r="P104" s="228">
        <f t="shared" si="64"/>
        <v>29.87975286745694</v>
      </c>
      <c r="Q104" s="228">
        <f t="shared" si="65"/>
        <v>35.076231627014671</v>
      </c>
      <c r="R104" s="229">
        <f t="shared" si="54"/>
        <v>31.569572285122369</v>
      </c>
      <c r="S104" s="227">
        <f t="shared" si="66"/>
        <v>3.0513414356629789</v>
      </c>
      <c r="T104" s="227"/>
      <c r="U104" s="227">
        <f t="shared" si="55"/>
        <v>147.47612140043137</v>
      </c>
      <c r="V104" s="230">
        <f>Tcスペック算出!G14</f>
        <v>0.86</v>
      </c>
      <c r="W104" s="218">
        <f t="shared" si="67"/>
        <v>2.6241536346701619</v>
      </c>
      <c r="X104" s="227">
        <f t="shared" si="56"/>
        <v>77.403752491345031</v>
      </c>
      <c r="Y104" s="41"/>
    </row>
    <row r="105" spans="1:32" ht="16.5">
      <c r="A105" s="60"/>
      <c r="B105" s="77"/>
      <c r="C105" s="77"/>
      <c r="D105" s="77"/>
      <c r="E105" s="77"/>
      <c r="F105" s="77"/>
      <c r="H105" s="218">
        <f t="shared" si="57"/>
        <v>37.812726646689732</v>
      </c>
      <c r="I105" s="60"/>
      <c r="J105" s="60" t="str">
        <f t="shared" si="58"/>
        <v>CLU03J-1205C9</v>
      </c>
      <c r="K105" s="225">
        <f>HLOOKUP(Selector!$C$6,Calculation!L$78:AF$97,7,FALSE)</f>
        <v>2268.763598801384</v>
      </c>
      <c r="L105" s="226">
        <f t="shared" si="51"/>
        <v>0.21961569403634848</v>
      </c>
      <c r="M105" s="218">
        <f t="shared" si="52"/>
        <v>18.368423095702884</v>
      </c>
      <c r="N105" s="227">
        <f t="shared" si="63"/>
        <v>91.842115478514415</v>
      </c>
      <c r="O105" s="219">
        <f t="shared" si="53"/>
        <v>32.313529370822735</v>
      </c>
      <c r="P105" s="228">
        <f t="shared" si="64"/>
        <v>29.728447021156917</v>
      </c>
      <c r="Q105" s="228">
        <f t="shared" si="65"/>
        <v>34.898611720488553</v>
      </c>
      <c r="R105" s="229">
        <f t="shared" si="54"/>
        <v>31.409709488628739</v>
      </c>
      <c r="S105" s="227">
        <f t="shared" si="66"/>
        <v>2.8847341660012309</v>
      </c>
      <c r="T105" s="227"/>
      <c r="U105" s="227">
        <f t="shared" si="55"/>
        <v>155.99357656715463</v>
      </c>
      <c r="V105" s="230">
        <f>Tcスペック算出!G15</f>
        <v>0.68</v>
      </c>
      <c r="W105" s="218">
        <f t="shared" si="67"/>
        <v>1.9616192328808371</v>
      </c>
      <c r="X105" s="227">
        <f t="shared" si="56"/>
        <v>76.741218089555701</v>
      </c>
      <c r="Y105" s="41"/>
    </row>
    <row r="106" spans="1:32" ht="16.5">
      <c r="A106" s="60"/>
      <c r="B106" s="77"/>
      <c r="C106" s="77"/>
      <c r="D106" s="77"/>
      <c r="E106" s="77"/>
      <c r="F106" s="77"/>
      <c r="H106" s="218">
        <f t="shared" si="57"/>
        <v>37.352938056609034</v>
      </c>
      <c r="I106" s="60"/>
      <c r="J106" s="60" t="str">
        <f t="shared" si="58"/>
        <v>CLU03J-1206C9</v>
      </c>
      <c r="K106" s="225">
        <f>HLOOKUP(Selector!$C$6,Calculation!L$78:AF$97,8,FALSE)</f>
        <v>2689.4115400758506</v>
      </c>
      <c r="L106" s="226">
        <f t="shared" si="51"/>
        <v>0.18526584159043102</v>
      </c>
      <c r="M106" s="218">
        <f t="shared" si="52"/>
        <v>15.408819331978496</v>
      </c>
      <c r="N106" s="227">
        <f t="shared" si="63"/>
        <v>92.452915991870981</v>
      </c>
      <c r="O106" s="219">
        <f t="shared" si="53"/>
        <v>32.214778226122966</v>
      </c>
      <c r="P106" s="228">
        <f t="shared" si="64"/>
        <v>29.637595968033132</v>
      </c>
      <c r="Q106" s="228">
        <f t="shared" si="65"/>
        <v>34.791960484212808</v>
      </c>
      <c r="R106" s="229">
        <f t="shared" si="54"/>
        <v>31.313720445429702</v>
      </c>
      <c r="S106" s="227">
        <f t="shared" si="66"/>
        <v>2.8950447657342453</v>
      </c>
      <c r="T106" s="227"/>
      <c r="U106" s="227">
        <f t="shared" si="55"/>
        <v>155.43801095105704</v>
      </c>
      <c r="V106" s="230">
        <f>Tcスペック算出!G16</f>
        <v>0.61</v>
      </c>
      <c r="W106" s="218">
        <f t="shared" si="67"/>
        <v>1.7659773070978897</v>
      </c>
      <c r="X106" s="227">
        <f t="shared" si="56"/>
        <v>76.545576163772751</v>
      </c>
      <c r="Y106" s="41"/>
    </row>
    <row r="107" spans="1:32" ht="16.5">
      <c r="A107" s="60"/>
      <c r="B107" s="77"/>
      <c r="C107" s="77"/>
      <c r="D107" s="77"/>
      <c r="E107" s="77"/>
      <c r="F107" s="77"/>
      <c r="H107" s="218">
        <f t="shared" si="57"/>
        <v>36.596669799114274</v>
      </c>
      <c r="I107" s="60"/>
      <c r="J107" s="60" t="str">
        <f t="shared" si="58"/>
        <v>CLU03J-1208C9</v>
      </c>
      <c r="K107" s="225">
        <f>HLOOKUP(Selector!$C$6,Calculation!L$78:AF$97,9,FALSE)</f>
        <v>3513.2803007149701</v>
      </c>
      <c r="L107" s="226">
        <f t="shared" si="51"/>
        <v>0.14182076285053943</v>
      </c>
      <c r="M107" s="218">
        <f t="shared" si="52"/>
        <v>11.685924337987858</v>
      </c>
      <c r="N107" s="227">
        <f t="shared" si="63"/>
        <v>93.487394703902865</v>
      </c>
      <c r="O107" s="219">
        <f t="shared" si="53"/>
        <v>32.097561956296794</v>
      </c>
      <c r="P107" s="228">
        <f t="shared" si="64"/>
        <v>29.529756999793051</v>
      </c>
      <c r="Q107" s="228">
        <f t="shared" si="65"/>
        <v>34.665366912800536</v>
      </c>
      <c r="R107" s="229">
        <f t="shared" si="54"/>
        <v>31.199782752634523</v>
      </c>
      <c r="S107" s="227">
        <f t="shared" si="66"/>
        <v>2.9167864048715648</v>
      </c>
      <c r="T107" s="227"/>
      <c r="U107" s="227">
        <f t="shared" si="55"/>
        <v>154.27938063905466</v>
      </c>
      <c r="V107" s="230">
        <f>Tcスペック算出!G17</f>
        <v>0.48</v>
      </c>
      <c r="W107" s="218">
        <f t="shared" si="67"/>
        <v>1.4000574743383511</v>
      </c>
      <c r="X107" s="227">
        <f t="shared" si="56"/>
        <v>76.17965633101322</v>
      </c>
      <c r="Y107" s="41"/>
    </row>
    <row r="108" spans="1:32" ht="16.5">
      <c r="A108" s="60"/>
      <c r="B108" s="77"/>
      <c r="C108" s="77"/>
      <c r="D108" s="77"/>
      <c r="E108" s="77"/>
      <c r="F108" s="77"/>
      <c r="H108" s="218">
        <f t="shared" si="57"/>
        <v>36.318811624562009</v>
      </c>
      <c r="I108" s="60"/>
      <c r="J108" s="60" t="str">
        <f t="shared" si="58"/>
        <v>CLU03J-1210C9</v>
      </c>
      <c r="K108" s="225">
        <f>HLOOKUP(Selector!$C$6,Calculation!L$78:AF$97,10,FALSE)</f>
        <v>4358.2573949474408</v>
      </c>
      <c r="L108" s="226">
        <f t="shared" si="51"/>
        <v>0.11432461353310649</v>
      </c>
      <c r="M108" s="218">
        <f t="shared" si="52"/>
        <v>9.3412625779353711</v>
      </c>
      <c r="N108" s="227">
        <f t="shared" si="63"/>
        <v>93.412625779353704</v>
      </c>
      <c r="O108" s="219">
        <f t="shared" si="53"/>
        <v>32.021101031208715</v>
      </c>
      <c r="P108" s="228">
        <f t="shared" si="64"/>
        <v>29.459412948712018</v>
      </c>
      <c r="Q108" s="228">
        <f t="shared" si="65"/>
        <v>34.582789113705417</v>
      </c>
      <c r="R108" s="229">
        <f t="shared" si="54"/>
        <v>31.125460464385291</v>
      </c>
      <c r="S108" s="227">
        <f t="shared" si="66"/>
        <v>2.9075109905696919</v>
      </c>
      <c r="T108" s="227"/>
      <c r="U108" s="227">
        <f t="shared" si="55"/>
        <v>154.77155596644121</v>
      </c>
      <c r="V108" s="230">
        <f>Tcスペック算出!G18</f>
        <v>0.4</v>
      </c>
      <c r="W108" s="218">
        <f t="shared" si="67"/>
        <v>1.1630043962278769</v>
      </c>
      <c r="X108" s="227">
        <f t="shared" si="56"/>
        <v>75.942603252902742</v>
      </c>
      <c r="Y108" s="41"/>
    </row>
    <row r="109" spans="1:32" ht="16.5">
      <c r="A109" s="60"/>
      <c r="B109" s="77"/>
      <c r="C109" s="77"/>
      <c r="D109" s="41"/>
      <c r="E109" s="41"/>
      <c r="H109" s="218">
        <f t="shared" si="57"/>
        <v>37.804083063030113</v>
      </c>
      <c r="I109" s="60"/>
      <c r="J109" s="60" t="str">
        <f t="shared" si="58"/>
        <v>CLU04J-1211C9</v>
      </c>
      <c r="K109" s="225">
        <f>HLOOKUP(Selector!$C$6,Calculation!L$78:AF$97,11,FALSE)</f>
        <v>4990.1389643199745</v>
      </c>
      <c r="L109" s="226">
        <f t="shared" si="51"/>
        <v>9.9848139684636808E-2</v>
      </c>
      <c r="M109" s="218">
        <f t="shared" si="52"/>
        <v>8.1103598279716511</v>
      </c>
      <c r="N109" s="227">
        <f t="shared" si="63"/>
        <v>89.213958107688157</v>
      </c>
      <c r="O109" s="219">
        <f t="shared" si="53"/>
        <v>31.98717431036825</v>
      </c>
      <c r="P109" s="228">
        <f t="shared" si="64"/>
        <v>29.428200365538792</v>
      </c>
      <c r="Q109" s="228">
        <f t="shared" si="65"/>
        <v>34.546148255197714</v>
      </c>
      <c r="R109" s="229">
        <f t="shared" si="54"/>
        <v>31.092482684914902</v>
      </c>
      <c r="S109" s="227">
        <f t="shared" si="66"/>
        <v>2.7738834477160177</v>
      </c>
      <c r="T109" s="227"/>
      <c r="U109" s="227">
        <f t="shared" si="55"/>
        <v>162.22743618536842</v>
      </c>
      <c r="V109" s="230">
        <f>Tcスペック算出!G19</f>
        <v>0.36</v>
      </c>
      <c r="W109" s="218">
        <f t="shared" si="67"/>
        <v>0.99859804117776629</v>
      </c>
      <c r="X109" s="227">
        <f t="shared" si="56"/>
        <v>75.778196897852638</v>
      </c>
      <c r="Y109" s="41"/>
    </row>
    <row r="110" spans="1:32" ht="16.5">
      <c r="A110" s="41"/>
      <c r="B110" s="78"/>
      <c r="C110" s="78"/>
      <c r="D110" s="41"/>
      <c r="E110" s="41"/>
      <c r="H110" s="218">
        <f t="shared" si="57"/>
        <v>37.838233403449891</v>
      </c>
      <c r="I110" s="60"/>
      <c r="J110" s="60" t="str">
        <f t="shared" si="58"/>
        <v>CLU04J-1212C9</v>
      </c>
      <c r="K110" s="225">
        <f>HLOOKUP(Selector!$C$6,Calculation!L$78:AF$97,12,FALSE)</f>
        <v>5448.7056100967848</v>
      </c>
      <c r="L110" s="226">
        <f t="shared" si="51"/>
        <v>9.1444854614987942E-2</v>
      </c>
      <c r="M110" s="218">
        <f t="shared" si="52"/>
        <v>7.3969572611763539</v>
      </c>
      <c r="N110" s="227">
        <f t="shared" si="63"/>
        <v>88.763487134116247</v>
      </c>
      <c r="O110" s="219">
        <f t="shared" si="53"/>
        <v>31.972381321020226</v>
      </c>
      <c r="P110" s="228">
        <f t="shared" si="64"/>
        <v>29.41459081533861</v>
      </c>
      <c r="Q110" s="228">
        <f t="shared" si="65"/>
        <v>34.530171826701846</v>
      </c>
      <c r="R110" s="229">
        <f t="shared" si="54"/>
        <v>31.078103460270093</v>
      </c>
      <c r="S110" s="227">
        <f t="shared" si="66"/>
        <v>2.758600836648418</v>
      </c>
      <c r="T110" s="227"/>
      <c r="U110" s="227">
        <f t="shared" si="55"/>
        <v>163.12617397257472</v>
      </c>
      <c r="V110" s="230">
        <f>Tcスペック算出!G20</f>
        <v>0.32</v>
      </c>
      <c r="W110" s="218">
        <f t="shared" si="67"/>
        <v>0.88275226772749382</v>
      </c>
      <c r="X110" s="227">
        <f t="shared" si="56"/>
        <v>75.662351124402363</v>
      </c>
      <c r="Y110" s="41"/>
    </row>
    <row r="111" spans="1:32" ht="16.5">
      <c r="A111" s="41"/>
      <c r="B111" s="79"/>
      <c r="C111" s="80"/>
      <c r="D111" s="41"/>
      <c r="E111" s="81"/>
      <c r="H111" s="218">
        <f t="shared" si="57"/>
        <v>36.791294290896822</v>
      </c>
      <c r="I111" s="60"/>
      <c r="J111" s="60" t="str">
        <f t="shared" si="58"/>
        <v>CLU04J-1812C9</v>
      </c>
      <c r="K111" s="225">
        <f>HLOOKUP(Selector!$C$6,Calculation!L$78:AF$97,13,FALSE)</f>
        <v>7946.9195668337134</v>
      </c>
      <c r="L111" s="226">
        <f t="shared" si="51"/>
        <v>6.2698016277228985E-2</v>
      </c>
      <c r="M111" s="218">
        <f t="shared" si="52"/>
        <v>4.9625852470776159</v>
      </c>
      <c r="N111" s="227">
        <f t="shared" si="63"/>
        <v>59.551022964931391</v>
      </c>
      <c r="O111" s="219">
        <f t="shared" si="53"/>
        <v>47.815026246447047</v>
      </c>
      <c r="P111" s="228">
        <f t="shared" si="64"/>
        <v>43.989824146731287</v>
      </c>
      <c r="Q111" s="228">
        <f t="shared" si="65"/>
        <v>51.640228346162814</v>
      </c>
      <c r="R111" s="229">
        <f t="shared" si="54"/>
        <v>46.477624476023657</v>
      </c>
      <c r="S111" s="227">
        <f t="shared" si="66"/>
        <v>2.7677900825271422</v>
      </c>
      <c r="T111" s="227"/>
      <c r="U111" s="227">
        <f t="shared" si="55"/>
        <v>162.58458430096175</v>
      </c>
      <c r="V111" s="230">
        <f>Tcスペック算出!G21</f>
        <v>0.24</v>
      </c>
      <c r="W111" s="218">
        <f t="shared" si="67"/>
        <v>0.66426961980651411</v>
      </c>
      <c r="X111" s="227">
        <f t="shared" si="56"/>
        <v>75.443868476481384</v>
      </c>
      <c r="Y111" s="41"/>
    </row>
    <row r="112" spans="1:32" ht="16.5">
      <c r="A112" s="41"/>
      <c r="B112" s="41"/>
      <c r="C112" s="41"/>
      <c r="D112" s="41"/>
      <c r="E112" s="41"/>
      <c r="H112" s="218">
        <f t="shared" si="57"/>
        <v>35.803334732489169</v>
      </c>
      <c r="I112" s="60"/>
      <c r="J112" s="60" t="str">
        <f t="shared" si="58"/>
        <v>CLU04J-1818C9</v>
      </c>
      <c r="K112" s="225">
        <f>HLOOKUP(Selector!$C$6,Calculation!L$78:AF$97,14,FALSE)</f>
        <v>11600.280453326492</v>
      </c>
      <c r="L112" s="226">
        <f t="shared" si="51"/>
        <v>4.295207295719216E-2</v>
      </c>
      <c r="M112" s="218">
        <f t="shared" si="52"/>
        <v>3.2958594117924807</v>
      </c>
      <c r="N112" s="227">
        <f t="shared" si="63"/>
        <v>59.325469412264653</v>
      </c>
      <c r="O112" s="219">
        <f t="shared" si="53"/>
        <v>47.741564806600906</v>
      </c>
      <c r="P112" s="228">
        <f t="shared" si="64"/>
        <v>43.922239622072837</v>
      </c>
      <c r="Q112" s="228">
        <f t="shared" si="65"/>
        <v>51.560889991128981</v>
      </c>
      <c r="R112" s="229">
        <f t="shared" si="54"/>
        <v>46.406217776442674</v>
      </c>
      <c r="S112" s="227">
        <f t="shared" si="66"/>
        <v>2.753070653235242</v>
      </c>
      <c r="T112" s="227"/>
      <c r="U112" s="227">
        <f t="shared" si="55"/>
        <v>163.45385087418197</v>
      </c>
      <c r="V112" s="230">
        <f>Tcスペック算出!G22</f>
        <v>0.16</v>
      </c>
      <c r="W112" s="218">
        <f t="shared" si="67"/>
        <v>0.44049130451763874</v>
      </c>
      <c r="X112" s="227">
        <f t="shared" si="56"/>
        <v>75.220090161192502</v>
      </c>
      <c r="Y112" s="41"/>
    </row>
    <row r="113" spans="1:25" ht="16.5">
      <c r="A113" s="41"/>
      <c r="B113" s="41"/>
      <c r="C113" s="41"/>
      <c r="D113" s="41"/>
      <c r="E113" s="41"/>
      <c r="H113" s="218">
        <f t="shared" si="57"/>
        <v>37.64646416170978</v>
      </c>
      <c r="I113" s="60"/>
      <c r="J113" s="60" t="str">
        <f t="shared" si="58"/>
        <v/>
      </c>
      <c r="K113" s="225">
        <f>HLOOKUP(Selector!$C$6,Calculation!L$78:AF$97,15,FALSE)</f>
        <v>16940.9088727694</v>
      </c>
      <c r="L113" s="226">
        <f t="shared" si="51"/>
        <v>2.941141446997924E-2</v>
      </c>
      <c r="M113" s="218">
        <f t="shared" si="52"/>
        <v>2.1554359455274863</v>
      </c>
      <c r="N113" s="227">
        <f t="shared" si="63"/>
        <v>53.885898638187157</v>
      </c>
      <c r="O113" s="219">
        <f t="shared" si="53"/>
        <v>47.648947899499007</v>
      </c>
      <c r="P113" s="228">
        <f t="shared" si="64"/>
        <v>43.837032067539091</v>
      </c>
      <c r="Q113" s="228">
        <f t="shared" si="65"/>
        <v>51.460863731458929</v>
      </c>
      <c r="R113" s="229">
        <f t="shared" si="54"/>
        <v>46.316191394229136</v>
      </c>
      <c r="S113" s="227">
        <f t="shared" si="66"/>
        <v>2.4957895947763076</v>
      </c>
      <c r="T113" s="227"/>
      <c r="U113" s="227">
        <f t="shared" si="55"/>
        <v>180.3036605897592</v>
      </c>
      <c r="V113" s="230">
        <f>Tcスペック算出!G23</f>
        <v>0.13</v>
      </c>
      <c r="W113" s="218">
        <f t="shared" si="67"/>
        <v>0.32445264732092</v>
      </c>
      <c r="X113" s="227">
        <f t="shared" si="56"/>
        <v>75.104051503995791</v>
      </c>
      <c r="Y113" s="41"/>
    </row>
    <row r="114" spans="1:25" ht="16.5">
      <c r="A114" s="41"/>
      <c r="B114" s="41"/>
      <c r="C114" s="41"/>
      <c r="D114" s="41"/>
      <c r="E114" s="41"/>
      <c r="H114" s="218">
        <f t="shared" si="57"/>
        <v>35.934562400133643</v>
      </c>
      <c r="I114" s="60"/>
      <c r="J114" s="60" t="str">
        <f t="shared" si="58"/>
        <v/>
      </c>
      <c r="K114" s="225">
        <f>HLOOKUP(Selector!$C$6,Calculation!L$78:AF$97,16,FALSE)</f>
        <v>23285.596435286603</v>
      </c>
      <c r="L114" s="226">
        <f t="shared" si="51"/>
        <v>2.1397609193300315E-2</v>
      </c>
      <c r="M114" s="218">
        <f t="shared" si="52"/>
        <v>1.4814556973521043</v>
      </c>
      <c r="N114" s="227">
        <f t="shared" si="63"/>
        <v>26.666202552337875</v>
      </c>
      <c r="O114" s="219">
        <f t="shared" si="53"/>
        <v>95.199516918354476</v>
      </c>
      <c r="P114" s="228">
        <f t="shared" si="64"/>
        <v>87.583555564886126</v>
      </c>
      <c r="Q114" s="228">
        <f t="shared" si="65"/>
        <v>102.81547827182284</v>
      </c>
      <c r="R114" s="229">
        <f t="shared" si="54"/>
        <v>92.536755596969243</v>
      </c>
      <c r="S114" s="227">
        <f t="shared" si="66"/>
        <v>2.4676038682849675</v>
      </c>
      <c r="T114" s="227"/>
      <c r="U114" s="227">
        <f t="shared" si="55"/>
        <v>182.36314417547041</v>
      </c>
      <c r="V114" s="230">
        <f>Tcスペック算出!G24</f>
        <v>9.5000000000000001E-2</v>
      </c>
      <c r="W114" s="218">
        <f t="shared" si="67"/>
        <v>0.2344223674870719</v>
      </c>
      <c r="X114" s="227">
        <f t="shared" si="56"/>
        <v>75.014021224161937</v>
      </c>
      <c r="Y114" s="41"/>
    </row>
    <row r="115" spans="1:25" ht="16.5">
      <c r="A115" s="41"/>
      <c r="B115" s="41"/>
      <c r="C115" s="41"/>
      <c r="D115" s="41"/>
      <c r="E115" s="68"/>
      <c r="H115" s="218" t="e">
        <f t="shared" si="57"/>
        <v>#VALUE!</v>
      </c>
      <c r="I115" s="60"/>
      <c r="J115" s="60" t="str">
        <f t="shared" si="58"/>
        <v/>
      </c>
      <c r="K115" s="225" t="str">
        <f>HLOOKUP(Selector!$C$6,Calculation!L$78:AF$97,17,FALSE)</f>
        <v/>
      </c>
      <c r="L115" s="226" t="e">
        <f t="shared" si="51"/>
        <v>#VALUE!</v>
      </c>
      <c r="M115" s="218" t="e">
        <f t="shared" si="52"/>
        <v>#VALUE!</v>
      </c>
      <c r="N115" s="227" t="e">
        <f t="shared" si="63"/>
        <v>#VALUE!</v>
      </c>
      <c r="O115" s="219" t="e">
        <f t="shared" si="53"/>
        <v>#VALUE!</v>
      </c>
      <c r="P115" s="228" t="e">
        <f t="shared" si="64"/>
        <v>#VALUE!</v>
      </c>
      <c r="Q115" s="228" t="e">
        <f t="shared" si="65"/>
        <v>#VALUE!</v>
      </c>
      <c r="R115" s="229" t="e">
        <f t="shared" si="54"/>
        <v>#VALUE!</v>
      </c>
      <c r="S115" s="227" t="e">
        <f>N115*R115/1000</f>
        <v>#VALUE!</v>
      </c>
      <c r="T115" s="227"/>
      <c r="U115" s="227" t="e">
        <f t="shared" si="55"/>
        <v>#VALUE!</v>
      </c>
      <c r="V115" s="230">
        <f>Tcスペック算出!G25</f>
        <v>0</v>
      </c>
      <c r="W115" s="218" t="e">
        <f t="shared" si="67"/>
        <v>#VALUE!</v>
      </c>
      <c r="X115" s="227" t="b">
        <f t="shared" si="56"/>
        <v>0</v>
      </c>
      <c r="Y115" s="41"/>
    </row>
    <row r="116" spans="1:25" ht="16.5">
      <c r="A116" s="41"/>
      <c r="B116" s="65"/>
      <c r="C116" s="65"/>
      <c r="D116" s="41"/>
      <c r="E116" s="41"/>
      <c r="H116" s="218" t="e">
        <f t="shared" si="57"/>
        <v>#VALUE!</v>
      </c>
      <c r="I116" s="60"/>
      <c r="J116" s="60" t="str">
        <f t="shared" si="58"/>
        <v/>
      </c>
      <c r="K116" s="225" t="str">
        <f>HLOOKUP(Selector!$C$6,Calculation!L$78:AF$97,18,FALSE)</f>
        <v/>
      </c>
      <c r="L116" s="226" t="e">
        <f t="shared" si="51"/>
        <v>#VALUE!</v>
      </c>
      <c r="M116" s="218" t="e">
        <f t="shared" si="52"/>
        <v>#VALUE!</v>
      </c>
      <c r="N116" s="227" t="e">
        <f t="shared" si="63"/>
        <v>#VALUE!</v>
      </c>
      <c r="O116" s="219" t="e">
        <f t="shared" si="53"/>
        <v>#VALUE!</v>
      </c>
      <c r="P116" s="228" t="e">
        <f t="shared" si="64"/>
        <v>#VALUE!</v>
      </c>
      <c r="Q116" s="228" t="e">
        <f t="shared" si="65"/>
        <v>#VALUE!</v>
      </c>
      <c r="R116" s="229" t="e">
        <f t="shared" si="54"/>
        <v>#VALUE!</v>
      </c>
      <c r="S116" s="227" t="e">
        <f t="shared" si="66"/>
        <v>#VALUE!</v>
      </c>
      <c r="T116" s="227"/>
      <c r="U116" s="227" t="e">
        <f t="shared" si="55"/>
        <v>#VALUE!</v>
      </c>
      <c r="V116" s="230">
        <f>Tcスペック算出!G26</f>
        <v>0.26140510763997948</v>
      </c>
      <c r="W116" s="218" t="e">
        <f t="shared" si="67"/>
        <v>#VALUE!</v>
      </c>
      <c r="X116" s="227" t="b">
        <f t="shared" si="56"/>
        <v>0</v>
      </c>
      <c r="Y116" s="41"/>
    </row>
    <row r="117" spans="1:25" ht="16.5">
      <c r="A117" s="41"/>
      <c r="B117" s="69"/>
      <c r="C117" s="82"/>
      <c r="D117" s="41"/>
      <c r="E117" s="83"/>
      <c r="H117" s="218" t="e">
        <f t="shared" si="57"/>
        <v>#VALUE!</v>
      </c>
      <c r="I117" s="60"/>
      <c r="J117" s="60" t="str">
        <f t="shared" si="58"/>
        <v/>
      </c>
      <c r="K117" s="225" t="str">
        <f>HLOOKUP(Selector!$C$6,Calculation!L$78:AF$97,19,FALSE)</f>
        <v/>
      </c>
      <c r="L117" s="226" t="e">
        <f t="shared" si="51"/>
        <v>#VALUE!</v>
      </c>
      <c r="M117" s="218" t="e">
        <f t="shared" si="52"/>
        <v>#VALUE!</v>
      </c>
      <c r="N117" s="227" t="e">
        <f t="shared" si="63"/>
        <v>#VALUE!</v>
      </c>
      <c r="O117" s="219" t="e">
        <f t="shared" si="53"/>
        <v>#VALUE!</v>
      </c>
      <c r="P117" s="228" t="e">
        <f t="shared" si="64"/>
        <v>#VALUE!</v>
      </c>
      <c r="Q117" s="228" t="e">
        <f t="shared" si="65"/>
        <v>#VALUE!</v>
      </c>
      <c r="R117" s="229" t="e">
        <f t="shared" si="54"/>
        <v>#VALUE!</v>
      </c>
      <c r="S117" s="227" t="e">
        <f t="shared" si="66"/>
        <v>#VALUE!</v>
      </c>
      <c r="T117" s="227"/>
      <c r="U117" s="227" t="e">
        <f t="shared" si="55"/>
        <v>#VALUE!</v>
      </c>
      <c r="V117" s="230">
        <f>Tcスペック算出!G27</f>
        <v>0</v>
      </c>
      <c r="W117" s="218" t="e">
        <f t="shared" si="67"/>
        <v>#VALUE!</v>
      </c>
      <c r="X117" s="227" t="b">
        <f t="shared" si="56"/>
        <v>0</v>
      </c>
      <c r="Y117" s="41"/>
    </row>
    <row r="118" spans="1:25" ht="16.5">
      <c r="A118" s="41"/>
      <c r="B118" s="66"/>
      <c r="C118" s="71"/>
      <c r="D118" s="41"/>
      <c r="E118" s="41"/>
      <c r="F118" s="41"/>
      <c r="G118" s="41"/>
      <c r="H118" s="218" t="e">
        <f t="shared" si="57"/>
        <v>#VALUE!</v>
      </c>
      <c r="I118" s="60"/>
      <c r="J118" s="60" t="str">
        <f t="shared" si="58"/>
        <v/>
      </c>
      <c r="K118" s="225" t="str">
        <f>HLOOKUP(Selector!$C$6,Calculation!L$78:AF$97,20,FALSE)</f>
        <v/>
      </c>
      <c r="L118" s="226" t="e">
        <f t="shared" si="51"/>
        <v>#VALUE!</v>
      </c>
      <c r="M118" s="218" t="e">
        <f t="shared" si="52"/>
        <v>#VALUE!</v>
      </c>
      <c r="N118" s="227" t="e">
        <f t="shared" si="63"/>
        <v>#VALUE!</v>
      </c>
      <c r="O118" s="219" t="e">
        <f t="shared" si="53"/>
        <v>#VALUE!</v>
      </c>
      <c r="P118" s="228" t="e">
        <f t="shared" si="64"/>
        <v>#VALUE!</v>
      </c>
      <c r="Q118" s="228" t="e">
        <f t="shared" si="65"/>
        <v>#VALUE!</v>
      </c>
      <c r="R118" s="229" t="e">
        <f t="shared" si="54"/>
        <v>#VALUE!</v>
      </c>
      <c r="S118" s="227" t="e">
        <f t="shared" si="66"/>
        <v>#VALUE!</v>
      </c>
      <c r="T118" s="227"/>
      <c r="U118" s="227" t="e">
        <f t="shared" si="55"/>
        <v>#VALUE!</v>
      </c>
      <c r="V118" s="230">
        <f>Tcスペック算出!G28</f>
        <v>0</v>
      </c>
      <c r="W118" s="218" t="e">
        <f t="shared" si="67"/>
        <v>#VALUE!</v>
      </c>
      <c r="X118" s="227" t="b">
        <f t="shared" si="56"/>
        <v>0</v>
      </c>
    </row>
    <row r="119" spans="1:25" ht="16.5">
      <c r="A119" s="41"/>
      <c r="J119" s="41"/>
      <c r="K119" s="41"/>
      <c r="L119" s="41"/>
      <c r="M119" s="41"/>
      <c r="N119" s="41"/>
      <c r="O119" s="76"/>
      <c r="P119" s="72"/>
      <c r="Q119" s="46"/>
      <c r="R119" s="46"/>
      <c r="S119" s="46"/>
      <c r="T119" s="46"/>
      <c r="U119" s="41"/>
      <c r="V119" s="41"/>
      <c r="W119" s="41"/>
    </row>
    <row r="120" spans="1:25" ht="16.5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76"/>
      <c r="P120" s="72"/>
      <c r="Q120" s="72"/>
      <c r="R120" s="72"/>
      <c r="S120" s="72"/>
      <c r="T120" s="72"/>
      <c r="U120" s="41"/>
      <c r="V120" s="41"/>
      <c r="W120" s="41"/>
    </row>
    <row r="121" spans="1:25" ht="16.5">
      <c r="A121" s="41"/>
      <c r="B121" s="41"/>
      <c r="C121" s="41"/>
      <c r="D121" s="41"/>
      <c r="E121" s="41"/>
      <c r="F121" s="41"/>
      <c r="G121" s="41"/>
      <c r="H121" s="41"/>
      <c r="J121" s="41"/>
      <c r="K121" s="41"/>
      <c r="L121" s="41"/>
      <c r="M121" s="41"/>
      <c r="N121" s="41"/>
      <c r="O121" s="76"/>
      <c r="P121" s="46"/>
      <c r="Q121" s="46"/>
      <c r="R121" s="46"/>
      <c r="S121" s="46"/>
      <c r="T121" s="46"/>
      <c r="U121" s="41"/>
      <c r="V121" s="41"/>
      <c r="W121" s="41"/>
    </row>
    <row r="122" spans="1:25" ht="16.5">
      <c r="A122" s="41"/>
      <c r="B122" s="41"/>
      <c r="I122" s="41" t="s">
        <v>77</v>
      </c>
      <c r="J122" s="41"/>
      <c r="K122" s="41"/>
      <c r="L122" s="69"/>
      <c r="M122" s="55"/>
      <c r="N122" s="41"/>
      <c r="O122" s="76"/>
      <c r="P122" s="46"/>
      <c r="Q122" s="72" t="s">
        <v>50</v>
      </c>
      <c r="R122" s="72" t="s">
        <v>4</v>
      </c>
      <c r="S122" s="72"/>
      <c r="T122" s="72"/>
      <c r="U122" s="72"/>
      <c r="V122" s="72" t="s">
        <v>5</v>
      </c>
      <c r="W122" s="72" t="s">
        <v>45</v>
      </c>
    </row>
    <row r="123" spans="1:25" ht="16.5">
      <c r="A123" s="41"/>
      <c r="B123" s="41"/>
      <c r="D123" s="41"/>
      <c r="E123" s="41"/>
      <c r="F123" s="41"/>
      <c r="G123" s="41"/>
      <c r="H123" s="41"/>
      <c r="I123" s="41" t="s">
        <v>78</v>
      </c>
      <c r="J123" s="41" t="s">
        <v>79</v>
      </c>
      <c r="K123" s="41" t="s">
        <v>51</v>
      </c>
      <c r="M123" s="55"/>
      <c r="N123" s="69" t="s">
        <v>26</v>
      </c>
      <c r="O123" s="76"/>
      <c r="P123" s="46"/>
      <c r="Q123" s="72" t="s">
        <v>3</v>
      </c>
      <c r="R123" s="72" t="s">
        <v>25</v>
      </c>
      <c r="S123" s="72"/>
      <c r="T123" s="72" t="s">
        <v>26</v>
      </c>
      <c r="U123" s="72" t="s">
        <v>46</v>
      </c>
      <c r="V123" s="72" t="s">
        <v>3</v>
      </c>
      <c r="W123" s="72" t="s">
        <v>47</v>
      </c>
    </row>
    <row r="124" spans="1:25" ht="16.5">
      <c r="A124" s="41"/>
      <c r="B124" s="41"/>
      <c r="C124" s="41"/>
      <c r="F124" s="41"/>
      <c r="G124" s="178"/>
      <c r="H124" s="41" t="str">
        <f>J101</f>
        <v>CLU02J-1201C9</v>
      </c>
      <c r="I124" s="323" t="e">
        <f>'ディレーティング(最終)'!AA3</f>
        <v>#DIV/0!</v>
      </c>
      <c r="J124" s="323" t="e">
        <f>'ディレーティング(最終)'!AB3</f>
        <v>#DIV/0!</v>
      </c>
      <c r="K124" s="60"/>
      <c r="L124" s="218">
        <f>$D$56*I80</f>
        <v>180</v>
      </c>
      <c r="M124" s="220">
        <f>L124</f>
        <v>180</v>
      </c>
      <c r="N124" s="221">
        <f>IF(L124&gt;=M124,M124,L124)</f>
        <v>180</v>
      </c>
      <c r="O124" s="219">
        <f>N124/I80</f>
        <v>180</v>
      </c>
      <c r="P124" s="60" t="str">
        <f>J101</f>
        <v>CLU02J-1201C9</v>
      </c>
      <c r="Q124" s="46" t="b">
        <f t="shared" ref="Q124:Q141" si="68">AND(D$58&lt;=$E$103,C$58&gt;=$E$103)</f>
        <v>1</v>
      </c>
      <c r="R124" s="218">
        <f>C$56*I80</f>
        <v>5</v>
      </c>
      <c r="S124" s="218"/>
      <c r="T124" s="218">
        <f>N124</f>
        <v>180</v>
      </c>
      <c r="U124" s="46" t="b">
        <f>IFERROR(AND(Q124,R124&lt;=N101,T124&gt;=N101),FALSE)</f>
        <v>1</v>
      </c>
      <c r="V124" s="46" t="b">
        <f t="shared" ref="V124:V141" si="69">AND(Q124,D$60&lt;X101,C$60&gt;X101)</f>
        <v>1</v>
      </c>
      <c r="W124" s="46" t="b">
        <f>AND(U124,Q124,V124)</f>
        <v>1</v>
      </c>
    </row>
    <row r="125" spans="1:25" ht="16.5">
      <c r="A125" s="41"/>
      <c r="B125" s="41"/>
      <c r="C125" s="41"/>
      <c r="F125" s="41"/>
      <c r="G125" s="178"/>
      <c r="H125" s="41" t="str">
        <f t="shared" ref="H125:H141" si="70">J102</f>
        <v>CLU02J-1202C9</v>
      </c>
      <c r="I125" s="323" t="e">
        <f>'ディレーティング(最終)'!AA4</f>
        <v>#DIV/0!</v>
      </c>
      <c r="J125" s="323" t="e">
        <f>'ディレーティング(最終)'!AB4</f>
        <v>#DIV/0!</v>
      </c>
      <c r="K125" s="60"/>
      <c r="L125" s="218">
        <f t="shared" ref="L125:L141" si="71">$D$56*I81</f>
        <v>360</v>
      </c>
      <c r="M125" s="220">
        <f t="shared" ref="M125:M134" si="72">L125</f>
        <v>360</v>
      </c>
      <c r="N125" s="221">
        <f>IF(L125&gt;=M125,M125,L125)</f>
        <v>360</v>
      </c>
      <c r="O125" s="219">
        <f t="shared" ref="O125:O141" si="73">N125/I81</f>
        <v>180</v>
      </c>
      <c r="P125" s="60" t="str">
        <f t="shared" ref="P125:P141" si="74">J102</f>
        <v>CLU02J-1202C9</v>
      </c>
      <c r="Q125" s="46" t="b">
        <f t="shared" si="68"/>
        <v>1</v>
      </c>
      <c r="R125" s="218">
        <f t="shared" ref="R125:R141" si="75">C$56*I81</f>
        <v>10</v>
      </c>
      <c r="S125" s="218"/>
      <c r="T125" s="218">
        <f t="shared" ref="T125:T141" si="76">N125</f>
        <v>360</v>
      </c>
      <c r="U125" s="46" t="b">
        <f t="shared" ref="U125:U141" si="77">IFERROR(AND(Q125,R125&lt;=N102,T125&gt;=N102),FALSE)</f>
        <v>1</v>
      </c>
      <c r="V125" s="46" t="b">
        <f t="shared" si="69"/>
        <v>1</v>
      </c>
      <c r="W125" s="46" t="b">
        <f t="shared" ref="W125:W141" si="78">AND(U125,Q125,V125)</f>
        <v>1</v>
      </c>
    </row>
    <row r="126" spans="1:25" ht="16.5">
      <c r="A126" s="41"/>
      <c r="B126" s="41"/>
      <c r="C126" s="41"/>
      <c r="D126" s="41"/>
      <c r="E126" s="41"/>
      <c r="F126" s="41"/>
      <c r="G126" s="41"/>
      <c r="H126" s="41" t="str">
        <f t="shared" si="70"/>
        <v>CLU02J-1203C9</v>
      </c>
      <c r="I126" s="323" t="e">
        <f>'ディレーティング(最終)'!AA5</f>
        <v>#DIV/0!</v>
      </c>
      <c r="J126" s="323" t="e">
        <f>'ディレーティング(最終)'!AB5</f>
        <v>#DIV/0!</v>
      </c>
      <c r="K126" s="60"/>
      <c r="L126" s="218">
        <f t="shared" si="71"/>
        <v>540</v>
      </c>
      <c r="M126" s="220">
        <f t="shared" si="72"/>
        <v>540</v>
      </c>
      <c r="N126" s="221">
        <f t="shared" ref="N126:N141" si="79">IF(L126&gt;=M126,M126,L126)</f>
        <v>540</v>
      </c>
      <c r="O126" s="219">
        <f t="shared" si="73"/>
        <v>180</v>
      </c>
      <c r="P126" s="60" t="str">
        <f t="shared" si="74"/>
        <v>CLU02J-1203C9</v>
      </c>
      <c r="Q126" s="46" t="b">
        <f t="shared" si="68"/>
        <v>1</v>
      </c>
      <c r="R126" s="218">
        <f t="shared" si="75"/>
        <v>15</v>
      </c>
      <c r="S126" s="218"/>
      <c r="T126" s="218">
        <f t="shared" si="76"/>
        <v>540</v>
      </c>
      <c r="U126" s="46" t="b">
        <f t="shared" si="77"/>
        <v>1</v>
      </c>
      <c r="V126" s="46" t="b">
        <f t="shared" si="69"/>
        <v>1</v>
      </c>
      <c r="W126" s="46" t="b">
        <f t="shared" si="78"/>
        <v>1</v>
      </c>
    </row>
    <row r="127" spans="1:25" ht="16.5">
      <c r="A127" s="41"/>
      <c r="B127" s="41"/>
      <c r="C127" s="41"/>
      <c r="D127" s="41"/>
      <c r="E127" s="41"/>
      <c r="F127" s="41"/>
      <c r="G127" s="41"/>
      <c r="H127" s="41" t="str">
        <f t="shared" si="70"/>
        <v>CLU02J-1204C9</v>
      </c>
      <c r="I127" s="323" t="e">
        <f>'ディレーティング(最終)'!AA6</f>
        <v>#DIV/0!</v>
      </c>
      <c r="J127" s="323" t="e">
        <f>'ディレーティング(最終)'!AB6</f>
        <v>#DIV/0!</v>
      </c>
      <c r="K127" s="60"/>
      <c r="L127" s="218">
        <f t="shared" si="71"/>
        <v>720</v>
      </c>
      <c r="M127" s="220">
        <f t="shared" si="72"/>
        <v>720</v>
      </c>
      <c r="N127" s="221">
        <f t="shared" si="79"/>
        <v>720</v>
      </c>
      <c r="O127" s="219">
        <f t="shared" si="73"/>
        <v>180</v>
      </c>
      <c r="P127" s="60" t="str">
        <f t="shared" si="74"/>
        <v>CLU02J-1204C9</v>
      </c>
      <c r="Q127" s="46" t="b">
        <f t="shared" si="68"/>
        <v>1</v>
      </c>
      <c r="R127" s="218">
        <f t="shared" si="75"/>
        <v>20</v>
      </c>
      <c r="S127" s="218"/>
      <c r="T127" s="218">
        <f t="shared" si="76"/>
        <v>720</v>
      </c>
      <c r="U127" s="46" t="b">
        <f t="shared" si="77"/>
        <v>1</v>
      </c>
      <c r="V127" s="46" t="b">
        <f t="shared" si="69"/>
        <v>1</v>
      </c>
      <c r="W127" s="46" t="b">
        <f t="shared" si="78"/>
        <v>1</v>
      </c>
    </row>
    <row r="128" spans="1:25" ht="16.5">
      <c r="A128" s="41"/>
      <c r="B128" s="41"/>
      <c r="C128" s="41"/>
      <c r="D128" s="41"/>
      <c r="E128" s="41"/>
      <c r="F128" s="41"/>
      <c r="G128" s="41"/>
      <c r="H128" s="41" t="str">
        <f t="shared" si="70"/>
        <v>CLU03J-1205C9</v>
      </c>
      <c r="I128" s="323" t="e">
        <f>'ディレーティング(最終)'!AA7</f>
        <v>#DIV/0!</v>
      </c>
      <c r="J128" s="323" t="e">
        <f>'ディレーティング(最終)'!AB7</f>
        <v>#DIV/0!</v>
      </c>
      <c r="K128" s="41"/>
      <c r="L128" s="218">
        <f t="shared" si="71"/>
        <v>900</v>
      </c>
      <c r="M128" s="220">
        <f t="shared" si="72"/>
        <v>900</v>
      </c>
      <c r="N128" s="221">
        <f t="shared" si="79"/>
        <v>900</v>
      </c>
      <c r="O128" s="219">
        <f t="shared" si="73"/>
        <v>180</v>
      </c>
      <c r="P128" s="60" t="str">
        <f t="shared" si="74"/>
        <v>CLU03J-1205C9</v>
      </c>
      <c r="Q128" s="46" t="b">
        <f t="shared" si="68"/>
        <v>1</v>
      </c>
      <c r="R128" s="218">
        <f t="shared" si="75"/>
        <v>25</v>
      </c>
      <c r="S128" s="69"/>
      <c r="T128" s="218">
        <f t="shared" si="76"/>
        <v>900</v>
      </c>
      <c r="U128" s="46" t="b">
        <f t="shared" si="77"/>
        <v>1</v>
      </c>
      <c r="V128" s="46" t="b">
        <f t="shared" si="69"/>
        <v>1</v>
      </c>
      <c r="W128" s="46" t="b">
        <f t="shared" si="78"/>
        <v>1</v>
      </c>
    </row>
    <row r="129" spans="1:23" ht="16.5">
      <c r="A129" s="41"/>
      <c r="B129" s="41"/>
      <c r="C129" s="41"/>
      <c r="D129" s="41"/>
      <c r="E129" s="41"/>
      <c r="F129" s="41"/>
      <c r="G129" s="41"/>
      <c r="H129" s="41" t="str">
        <f t="shared" si="70"/>
        <v>CLU03J-1206C9</v>
      </c>
      <c r="I129" s="323" t="e">
        <f>'ディレーティング(最終)'!AA8</f>
        <v>#DIV/0!</v>
      </c>
      <c r="J129" s="323" t="e">
        <f>'ディレーティング(最終)'!AB8</f>
        <v>#DIV/0!</v>
      </c>
      <c r="K129" s="41"/>
      <c r="L129" s="218">
        <f t="shared" si="71"/>
        <v>1080</v>
      </c>
      <c r="M129" s="220">
        <f t="shared" si="72"/>
        <v>1080</v>
      </c>
      <c r="N129" s="221">
        <f t="shared" si="79"/>
        <v>1080</v>
      </c>
      <c r="O129" s="219">
        <f t="shared" si="73"/>
        <v>180</v>
      </c>
      <c r="P129" s="60" t="str">
        <f t="shared" si="74"/>
        <v>CLU03J-1206C9</v>
      </c>
      <c r="Q129" s="46" t="b">
        <f t="shared" si="68"/>
        <v>1</v>
      </c>
      <c r="R129" s="218">
        <f t="shared" si="75"/>
        <v>30</v>
      </c>
      <c r="S129" s="69"/>
      <c r="T129" s="218">
        <f t="shared" si="76"/>
        <v>1080</v>
      </c>
      <c r="U129" s="46" t="b">
        <f t="shared" si="77"/>
        <v>1</v>
      </c>
      <c r="V129" s="46" t="b">
        <f t="shared" si="69"/>
        <v>1</v>
      </c>
      <c r="W129" s="46" t="b">
        <f t="shared" si="78"/>
        <v>1</v>
      </c>
    </row>
    <row r="130" spans="1:23" ht="16.5">
      <c r="A130" s="41"/>
      <c r="B130" s="41"/>
      <c r="C130" s="41"/>
      <c r="G130" s="41"/>
      <c r="H130" s="41" t="str">
        <f t="shared" si="70"/>
        <v>CLU03J-1208C9</v>
      </c>
      <c r="I130" s="323" t="e">
        <f>'ディレーティング(最終)'!AA9</f>
        <v>#DIV/0!</v>
      </c>
      <c r="J130" s="323" t="e">
        <f>'ディレーティング(最終)'!AB9</f>
        <v>#DIV/0!</v>
      </c>
      <c r="K130" s="41"/>
      <c r="L130" s="218">
        <f t="shared" si="71"/>
        <v>1440</v>
      </c>
      <c r="M130" s="220">
        <f t="shared" si="72"/>
        <v>1440</v>
      </c>
      <c r="N130" s="221">
        <f t="shared" si="79"/>
        <v>1440</v>
      </c>
      <c r="O130" s="219">
        <f t="shared" si="73"/>
        <v>180</v>
      </c>
      <c r="P130" s="60" t="str">
        <f t="shared" si="74"/>
        <v>CLU03J-1208C9</v>
      </c>
      <c r="Q130" s="46" t="b">
        <f t="shared" si="68"/>
        <v>1</v>
      </c>
      <c r="R130" s="218">
        <f t="shared" si="75"/>
        <v>40</v>
      </c>
      <c r="S130" s="69"/>
      <c r="T130" s="218">
        <f t="shared" si="76"/>
        <v>1440</v>
      </c>
      <c r="U130" s="46" t="b">
        <f t="shared" si="77"/>
        <v>1</v>
      </c>
      <c r="V130" s="46" t="b">
        <f t="shared" si="69"/>
        <v>1</v>
      </c>
      <c r="W130" s="46" t="b">
        <f t="shared" si="78"/>
        <v>1</v>
      </c>
    </row>
    <row r="131" spans="1:23" ht="16.5">
      <c r="A131" s="41"/>
      <c r="B131" s="41"/>
      <c r="C131" s="41"/>
      <c r="D131" s="41"/>
      <c r="E131" s="41"/>
      <c r="F131" s="41"/>
      <c r="G131" s="41"/>
      <c r="H131" s="41" t="str">
        <f t="shared" si="70"/>
        <v>CLU03J-1210C9</v>
      </c>
      <c r="I131" s="323">
        <f>'ディレーティング(最終)'!AA10</f>
        <v>-18.369498218375512</v>
      </c>
      <c r="J131" s="323">
        <f>'ディレーティング(最終)'!AB10</f>
        <v>3579.6288492825106</v>
      </c>
      <c r="K131" s="41"/>
      <c r="L131" s="218">
        <f t="shared" si="71"/>
        <v>1800</v>
      </c>
      <c r="M131" s="220">
        <f>(I131*$E$103)+J131</f>
        <v>2205.9651413139864</v>
      </c>
      <c r="N131" s="221">
        <f t="shared" si="79"/>
        <v>1800</v>
      </c>
      <c r="O131" s="219">
        <f t="shared" si="73"/>
        <v>180</v>
      </c>
      <c r="P131" s="60" t="str">
        <f t="shared" si="74"/>
        <v>CLU03J-1210C9</v>
      </c>
      <c r="Q131" s="46" t="b">
        <f t="shared" si="68"/>
        <v>1</v>
      </c>
      <c r="R131" s="218">
        <f t="shared" si="75"/>
        <v>50</v>
      </c>
      <c r="S131" s="69"/>
      <c r="T131" s="218">
        <f t="shared" si="76"/>
        <v>1800</v>
      </c>
      <c r="U131" s="46" t="b">
        <f t="shared" si="77"/>
        <v>1</v>
      </c>
      <c r="V131" s="46" t="b">
        <f t="shared" si="69"/>
        <v>1</v>
      </c>
      <c r="W131" s="46" t="b">
        <f t="shared" si="78"/>
        <v>1</v>
      </c>
    </row>
    <row r="132" spans="1:23" ht="16.5">
      <c r="A132" s="41"/>
      <c r="B132" s="41"/>
      <c r="C132" s="41"/>
      <c r="D132" s="41"/>
      <c r="E132" s="41"/>
      <c r="F132" s="41"/>
      <c r="G132" s="41"/>
      <c r="H132" s="41" t="str">
        <f t="shared" si="70"/>
        <v>CLU04J-1211C9</v>
      </c>
      <c r="I132" s="323" t="e">
        <f>'ディレーティング(最終)'!AA11</f>
        <v>#DIV/0!</v>
      </c>
      <c r="J132" s="323" t="e">
        <f>'ディレーティング(最終)'!AB11</f>
        <v>#DIV/0!</v>
      </c>
      <c r="K132" s="41"/>
      <c r="L132" s="218">
        <f t="shared" si="71"/>
        <v>1980</v>
      </c>
      <c r="M132" s="220">
        <f t="shared" si="72"/>
        <v>1980</v>
      </c>
      <c r="N132" s="221">
        <f t="shared" si="79"/>
        <v>1980</v>
      </c>
      <c r="O132" s="219">
        <f t="shared" si="73"/>
        <v>180</v>
      </c>
      <c r="P132" s="60" t="str">
        <f t="shared" si="74"/>
        <v>CLU04J-1211C9</v>
      </c>
      <c r="Q132" s="46" t="b">
        <f t="shared" si="68"/>
        <v>1</v>
      </c>
      <c r="R132" s="218">
        <f t="shared" si="75"/>
        <v>55</v>
      </c>
      <c r="S132" s="69"/>
      <c r="T132" s="218">
        <f t="shared" si="76"/>
        <v>1980</v>
      </c>
      <c r="U132" s="46" t="b">
        <f t="shared" si="77"/>
        <v>1</v>
      </c>
      <c r="V132" s="46" t="b">
        <f t="shared" si="69"/>
        <v>1</v>
      </c>
      <c r="W132" s="46" t="b">
        <f t="shared" si="78"/>
        <v>1</v>
      </c>
    </row>
    <row r="133" spans="1:23" ht="16.5">
      <c r="A133" s="59"/>
      <c r="D133" s="41"/>
      <c r="F133" s="41"/>
      <c r="G133" s="41"/>
      <c r="H133" s="41" t="str">
        <f t="shared" si="70"/>
        <v>CLU04J-1212C9</v>
      </c>
      <c r="I133" s="323" t="e">
        <f>'ディレーティング(最終)'!AA12</f>
        <v>#DIV/0!</v>
      </c>
      <c r="J133" s="323" t="e">
        <f>'ディレーティング(最終)'!AB12</f>
        <v>#DIV/0!</v>
      </c>
      <c r="K133" s="41"/>
      <c r="L133" s="218">
        <f t="shared" si="71"/>
        <v>2160</v>
      </c>
      <c r="M133" s="220">
        <f t="shared" si="72"/>
        <v>2160</v>
      </c>
      <c r="N133" s="221">
        <f t="shared" si="79"/>
        <v>2160</v>
      </c>
      <c r="O133" s="219">
        <f t="shared" si="73"/>
        <v>180</v>
      </c>
      <c r="P133" s="60" t="str">
        <f t="shared" si="74"/>
        <v>CLU04J-1212C9</v>
      </c>
      <c r="Q133" s="46" t="b">
        <f t="shared" si="68"/>
        <v>1</v>
      </c>
      <c r="R133" s="218">
        <f t="shared" si="75"/>
        <v>60</v>
      </c>
      <c r="S133" s="69"/>
      <c r="T133" s="218">
        <f t="shared" si="76"/>
        <v>2160</v>
      </c>
      <c r="U133" s="46" t="b">
        <f t="shared" si="77"/>
        <v>1</v>
      </c>
      <c r="V133" s="46" t="b">
        <f t="shared" si="69"/>
        <v>1</v>
      </c>
      <c r="W133" s="46" t="b">
        <f t="shared" si="78"/>
        <v>1</v>
      </c>
    </row>
    <row r="134" spans="1:23" ht="16.5">
      <c r="A134" s="59" t="s">
        <v>33</v>
      </c>
      <c r="D134" s="41"/>
      <c r="E134" s="41"/>
      <c r="G134" s="41"/>
      <c r="H134" s="41" t="str">
        <f t="shared" si="70"/>
        <v>CLU04J-1812C9</v>
      </c>
      <c r="I134" s="323" t="e">
        <f>'ディレーティング(最終)'!AA13</f>
        <v>#DIV/0!</v>
      </c>
      <c r="J134" s="323" t="e">
        <f>'ディレーティング(最終)'!AB13</f>
        <v>#DIV/0!</v>
      </c>
      <c r="K134" s="41"/>
      <c r="L134" s="218">
        <f t="shared" si="71"/>
        <v>2160</v>
      </c>
      <c r="M134" s="220">
        <f t="shared" si="72"/>
        <v>2160</v>
      </c>
      <c r="N134" s="221">
        <f t="shared" si="79"/>
        <v>2160</v>
      </c>
      <c r="O134" s="219">
        <f t="shared" si="73"/>
        <v>180</v>
      </c>
      <c r="P134" s="60" t="str">
        <f t="shared" si="74"/>
        <v>CLU04J-1812C9</v>
      </c>
      <c r="Q134" s="46" t="b">
        <f t="shared" si="68"/>
        <v>1</v>
      </c>
      <c r="R134" s="218">
        <f t="shared" si="75"/>
        <v>60</v>
      </c>
      <c r="S134" s="69"/>
      <c r="T134" s="218">
        <f t="shared" si="76"/>
        <v>2160</v>
      </c>
      <c r="U134" s="46" t="b">
        <f t="shared" si="77"/>
        <v>0</v>
      </c>
      <c r="V134" s="46" t="b">
        <f t="shared" si="69"/>
        <v>1</v>
      </c>
      <c r="W134" s="46" t="b">
        <f t="shared" si="78"/>
        <v>0</v>
      </c>
    </row>
    <row r="135" spans="1:23" ht="16.5">
      <c r="A135" s="59" t="s">
        <v>34</v>
      </c>
      <c r="D135" s="41"/>
      <c r="E135" s="41"/>
      <c r="G135" s="41"/>
      <c r="H135" s="41" t="str">
        <f t="shared" si="70"/>
        <v>CLU04J-1818C9</v>
      </c>
      <c r="I135" s="323">
        <f>'ディレーティング(最終)'!AA14</f>
        <v>-26.222296830094489</v>
      </c>
      <c r="J135" s="323">
        <f>'ディレーティング(最終)'!AB14</f>
        <v>5143.4647581124909</v>
      </c>
      <c r="K135" s="41"/>
      <c r="L135" s="218">
        <f t="shared" si="71"/>
        <v>3240</v>
      </c>
      <c r="M135" s="220">
        <f t="shared" ref="M135:M141" si="80">(I135*$E$103)+J135</f>
        <v>3182.5719200573681</v>
      </c>
      <c r="N135" s="221">
        <f t="shared" si="79"/>
        <v>3182.5719200573681</v>
      </c>
      <c r="O135" s="219">
        <f t="shared" si="73"/>
        <v>176.80955111429822</v>
      </c>
      <c r="P135" s="60" t="str">
        <f t="shared" si="74"/>
        <v>CLU04J-1818C9</v>
      </c>
      <c r="Q135" s="46" t="b">
        <f t="shared" si="68"/>
        <v>1</v>
      </c>
      <c r="R135" s="218">
        <f t="shared" si="75"/>
        <v>90</v>
      </c>
      <c r="S135" s="69"/>
      <c r="T135" s="218">
        <f t="shared" si="76"/>
        <v>3182.5719200573681</v>
      </c>
      <c r="U135" s="46" t="b">
        <f t="shared" si="77"/>
        <v>0</v>
      </c>
      <c r="V135" s="46" t="b">
        <f t="shared" si="69"/>
        <v>1</v>
      </c>
      <c r="W135" s="46" t="b">
        <f t="shared" si="78"/>
        <v>0</v>
      </c>
    </row>
    <row r="136" spans="1:23" ht="16.5">
      <c r="A136" s="59" t="s">
        <v>35</v>
      </c>
      <c r="E136" s="41"/>
      <c r="G136" s="41"/>
      <c r="H136" s="41" t="str">
        <f t="shared" si="70"/>
        <v/>
      </c>
      <c r="I136" s="323">
        <f>'ディレーティング(最終)'!AA15</f>
        <v>-49.162144584529258</v>
      </c>
      <c r="J136" s="323">
        <f>'ディレーティング(最終)'!AB15</f>
        <v>9564.2426116504575</v>
      </c>
      <c r="K136" s="41"/>
      <c r="L136" s="218">
        <f t="shared" si="71"/>
        <v>4500</v>
      </c>
      <c r="M136" s="220">
        <f t="shared" si="80"/>
        <v>5887.9171606855089</v>
      </c>
      <c r="N136" s="221">
        <f t="shared" si="79"/>
        <v>4500</v>
      </c>
      <c r="O136" s="219">
        <f t="shared" si="73"/>
        <v>180</v>
      </c>
      <c r="P136" s="60" t="str">
        <f t="shared" si="74"/>
        <v/>
      </c>
      <c r="Q136" s="46" t="b">
        <f t="shared" si="68"/>
        <v>1</v>
      </c>
      <c r="R136" s="218">
        <f t="shared" si="75"/>
        <v>125</v>
      </c>
      <c r="S136" s="69"/>
      <c r="T136" s="218">
        <f t="shared" si="76"/>
        <v>4500</v>
      </c>
      <c r="U136" s="46" t="b">
        <f t="shared" si="77"/>
        <v>0</v>
      </c>
      <c r="V136" s="46" t="b">
        <f t="shared" si="69"/>
        <v>1</v>
      </c>
      <c r="W136" s="46" t="b">
        <f t="shared" si="78"/>
        <v>0</v>
      </c>
    </row>
    <row r="137" spans="1:23" ht="16.5">
      <c r="A137" s="60" t="s">
        <v>49</v>
      </c>
      <c r="G137" s="41"/>
      <c r="H137" s="41" t="str">
        <f t="shared" si="70"/>
        <v/>
      </c>
      <c r="I137" s="323">
        <f>'ディレーティング(最終)'!AA16</f>
        <v>-23.997579485024428</v>
      </c>
      <c r="J137" s="323">
        <f>'ディレーティング(最終)'!AB16</f>
        <v>4720.8545610650081</v>
      </c>
      <c r="K137" s="41"/>
      <c r="L137" s="218">
        <f t="shared" si="71"/>
        <v>3240</v>
      </c>
      <c r="M137" s="220">
        <f t="shared" si="80"/>
        <v>2926.3251936437109</v>
      </c>
      <c r="N137" s="221">
        <f t="shared" si="79"/>
        <v>2926.3251936437109</v>
      </c>
      <c r="O137" s="219">
        <f t="shared" si="73"/>
        <v>162.57362186909506</v>
      </c>
      <c r="P137" s="60" t="str">
        <f t="shared" si="74"/>
        <v/>
      </c>
      <c r="Q137" s="46" t="b">
        <f t="shared" si="68"/>
        <v>1</v>
      </c>
      <c r="R137" s="218">
        <f t="shared" si="75"/>
        <v>90</v>
      </c>
      <c r="S137" s="69"/>
      <c r="T137" s="218">
        <f t="shared" si="76"/>
        <v>2926.3251936437109</v>
      </c>
      <c r="U137" s="46" t="b">
        <f t="shared" si="77"/>
        <v>0</v>
      </c>
      <c r="V137" s="46" t="b">
        <f t="shared" si="69"/>
        <v>1</v>
      </c>
      <c r="W137" s="46" t="b">
        <f t="shared" si="78"/>
        <v>0</v>
      </c>
    </row>
    <row r="138" spans="1:23" ht="16.5">
      <c r="A138" s="41"/>
      <c r="G138" s="41"/>
      <c r="H138" s="41" t="str">
        <f t="shared" si="70"/>
        <v/>
      </c>
      <c r="I138" s="185"/>
      <c r="J138" s="184"/>
      <c r="K138" s="41"/>
      <c r="L138" s="218" t="e">
        <f t="shared" si="71"/>
        <v>#VALUE!</v>
      </c>
      <c r="M138" s="220">
        <f t="shared" si="80"/>
        <v>0</v>
      </c>
      <c r="N138" s="221" t="e">
        <f t="shared" si="79"/>
        <v>#VALUE!</v>
      </c>
      <c r="O138" s="219" t="e">
        <f t="shared" si="73"/>
        <v>#VALUE!</v>
      </c>
      <c r="P138" s="60" t="str">
        <f t="shared" si="74"/>
        <v/>
      </c>
      <c r="Q138" s="46" t="b">
        <f t="shared" si="68"/>
        <v>1</v>
      </c>
      <c r="R138" s="218" t="e">
        <f t="shared" si="75"/>
        <v>#VALUE!</v>
      </c>
      <c r="S138" s="69"/>
      <c r="T138" s="69" t="e">
        <f t="shared" si="76"/>
        <v>#VALUE!</v>
      </c>
      <c r="U138" s="46" t="b">
        <f t="shared" si="77"/>
        <v>0</v>
      </c>
      <c r="V138" s="46" t="b">
        <f t="shared" si="69"/>
        <v>0</v>
      </c>
      <c r="W138" s="46" t="b">
        <f t="shared" si="78"/>
        <v>0</v>
      </c>
    </row>
    <row r="139" spans="1:23" ht="16.5">
      <c r="A139" s="41"/>
      <c r="G139" s="41"/>
      <c r="H139" s="41" t="str">
        <f t="shared" si="70"/>
        <v/>
      </c>
      <c r="I139" s="185"/>
      <c r="J139" s="184"/>
      <c r="K139" s="41"/>
      <c r="L139" s="218" t="e">
        <f t="shared" si="71"/>
        <v>#VALUE!</v>
      </c>
      <c r="M139" s="220">
        <f t="shared" si="80"/>
        <v>0</v>
      </c>
      <c r="N139" s="221" t="e">
        <f t="shared" si="79"/>
        <v>#VALUE!</v>
      </c>
      <c r="O139" s="219" t="e">
        <f t="shared" si="73"/>
        <v>#VALUE!</v>
      </c>
      <c r="P139" s="60" t="str">
        <f t="shared" si="74"/>
        <v/>
      </c>
      <c r="Q139" s="46" t="b">
        <f t="shared" si="68"/>
        <v>1</v>
      </c>
      <c r="R139" s="218" t="e">
        <f t="shared" si="75"/>
        <v>#VALUE!</v>
      </c>
      <c r="S139" s="69"/>
      <c r="T139" s="69" t="e">
        <f t="shared" si="76"/>
        <v>#VALUE!</v>
      </c>
      <c r="U139" s="46" t="b">
        <f t="shared" si="77"/>
        <v>0</v>
      </c>
      <c r="V139" s="46" t="b">
        <f t="shared" si="69"/>
        <v>0</v>
      </c>
      <c r="W139" s="46" t="b">
        <f t="shared" si="78"/>
        <v>0</v>
      </c>
    </row>
    <row r="140" spans="1:23" ht="16.5">
      <c r="A140" s="41"/>
      <c r="G140" s="41"/>
      <c r="H140" s="41" t="str">
        <f t="shared" si="70"/>
        <v/>
      </c>
      <c r="I140" s="185"/>
      <c r="J140" s="184"/>
      <c r="K140" s="41"/>
      <c r="L140" s="218" t="e">
        <f t="shared" si="71"/>
        <v>#VALUE!</v>
      </c>
      <c r="M140" s="220">
        <f t="shared" si="80"/>
        <v>0</v>
      </c>
      <c r="N140" s="221" t="e">
        <f t="shared" si="79"/>
        <v>#VALUE!</v>
      </c>
      <c r="O140" s="219" t="e">
        <f t="shared" si="73"/>
        <v>#VALUE!</v>
      </c>
      <c r="P140" s="60" t="str">
        <f t="shared" si="74"/>
        <v/>
      </c>
      <c r="Q140" s="46" t="b">
        <f t="shared" si="68"/>
        <v>1</v>
      </c>
      <c r="R140" s="218" t="e">
        <f t="shared" si="75"/>
        <v>#VALUE!</v>
      </c>
      <c r="S140" s="69"/>
      <c r="T140" s="69" t="e">
        <f t="shared" si="76"/>
        <v>#VALUE!</v>
      </c>
      <c r="U140" s="46" t="b">
        <f t="shared" si="77"/>
        <v>0</v>
      </c>
      <c r="V140" s="46" t="b">
        <f t="shared" si="69"/>
        <v>0</v>
      </c>
      <c r="W140" s="46" t="b">
        <f t="shared" si="78"/>
        <v>0</v>
      </c>
    </row>
    <row r="141" spans="1:23" ht="16.5">
      <c r="A141" s="41"/>
      <c r="G141" s="41"/>
      <c r="H141" s="41" t="str">
        <f t="shared" si="70"/>
        <v/>
      </c>
      <c r="I141" s="184"/>
      <c r="J141" s="184"/>
      <c r="K141" s="41"/>
      <c r="L141" s="218" t="e">
        <f t="shared" si="71"/>
        <v>#VALUE!</v>
      </c>
      <c r="M141" s="220">
        <f t="shared" si="80"/>
        <v>0</v>
      </c>
      <c r="N141" s="221" t="e">
        <f t="shared" si="79"/>
        <v>#VALUE!</v>
      </c>
      <c r="O141" s="219" t="e">
        <f t="shared" si="73"/>
        <v>#VALUE!</v>
      </c>
      <c r="P141" s="60" t="str">
        <f t="shared" si="74"/>
        <v/>
      </c>
      <c r="Q141" s="46" t="b">
        <f t="shared" si="68"/>
        <v>1</v>
      </c>
      <c r="R141" s="218" t="e">
        <f t="shared" si="75"/>
        <v>#VALUE!</v>
      </c>
      <c r="S141" s="69"/>
      <c r="T141" s="69" t="e">
        <f t="shared" si="76"/>
        <v>#VALUE!</v>
      </c>
      <c r="U141" s="46" t="b">
        <f t="shared" si="77"/>
        <v>0</v>
      </c>
      <c r="V141" s="46" t="b">
        <f t="shared" si="69"/>
        <v>0</v>
      </c>
      <c r="W141" s="46" t="b">
        <f t="shared" si="78"/>
        <v>0</v>
      </c>
    </row>
    <row r="142" spans="1:23" ht="16.5">
      <c r="A142" s="41"/>
      <c r="G142" s="41"/>
      <c r="H142" s="41"/>
      <c r="I142" s="184"/>
      <c r="J142" s="184"/>
      <c r="K142" s="41"/>
      <c r="L142" s="69"/>
      <c r="M142" s="84"/>
      <c r="N142" s="85"/>
      <c r="O142" s="76"/>
      <c r="P142" s="41"/>
      <c r="Q142" s="46"/>
      <c r="R142" s="218"/>
      <c r="S142" s="69"/>
      <c r="T142" s="69"/>
      <c r="U142" s="46"/>
      <c r="V142" s="46"/>
      <c r="W142" s="46"/>
    </row>
    <row r="143" spans="1:23" ht="16.5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</row>
    <row r="144" spans="1:23" ht="16.5">
      <c r="A144" s="60"/>
      <c r="B144" s="77"/>
      <c r="C144" s="77"/>
      <c r="D144" s="77"/>
      <c r="E144" s="77"/>
      <c r="F144" s="77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</row>
    <row r="145" spans="1:25" ht="16.5">
      <c r="A145" s="60"/>
      <c r="B145" s="77"/>
      <c r="C145" s="77"/>
      <c r="D145" s="77"/>
      <c r="E145" s="77"/>
      <c r="F145" s="77"/>
      <c r="G145" s="41"/>
      <c r="H145" s="41"/>
      <c r="I145" s="41"/>
      <c r="J145" s="41"/>
      <c r="K145" s="41"/>
      <c r="L145" s="41"/>
      <c r="M145" s="41"/>
      <c r="N145" s="41"/>
      <c r="O145" s="41"/>
      <c r="P145" s="66">
        <v>0.92</v>
      </c>
      <c r="Q145" s="66">
        <v>1.08</v>
      </c>
      <c r="R145" s="41"/>
      <c r="S145" s="41"/>
      <c r="T145" s="41"/>
      <c r="U145" s="41"/>
      <c r="V145" s="41"/>
      <c r="W145" s="41"/>
    </row>
    <row r="146" spans="1:25" ht="16.5">
      <c r="A146" s="60"/>
      <c r="B146" s="77"/>
      <c r="C146" s="77"/>
      <c r="D146" s="41"/>
      <c r="E146" s="41"/>
      <c r="G146" s="41"/>
      <c r="H146" s="60" t="s">
        <v>39</v>
      </c>
      <c r="I146" s="60"/>
      <c r="J146" s="60"/>
      <c r="K146" s="60" t="str">
        <f>HLOOKUP(Selector!$C$6,Calculation!L$78:AF$97,2,FALSE)</f>
        <v>3000K,90Min On BBL</v>
      </c>
      <c r="L146" s="60" t="s">
        <v>97</v>
      </c>
      <c r="M146" s="60" t="s">
        <v>16</v>
      </c>
      <c r="N146" s="74" t="s">
        <v>38</v>
      </c>
      <c r="O146" s="60" t="s">
        <v>58</v>
      </c>
      <c r="P146" s="73" t="s">
        <v>54</v>
      </c>
      <c r="Q146" s="73" t="s">
        <v>56</v>
      </c>
      <c r="R146" s="74" t="s">
        <v>43</v>
      </c>
      <c r="S146" s="72" t="s">
        <v>21</v>
      </c>
      <c r="T146" s="72"/>
      <c r="U146" s="72" t="s">
        <v>15</v>
      </c>
      <c r="V146" s="60" t="s">
        <v>44</v>
      </c>
      <c r="W146" s="60" t="s">
        <v>76</v>
      </c>
      <c r="X146" s="72" t="s">
        <v>6</v>
      </c>
      <c r="Y146" s="41"/>
    </row>
    <row r="147" spans="1:25" ht="16.5">
      <c r="A147" s="60"/>
      <c r="B147" s="77"/>
      <c r="C147" s="77"/>
      <c r="D147" s="41"/>
      <c r="E147" s="41"/>
      <c r="G147" s="41"/>
      <c r="H147" s="218">
        <f t="shared" ref="H147:H164" si="81">K147/G80</f>
        <v>38.294540358423099</v>
      </c>
      <c r="I147" s="60"/>
      <c r="J147" s="60" t="str">
        <f t="shared" ref="J147:J164" si="82">B3</f>
        <v>CLU02J</v>
      </c>
      <c r="K147" s="225">
        <f>HLOOKUP(Selector!$C$6,Calculation!L$78:AF$97,3,FALSE)</f>
        <v>459.53448430107716</v>
      </c>
      <c r="L147" s="219">
        <f t="shared" ref="L147:L164" si="83">E$102/I80</f>
        <v>450</v>
      </c>
      <c r="M147" s="219">
        <f t="shared" ref="M147:M164" si="84">(C$69*$L147^3+C$70*$L147^2+C$71*$L147+C$72)*K147</f>
        <v>1708.7429702939964</v>
      </c>
      <c r="N147" s="229">
        <f>($F$69*$E$103^3+$F$70*$E$103^2+$F$71*$E$103+$F$72)*M147</f>
        <v>1543.2512485651303</v>
      </c>
      <c r="O147" s="219">
        <f t="shared" ref="O147:O164" si="85">(E$69*$L147^2+E$70*$L147+E$71)*K80</f>
        <v>41.040118454037803</v>
      </c>
      <c r="P147" s="228">
        <f>R147*$P$145</f>
        <v>36.700836004916553</v>
      </c>
      <c r="Q147" s="228">
        <f t="shared" ref="Q147:Q148" si="86">R147*$Q$145</f>
        <v>43.08359009272813</v>
      </c>
      <c r="R147" s="229">
        <f t="shared" ref="R147:R164" si="87">(G$69*$E$103^2+G$70*$E$103+G$71)*O147</f>
        <v>39.892213048822342</v>
      </c>
      <c r="S147" s="227">
        <f>(L147*I80)*R147/1000</f>
        <v>17.951495871970057</v>
      </c>
      <c r="T147" s="72"/>
      <c r="U147" s="227">
        <f>N147/S147</f>
        <v>85.967835748707927</v>
      </c>
      <c r="V147" s="218">
        <f t="shared" ref="V147:V164" si="88">V101</f>
        <v>2.6</v>
      </c>
      <c r="W147" s="218">
        <f>S147*V147</f>
        <v>46.673889267122149</v>
      </c>
      <c r="X147" s="227">
        <f t="shared" ref="X147:X164" si="89">E$103+W147</f>
        <v>121.45348812379702</v>
      </c>
      <c r="Y147" s="41"/>
    </row>
    <row r="148" spans="1:25" ht="16.5">
      <c r="A148" s="60"/>
      <c r="B148" s="77"/>
      <c r="C148" s="77"/>
      <c r="D148" s="41"/>
      <c r="E148" s="41"/>
      <c r="G148" s="41"/>
      <c r="H148" s="218">
        <f t="shared" si="81"/>
        <v>37.652638124816491</v>
      </c>
      <c r="I148" s="60"/>
      <c r="J148" s="60" t="str">
        <f t="shared" si="82"/>
        <v>CLU02J</v>
      </c>
      <c r="K148" s="225">
        <f>HLOOKUP(Selector!$C$6,Calculation!L$78:AF$97,4,FALSE)</f>
        <v>903.66331499559578</v>
      </c>
      <c r="L148" s="219">
        <f t="shared" si="83"/>
        <v>225</v>
      </c>
      <c r="M148" s="219">
        <f t="shared" si="84"/>
        <v>2011.8771601530493</v>
      </c>
      <c r="N148" s="229">
        <f t="shared" ref="N148:N164" si="90">($F$69*$E$103^3+$F$70*$E$103^2+$F$71*$E$103+$F$72)*M148</f>
        <v>1817.0268983354838</v>
      </c>
      <c r="O148" s="219">
        <f t="shared" si="85"/>
        <v>37.432551270701552</v>
      </c>
      <c r="P148" s="228">
        <f>R148*$P$145</f>
        <v>33.474706632979611</v>
      </c>
      <c r="Q148" s="228">
        <f t="shared" si="86"/>
        <v>39.296394743063026</v>
      </c>
      <c r="R148" s="229">
        <f t="shared" si="87"/>
        <v>36.385550688021318</v>
      </c>
      <c r="S148" s="227">
        <f t="shared" ref="S148:S164" si="91">(L148*I81)*R148/1000</f>
        <v>16.373497809609592</v>
      </c>
      <c r="T148" s="72"/>
      <c r="U148" s="227">
        <f t="shared" ref="U148:U164" si="92">N148/S148</f>
        <v>110.97365507747968</v>
      </c>
      <c r="V148" s="218">
        <f t="shared" si="88"/>
        <v>1.5</v>
      </c>
      <c r="W148" s="218">
        <f t="shared" ref="W148" si="93">S148*V148</f>
        <v>24.56024671441439</v>
      </c>
      <c r="X148" s="227">
        <f t="shared" si="89"/>
        <v>99.339845571089256</v>
      </c>
      <c r="Y148" s="41"/>
    </row>
    <row r="149" spans="1:25" ht="16.5">
      <c r="A149" s="60"/>
      <c r="B149" s="77"/>
      <c r="C149" s="77"/>
      <c r="D149" s="41"/>
      <c r="E149" s="41"/>
      <c r="G149" s="41"/>
      <c r="H149" s="218">
        <f t="shared" si="81"/>
        <v>37.033829837517779</v>
      </c>
      <c r="I149" s="60"/>
      <c r="J149" s="60" t="str">
        <f t="shared" si="82"/>
        <v>CLU02J</v>
      </c>
      <c r="K149" s="225">
        <f>HLOOKUP(Selector!$C$6,Calculation!L$78:AF$97,5,FALSE)</f>
        <v>1333.21787415064</v>
      </c>
      <c r="L149" s="219">
        <f t="shared" si="83"/>
        <v>150</v>
      </c>
      <c r="M149" s="219">
        <f t="shared" si="84"/>
        <v>2108.832253318019</v>
      </c>
      <c r="N149" s="229">
        <f t="shared" si="90"/>
        <v>1904.5918927101754</v>
      </c>
      <c r="O149" s="219">
        <f t="shared" si="85"/>
        <v>35.782135421884767</v>
      </c>
      <c r="P149" s="228">
        <f>R149*$P$145</f>
        <v>31.998793704629371</v>
      </c>
      <c r="Q149" s="228">
        <f>R149*$Q$145</f>
        <v>37.563801305434481</v>
      </c>
      <c r="R149" s="229">
        <f t="shared" si="87"/>
        <v>34.781297505031922</v>
      </c>
      <c r="S149" s="227">
        <f t="shared" si="91"/>
        <v>15.651583877264365</v>
      </c>
      <c r="T149" s="227"/>
      <c r="U149" s="227">
        <f t="shared" si="92"/>
        <v>121.68684700829564</v>
      </c>
      <c r="V149" s="218">
        <f t="shared" si="88"/>
        <v>1</v>
      </c>
      <c r="W149" s="218">
        <f t="shared" ref="W149:W164" si="94">S149*V149</f>
        <v>15.651583877264365</v>
      </c>
      <c r="X149" s="227">
        <f t="shared" si="89"/>
        <v>90.431182733939238</v>
      </c>
      <c r="Y149" s="41"/>
    </row>
    <row r="150" spans="1:25" ht="16.5">
      <c r="A150" s="41"/>
      <c r="B150" s="41"/>
      <c r="C150" s="41"/>
      <c r="D150" s="41"/>
      <c r="E150" s="68"/>
      <c r="G150" s="41"/>
      <c r="H150" s="218">
        <f t="shared" si="81"/>
        <v>36.245152704964106</v>
      </c>
      <c r="I150" s="60"/>
      <c r="J150" s="60" t="str">
        <f t="shared" si="82"/>
        <v>CLU02J</v>
      </c>
      <c r="K150" s="225">
        <f>HLOOKUP(Selector!$C$6,Calculation!L$78:AF$97,6,FALSE)</f>
        <v>1739.767329838277</v>
      </c>
      <c r="L150" s="219">
        <f t="shared" si="83"/>
        <v>112.5</v>
      </c>
      <c r="M150" s="219">
        <f t="shared" si="84"/>
        <v>2132.032570178048</v>
      </c>
      <c r="N150" s="229">
        <f t="shared" si="90"/>
        <v>1925.5452593567613</v>
      </c>
      <c r="O150" s="219">
        <f t="shared" si="85"/>
        <v>34.84731829155227</v>
      </c>
      <c r="P150" s="228">
        <f t="shared" ref="P150:P164" si="95">R150*$P$145</f>
        <v>31.162817311594758</v>
      </c>
      <c r="Q150" s="228">
        <f t="shared" ref="Q150:Q164" si="96">R150*$Q$145</f>
        <v>36.582437713611235</v>
      </c>
      <c r="R150" s="229">
        <f t="shared" si="87"/>
        <v>33.872627512602996</v>
      </c>
      <c r="S150" s="227">
        <f t="shared" si="91"/>
        <v>15.242682380671347</v>
      </c>
      <c r="T150" s="227"/>
      <c r="U150" s="227">
        <f t="shared" si="92"/>
        <v>126.32587961017087</v>
      </c>
      <c r="V150" s="218">
        <f t="shared" si="88"/>
        <v>0.86</v>
      </c>
      <c r="W150" s="218">
        <f t="shared" si="94"/>
        <v>13.108706847377359</v>
      </c>
      <c r="X150" s="227">
        <f t="shared" si="89"/>
        <v>87.888305704052229</v>
      </c>
      <c r="Y150" s="41"/>
    </row>
    <row r="151" spans="1:25" ht="16.5">
      <c r="A151" s="41"/>
      <c r="B151" s="65"/>
      <c r="C151" s="65"/>
      <c r="D151" s="41"/>
      <c r="E151" s="41"/>
      <c r="G151" s="41"/>
      <c r="H151" s="218">
        <f t="shared" si="81"/>
        <v>37.812726646689732</v>
      </c>
      <c r="I151" s="60"/>
      <c r="J151" s="60" t="str">
        <f t="shared" si="82"/>
        <v>CLU03J</v>
      </c>
      <c r="K151" s="225">
        <f>HLOOKUP(Selector!$C$6,Calculation!L$78:AF$97,7,FALSE)</f>
        <v>2268.763598801384</v>
      </c>
      <c r="L151" s="219">
        <f t="shared" si="83"/>
        <v>90</v>
      </c>
      <c r="M151" s="219">
        <f t="shared" si="84"/>
        <v>2268.7635988013835</v>
      </c>
      <c r="N151" s="229">
        <f t="shared" si="90"/>
        <v>2049.0338906541015</v>
      </c>
      <c r="O151" s="219">
        <f t="shared" si="85"/>
        <v>34.276014216870962</v>
      </c>
      <c r="P151" s="228">
        <f t="shared" si="95"/>
        <v>30.651918758090307</v>
      </c>
      <c r="Q151" s="228">
        <f t="shared" si="96"/>
        <v>35.982687237758185</v>
      </c>
      <c r="R151" s="229">
        <f t="shared" si="87"/>
        <v>33.317302997924244</v>
      </c>
      <c r="S151" s="227">
        <f t="shared" si="91"/>
        <v>14.992786349065909</v>
      </c>
      <c r="T151" s="227"/>
      <c r="U151" s="227">
        <f t="shared" si="92"/>
        <v>136.66798438582177</v>
      </c>
      <c r="V151" s="60">
        <f t="shared" si="88"/>
        <v>0.68</v>
      </c>
      <c r="W151" s="218">
        <f t="shared" si="94"/>
        <v>10.195094717364819</v>
      </c>
      <c r="X151" s="227">
        <f t="shared" si="89"/>
        <v>84.974693574039691</v>
      </c>
      <c r="Y151" s="41"/>
    </row>
    <row r="152" spans="1:25" ht="16.5">
      <c r="A152" s="41"/>
      <c r="B152" s="69"/>
      <c r="C152" s="82"/>
      <c r="D152" s="41"/>
      <c r="E152" s="83"/>
      <c r="G152" s="41"/>
      <c r="H152" s="218">
        <f t="shared" si="81"/>
        <v>37.352938056609034</v>
      </c>
      <c r="I152" s="60"/>
      <c r="J152" s="60" t="str">
        <f t="shared" si="82"/>
        <v>CLU03J</v>
      </c>
      <c r="K152" s="225">
        <f>HLOOKUP(Selector!$C$6,Calculation!L$78:AF$97,8,FALSE)</f>
        <v>2689.4115400758506</v>
      </c>
      <c r="L152" s="219">
        <f t="shared" si="83"/>
        <v>75</v>
      </c>
      <c r="M152" s="219">
        <f t="shared" si="84"/>
        <v>2271.542868675122</v>
      </c>
      <c r="N152" s="229">
        <f t="shared" si="90"/>
        <v>2051.5439882974051</v>
      </c>
      <c r="O152" s="219">
        <f t="shared" si="85"/>
        <v>33.8684119087428</v>
      </c>
      <c r="P152" s="228">
        <f t="shared" si="95"/>
        <v>30.287413341699011</v>
      </c>
      <c r="Q152" s="228">
        <f t="shared" si="96"/>
        <v>35.554789575037972</v>
      </c>
      <c r="R152" s="229">
        <f t="shared" si="87"/>
        <v>32.92110145836849</v>
      </c>
      <c r="S152" s="227">
        <f t="shared" si="91"/>
        <v>14.814495656265821</v>
      </c>
      <c r="T152" s="227"/>
      <c r="U152" s="227">
        <f t="shared" si="92"/>
        <v>138.48220256014591</v>
      </c>
      <c r="V152" s="60">
        <f t="shared" si="88"/>
        <v>0.61</v>
      </c>
      <c r="W152" s="218">
        <f t="shared" si="94"/>
        <v>9.03684235032215</v>
      </c>
      <c r="X152" s="227">
        <f t="shared" si="89"/>
        <v>83.816441206997013</v>
      </c>
      <c r="Y152" s="41"/>
    </row>
    <row r="153" spans="1:25" ht="16.5">
      <c r="A153" s="41"/>
      <c r="B153" s="69"/>
      <c r="C153" s="82"/>
      <c r="D153" s="41"/>
      <c r="E153" s="83"/>
      <c r="G153" s="41"/>
      <c r="H153" s="218">
        <f t="shared" si="81"/>
        <v>36.596669799114274</v>
      </c>
      <c r="I153" s="60"/>
      <c r="J153" s="60" t="str">
        <f t="shared" si="82"/>
        <v>CLU03J</v>
      </c>
      <c r="K153" s="225">
        <f>HLOOKUP(Selector!$C$6,Calculation!L$78:AF$97,9,FALSE)</f>
        <v>3513.2803007149701</v>
      </c>
      <c r="L153" s="219">
        <f t="shared" si="83"/>
        <v>56.25</v>
      </c>
      <c r="M153" s="219">
        <f t="shared" si="84"/>
        <v>2264.4865516722803</v>
      </c>
      <c r="N153" s="229">
        <f t="shared" si="90"/>
        <v>2045.1710754519856</v>
      </c>
      <c r="O153" s="219">
        <f t="shared" si="85"/>
        <v>33.354135251040944</v>
      </c>
      <c r="P153" s="228">
        <f t="shared" si="95"/>
        <v>29.827512542518559</v>
      </c>
      <c r="Q153" s="228">
        <f t="shared" si="96"/>
        <v>35.014906028173961</v>
      </c>
      <c r="R153" s="229">
        <f t="shared" si="87"/>
        <v>32.421209285346258</v>
      </c>
      <c r="S153" s="227">
        <f t="shared" si="91"/>
        <v>14.589544178405816</v>
      </c>
      <c r="T153" s="227"/>
      <c r="U153" s="227">
        <f t="shared" si="92"/>
        <v>140.18060128835768</v>
      </c>
      <c r="V153" s="60">
        <f t="shared" si="88"/>
        <v>0.48</v>
      </c>
      <c r="W153" s="218">
        <f t="shared" si="94"/>
        <v>7.002981205634792</v>
      </c>
      <c r="X153" s="227">
        <f t="shared" si="89"/>
        <v>81.782580062309663</v>
      </c>
      <c r="Y153" s="41"/>
    </row>
    <row r="154" spans="1:25" ht="16.5">
      <c r="A154" s="41"/>
      <c r="B154" s="66"/>
      <c r="C154" s="71"/>
      <c r="D154" s="41"/>
      <c r="E154" s="41"/>
      <c r="F154" s="41"/>
      <c r="G154" s="41"/>
      <c r="H154" s="218">
        <f t="shared" si="81"/>
        <v>36.318811624562009</v>
      </c>
      <c r="I154" s="60"/>
      <c r="J154" s="60" t="str">
        <f t="shared" si="82"/>
        <v>CLU03J</v>
      </c>
      <c r="K154" s="225">
        <f>HLOOKUP(Selector!$C$6,Calculation!L$78:AF$97,10,FALSE)</f>
        <v>4358.2573949474408</v>
      </c>
      <c r="L154" s="219">
        <f t="shared" si="83"/>
        <v>45</v>
      </c>
      <c r="M154" s="219">
        <f t="shared" si="84"/>
        <v>2272.0271858131564</v>
      </c>
      <c r="N154" s="229">
        <f t="shared" si="90"/>
        <v>2051.9813993305252</v>
      </c>
      <c r="O154" s="219">
        <f t="shared" si="85"/>
        <v>33.036133507639057</v>
      </c>
      <c r="P154" s="228">
        <f t="shared" si="95"/>
        <v>29.543133981405465</v>
      </c>
      <c r="Q154" s="228">
        <f t="shared" si="96"/>
        <v>34.681070325997723</v>
      </c>
      <c r="R154" s="229">
        <f t="shared" si="87"/>
        <v>32.112102153701592</v>
      </c>
      <c r="S154" s="227">
        <f t="shared" si="91"/>
        <v>14.450445969165715</v>
      </c>
      <c r="T154" s="227"/>
      <c r="U154" s="227">
        <f t="shared" si="92"/>
        <v>142.00125059870348</v>
      </c>
      <c r="V154" s="60">
        <f t="shared" si="88"/>
        <v>0.4</v>
      </c>
      <c r="W154" s="218">
        <f t="shared" si="94"/>
        <v>5.780178387666286</v>
      </c>
      <c r="X154" s="227">
        <f t="shared" si="89"/>
        <v>80.559777244341149</v>
      </c>
      <c r="Y154" s="41"/>
    </row>
    <row r="155" spans="1:25" ht="16.5">
      <c r="A155" s="41"/>
      <c r="B155" s="41"/>
      <c r="C155" s="41"/>
      <c r="D155" s="41"/>
      <c r="E155" s="41"/>
      <c r="F155" s="41"/>
      <c r="G155" s="41"/>
      <c r="H155" s="218">
        <f t="shared" si="81"/>
        <v>37.804083063030113</v>
      </c>
      <c r="I155" s="60"/>
      <c r="J155" s="60" t="str">
        <f t="shared" si="82"/>
        <v>CLU04J</v>
      </c>
      <c r="K155" s="225">
        <f>HLOOKUP(Selector!$C$6,Calculation!L$78:AF$97,11,FALSE)</f>
        <v>4990.1389643199745</v>
      </c>
      <c r="L155" s="219">
        <f t="shared" si="83"/>
        <v>40.909090909090907</v>
      </c>
      <c r="M155" s="219">
        <f t="shared" si="84"/>
        <v>2374.8066682917847</v>
      </c>
      <c r="N155" s="229">
        <f t="shared" si="90"/>
        <v>2144.8066910329576</v>
      </c>
      <c r="O155" s="219">
        <f t="shared" si="85"/>
        <v>32.924390789607891</v>
      </c>
      <c r="P155" s="228">
        <f t="shared" si="95"/>
        <v>29.443206122430144</v>
      </c>
      <c r="Q155" s="228">
        <f t="shared" si="96"/>
        <v>34.563763708939732</v>
      </c>
      <c r="R155" s="229">
        <f t="shared" si="87"/>
        <v>32.003484915684936</v>
      </c>
      <c r="S155" s="227">
        <f t="shared" si="91"/>
        <v>14.401568212058221</v>
      </c>
      <c r="T155" s="227"/>
      <c r="U155" s="227">
        <f t="shared" si="92"/>
        <v>148.92869022674506</v>
      </c>
      <c r="V155" s="60">
        <f t="shared" si="88"/>
        <v>0.36</v>
      </c>
      <c r="W155" s="218">
        <f t="shared" si="94"/>
        <v>5.184564556340959</v>
      </c>
      <c r="X155" s="227">
        <f t="shared" si="89"/>
        <v>79.964163413015825</v>
      </c>
      <c r="Y155" s="41"/>
    </row>
    <row r="156" spans="1:25" ht="16.5">
      <c r="A156" s="41"/>
      <c r="B156" s="41"/>
      <c r="C156" s="41"/>
      <c r="D156" s="41"/>
      <c r="E156" s="41"/>
      <c r="F156" s="41"/>
      <c r="G156" s="41"/>
      <c r="H156" s="218">
        <f t="shared" si="81"/>
        <v>37.838233403449891</v>
      </c>
      <c r="I156" s="60"/>
      <c r="J156" s="60" t="str">
        <f t="shared" si="82"/>
        <v>CLU04J</v>
      </c>
      <c r="K156" s="225">
        <f>HLOOKUP(Selector!$C$6,Calculation!L$78:AF$97,12,FALSE)</f>
        <v>5448.7056100967848</v>
      </c>
      <c r="L156" s="219">
        <f t="shared" si="83"/>
        <v>37.5</v>
      </c>
      <c r="M156" s="219">
        <f t="shared" si="84"/>
        <v>2385.4749151403612</v>
      </c>
      <c r="N156" s="229">
        <f t="shared" si="90"/>
        <v>2154.441718392417</v>
      </c>
      <c r="O156" s="219">
        <f t="shared" si="85"/>
        <v>32.835246623343409</v>
      </c>
      <c r="P156" s="228">
        <f t="shared" si="95"/>
        <v>29.363487409373022</v>
      </c>
      <c r="Q156" s="228">
        <f t="shared" si="96"/>
        <v>34.470180871872678</v>
      </c>
      <c r="R156" s="229">
        <f t="shared" si="87"/>
        <v>31.91683414062285</v>
      </c>
      <c r="S156" s="227">
        <f t="shared" si="91"/>
        <v>14.362575363280282</v>
      </c>
      <c r="T156" s="227"/>
      <c r="U156" s="227">
        <f t="shared" si="92"/>
        <v>150.00385821476812</v>
      </c>
      <c r="V156" s="60">
        <f t="shared" si="88"/>
        <v>0.32</v>
      </c>
      <c r="W156" s="218">
        <f t="shared" si="94"/>
        <v>4.5960241162496906</v>
      </c>
      <c r="X156" s="227">
        <f t="shared" si="89"/>
        <v>79.37562297292456</v>
      </c>
      <c r="Y156" s="41"/>
    </row>
    <row r="157" spans="1:25" ht="16.5">
      <c r="A157" s="41"/>
      <c r="B157" s="41"/>
      <c r="C157" s="41"/>
      <c r="D157" s="41"/>
      <c r="E157" s="41"/>
      <c r="F157" s="41"/>
      <c r="G157" s="41"/>
      <c r="H157" s="218">
        <f t="shared" si="81"/>
        <v>36.791294290896822</v>
      </c>
      <c r="I157" s="60"/>
      <c r="J157" s="60" t="str">
        <f t="shared" si="82"/>
        <v>CLU04J</v>
      </c>
      <c r="K157" s="225">
        <f>HLOOKUP(Selector!$C$6,Calculation!L$78:AF$97,13,FALSE)</f>
        <v>7946.9195668337134</v>
      </c>
      <c r="L157" s="219">
        <f t="shared" si="83"/>
        <v>37.5</v>
      </c>
      <c r="M157" s="219">
        <f t="shared" si="84"/>
        <v>3479.207473457755</v>
      </c>
      <c r="N157" s="229">
        <f t="shared" si="90"/>
        <v>3142.246300803803</v>
      </c>
      <c r="O157" s="219">
        <f t="shared" si="85"/>
        <v>49.21533024326132</v>
      </c>
      <c r="P157" s="228">
        <f t="shared" si="95"/>
        <v>44.011660595195799</v>
      </c>
      <c r="Q157" s="228">
        <f t="shared" si="96"/>
        <v>51.665862437838548</v>
      </c>
      <c r="R157" s="229">
        <f t="shared" si="87"/>
        <v>47.838761516517174</v>
      </c>
      <c r="S157" s="227">
        <f t="shared" si="91"/>
        <v>21.527442682432728</v>
      </c>
      <c r="T157" s="227"/>
      <c r="U157" s="227">
        <f t="shared" si="92"/>
        <v>145.96468085677469</v>
      </c>
      <c r="V157" s="60">
        <f t="shared" si="88"/>
        <v>0.24</v>
      </c>
      <c r="W157" s="218">
        <f t="shared" si="94"/>
        <v>5.1665862437838541</v>
      </c>
      <c r="X157" s="227">
        <f t="shared" si="89"/>
        <v>79.94618510045872</v>
      </c>
      <c r="Y157" s="41"/>
    </row>
    <row r="158" spans="1:25" ht="16.5">
      <c r="A158" s="41"/>
      <c r="B158" s="41"/>
      <c r="C158" s="41"/>
      <c r="D158" s="41"/>
      <c r="E158" s="41"/>
      <c r="F158" s="41"/>
      <c r="G158" s="41"/>
      <c r="H158" s="218">
        <f t="shared" si="81"/>
        <v>35.803334732489169</v>
      </c>
      <c r="I158" s="60"/>
      <c r="J158" s="60" t="str">
        <f t="shared" si="82"/>
        <v>CLU04J</v>
      </c>
      <c r="K158" s="225">
        <f>HLOOKUP(Selector!$C$6,Calculation!L$78:AF$97,14,FALSE)</f>
        <v>11600.280453326492</v>
      </c>
      <c r="L158" s="219">
        <f t="shared" si="83"/>
        <v>25</v>
      </c>
      <c r="M158" s="219">
        <f t="shared" si="84"/>
        <v>3435.7997151114205</v>
      </c>
      <c r="N158" s="229">
        <f t="shared" si="90"/>
        <v>3103.0425829656142</v>
      </c>
      <c r="O158" s="219">
        <f t="shared" si="85"/>
        <v>48.684976241413629</v>
      </c>
      <c r="P158" s="228">
        <f t="shared" si="95"/>
        <v>43.537382352842236</v>
      </c>
      <c r="Q158" s="228">
        <f t="shared" si="96"/>
        <v>51.109101022901754</v>
      </c>
      <c r="R158" s="229">
        <f t="shared" si="87"/>
        <v>47.323241687871992</v>
      </c>
      <c r="S158" s="227">
        <f t="shared" si="91"/>
        <v>21.295458759542395</v>
      </c>
      <c r="T158" s="227"/>
      <c r="U158" s="227">
        <f t="shared" si="92"/>
        <v>145.71381711019282</v>
      </c>
      <c r="V158" s="60">
        <f t="shared" si="88"/>
        <v>0.16</v>
      </c>
      <c r="W158" s="218">
        <f t="shared" si="94"/>
        <v>3.4072734015267834</v>
      </c>
      <c r="X158" s="227">
        <f t="shared" si="89"/>
        <v>78.186872258201646</v>
      </c>
      <c r="Y158" s="41"/>
    </row>
    <row r="159" spans="1:25" ht="16.5">
      <c r="A159" s="41"/>
      <c r="B159" s="41"/>
      <c r="C159" s="41"/>
      <c r="D159" s="41"/>
      <c r="E159" s="41"/>
      <c r="F159" s="41"/>
      <c r="G159" s="41"/>
      <c r="H159" s="218">
        <f t="shared" si="81"/>
        <v>37.64646416170978</v>
      </c>
      <c r="I159" s="60"/>
      <c r="J159" s="60">
        <f t="shared" si="82"/>
        <v>0</v>
      </c>
      <c r="K159" s="225">
        <f>HLOOKUP(Selector!$C$6,Calculation!L$78:AF$97,15,FALSE)</f>
        <v>16940.9088727694</v>
      </c>
      <c r="L159" s="219">
        <f t="shared" si="83"/>
        <v>18</v>
      </c>
      <c r="M159" s="219">
        <f t="shared" si="84"/>
        <v>3651.1788327820459</v>
      </c>
      <c r="N159" s="229">
        <f t="shared" si="90"/>
        <v>3297.5622374943819</v>
      </c>
      <c r="O159" s="219">
        <f t="shared" si="85"/>
        <v>48.340964464705031</v>
      </c>
      <c r="P159" s="228">
        <f t="shared" si="95"/>
        <v>43.229743869418215</v>
      </c>
      <c r="Q159" s="228">
        <f t="shared" si="96"/>
        <v>50.747960194534429</v>
      </c>
      <c r="R159" s="229">
        <f t="shared" si="87"/>
        <v>46.988852031976322</v>
      </c>
      <c r="S159" s="227">
        <f t="shared" si="91"/>
        <v>21.144983414389348</v>
      </c>
      <c r="T159" s="227"/>
      <c r="U159" s="227">
        <f t="shared" si="92"/>
        <v>155.95009808569355</v>
      </c>
      <c r="V159" s="221">
        <f t="shared" si="88"/>
        <v>0.13</v>
      </c>
      <c r="W159" s="218">
        <f t="shared" si="94"/>
        <v>2.7488478438706152</v>
      </c>
      <c r="X159" s="227">
        <f t="shared" si="89"/>
        <v>77.528446700545487</v>
      </c>
      <c r="Y159" s="41"/>
    </row>
    <row r="160" spans="1:25" ht="16.5">
      <c r="A160" s="41"/>
      <c r="B160" s="41"/>
      <c r="C160" s="41"/>
      <c r="D160" s="41"/>
      <c r="E160" s="41"/>
      <c r="F160" s="41"/>
      <c r="G160" s="41"/>
      <c r="H160" s="218">
        <f t="shared" si="81"/>
        <v>35.934562400133643</v>
      </c>
      <c r="I160" s="60"/>
      <c r="J160" s="60">
        <f t="shared" si="82"/>
        <v>0</v>
      </c>
      <c r="K160" s="225">
        <f>HLOOKUP(Selector!$C$6,Calculation!L$78:AF$97,16,FALSE)</f>
        <v>23285.596435286603</v>
      </c>
      <c r="L160" s="219">
        <f t="shared" si="83"/>
        <v>25</v>
      </c>
      <c r="M160" s="219">
        <f t="shared" si="84"/>
        <v>6896.7854631148266</v>
      </c>
      <c r="N160" s="229">
        <f t="shared" si="90"/>
        <v>6228.8319320526844</v>
      </c>
      <c r="O160" s="219">
        <f t="shared" si="85"/>
        <v>97.244016393233125</v>
      </c>
      <c r="P160" s="228">
        <f t="shared" si="95"/>
        <v>86.962144178614821</v>
      </c>
      <c r="Q160" s="228">
        <f t="shared" si="96"/>
        <v>102.08599534011304</v>
      </c>
      <c r="R160" s="229">
        <f t="shared" si="87"/>
        <v>94.524069759363925</v>
      </c>
      <c r="S160" s="227">
        <f t="shared" si="91"/>
        <v>42.535831391713764</v>
      </c>
      <c r="T160" s="227"/>
      <c r="U160" s="227">
        <f t="shared" si="92"/>
        <v>146.43729129662898</v>
      </c>
      <c r="V160" s="60">
        <f t="shared" si="88"/>
        <v>9.5000000000000001E-2</v>
      </c>
      <c r="W160" s="218">
        <f t="shared" si="94"/>
        <v>4.0409039822128072</v>
      </c>
      <c r="X160" s="227">
        <f t="shared" si="89"/>
        <v>78.820502838887677</v>
      </c>
      <c r="Y160" s="41"/>
    </row>
    <row r="161" spans="1:25" ht="16.5">
      <c r="A161" s="41"/>
      <c r="B161" s="41"/>
      <c r="C161" s="41"/>
      <c r="D161" s="41"/>
      <c r="E161" s="41"/>
      <c r="F161" s="41"/>
      <c r="G161" s="41"/>
      <c r="H161" s="218" t="e">
        <f t="shared" si="81"/>
        <v>#VALUE!</v>
      </c>
      <c r="I161" s="60"/>
      <c r="J161" s="60">
        <f t="shared" si="82"/>
        <v>0</v>
      </c>
      <c r="K161" s="225" t="str">
        <f>HLOOKUP(Selector!$C$6,Calculation!L$78:AF$97,17,FALSE)</f>
        <v/>
      </c>
      <c r="L161" s="219" t="e">
        <f t="shared" si="83"/>
        <v>#VALUE!</v>
      </c>
      <c r="M161" s="219" t="e">
        <f t="shared" si="84"/>
        <v>#VALUE!</v>
      </c>
      <c r="N161" s="229" t="e">
        <f t="shared" si="90"/>
        <v>#VALUE!</v>
      </c>
      <c r="O161" s="219" t="e">
        <f t="shared" si="85"/>
        <v>#VALUE!</v>
      </c>
      <c r="P161" s="228" t="e">
        <f t="shared" si="95"/>
        <v>#VALUE!</v>
      </c>
      <c r="Q161" s="228" t="e">
        <f t="shared" si="96"/>
        <v>#VALUE!</v>
      </c>
      <c r="R161" s="229" t="e">
        <f t="shared" si="87"/>
        <v>#VALUE!</v>
      </c>
      <c r="S161" s="227" t="e">
        <f t="shared" si="91"/>
        <v>#VALUE!</v>
      </c>
      <c r="T161" s="227"/>
      <c r="U161" s="227" t="e">
        <f t="shared" si="92"/>
        <v>#VALUE!</v>
      </c>
      <c r="V161" s="60">
        <f t="shared" si="88"/>
        <v>0</v>
      </c>
      <c r="W161" s="218" t="e">
        <f t="shared" si="94"/>
        <v>#VALUE!</v>
      </c>
      <c r="X161" s="227" t="e">
        <f t="shared" si="89"/>
        <v>#VALUE!</v>
      </c>
      <c r="Y161" s="86"/>
    </row>
    <row r="162" spans="1:25" ht="16.5">
      <c r="A162" s="41"/>
      <c r="B162" s="41"/>
      <c r="C162" s="41"/>
      <c r="D162" s="41"/>
      <c r="E162" s="41"/>
      <c r="F162" s="41"/>
      <c r="G162" s="41"/>
      <c r="H162" s="218" t="e">
        <f t="shared" si="81"/>
        <v>#VALUE!</v>
      </c>
      <c r="I162" s="60"/>
      <c r="J162" s="60">
        <f t="shared" si="82"/>
        <v>0</v>
      </c>
      <c r="K162" s="225" t="str">
        <f>HLOOKUP(Selector!$C$6,Calculation!L$78:AF$97,18,FALSE)</f>
        <v/>
      </c>
      <c r="L162" s="219" t="e">
        <f t="shared" si="83"/>
        <v>#VALUE!</v>
      </c>
      <c r="M162" s="219" t="e">
        <f t="shared" si="84"/>
        <v>#VALUE!</v>
      </c>
      <c r="N162" s="229" t="e">
        <f t="shared" si="90"/>
        <v>#VALUE!</v>
      </c>
      <c r="O162" s="219" t="e">
        <f t="shared" si="85"/>
        <v>#VALUE!</v>
      </c>
      <c r="P162" s="228" t="e">
        <f t="shared" si="95"/>
        <v>#VALUE!</v>
      </c>
      <c r="Q162" s="228" t="e">
        <f t="shared" si="96"/>
        <v>#VALUE!</v>
      </c>
      <c r="R162" s="229" t="e">
        <f t="shared" si="87"/>
        <v>#VALUE!</v>
      </c>
      <c r="S162" s="227" t="e">
        <f t="shared" si="91"/>
        <v>#VALUE!</v>
      </c>
      <c r="T162" s="227"/>
      <c r="U162" s="227" t="e">
        <f t="shared" si="92"/>
        <v>#VALUE!</v>
      </c>
      <c r="V162" s="60">
        <f t="shared" si="88"/>
        <v>0.26140510763997948</v>
      </c>
      <c r="W162" s="218" t="e">
        <f t="shared" si="94"/>
        <v>#VALUE!</v>
      </c>
      <c r="X162" s="227" t="e">
        <f t="shared" si="89"/>
        <v>#VALUE!</v>
      </c>
      <c r="Y162" s="41"/>
    </row>
    <row r="163" spans="1:25" ht="16.5">
      <c r="A163" s="41"/>
      <c r="B163" s="41"/>
      <c r="C163" s="41"/>
      <c r="D163" s="41"/>
      <c r="E163" s="41"/>
      <c r="F163" s="41"/>
      <c r="G163" s="41"/>
      <c r="H163" s="218" t="e">
        <f t="shared" si="81"/>
        <v>#VALUE!</v>
      </c>
      <c r="I163" s="60"/>
      <c r="J163" s="60">
        <f t="shared" si="82"/>
        <v>0</v>
      </c>
      <c r="K163" s="225" t="str">
        <f>HLOOKUP(Selector!$C$6,Calculation!L$78:AF$97,19,FALSE)</f>
        <v/>
      </c>
      <c r="L163" s="219" t="e">
        <f t="shared" si="83"/>
        <v>#VALUE!</v>
      </c>
      <c r="M163" s="219" t="e">
        <f t="shared" si="84"/>
        <v>#VALUE!</v>
      </c>
      <c r="N163" s="229" t="e">
        <f t="shared" si="90"/>
        <v>#VALUE!</v>
      </c>
      <c r="O163" s="219" t="e">
        <f t="shared" si="85"/>
        <v>#VALUE!</v>
      </c>
      <c r="P163" s="228" t="e">
        <f t="shared" si="95"/>
        <v>#VALUE!</v>
      </c>
      <c r="Q163" s="228" t="e">
        <f t="shared" si="96"/>
        <v>#VALUE!</v>
      </c>
      <c r="R163" s="229" t="e">
        <f t="shared" si="87"/>
        <v>#VALUE!</v>
      </c>
      <c r="S163" s="227" t="e">
        <f t="shared" si="91"/>
        <v>#VALUE!</v>
      </c>
      <c r="T163" s="227"/>
      <c r="U163" s="227" t="e">
        <f t="shared" si="92"/>
        <v>#VALUE!</v>
      </c>
      <c r="V163" s="60">
        <f t="shared" si="88"/>
        <v>0</v>
      </c>
      <c r="W163" s="218" t="e">
        <f t="shared" si="94"/>
        <v>#VALUE!</v>
      </c>
      <c r="X163" s="227" t="e">
        <f t="shared" si="89"/>
        <v>#VALUE!</v>
      </c>
      <c r="Y163" s="86"/>
    </row>
    <row r="164" spans="1:25" ht="16.5">
      <c r="A164" s="41"/>
      <c r="B164" s="41"/>
      <c r="C164" s="41"/>
      <c r="D164" s="41"/>
      <c r="E164" s="41"/>
      <c r="F164" s="41"/>
      <c r="G164" s="41"/>
      <c r="H164" s="218" t="e">
        <f t="shared" si="81"/>
        <v>#VALUE!</v>
      </c>
      <c r="I164" s="60"/>
      <c r="J164" s="60">
        <f t="shared" si="82"/>
        <v>0</v>
      </c>
      <c r="K164" s="225" t="str">
        <f>HLOOKUP(Selector!$C$6,Calculation!L$78:AF$97,20,FALSE)</f>
        <v/>
      </c>
      <c r="L164" s="219" t="e">
        <f t="shared" si="83"/>
        <v>#VALUE!</v>
      </c>
      <c r="M164" s="219" t="e">
        <f t="shared" si="84"/>
        <v>#VALUE!</v>
      </c>
      <c r="N164" s="229" t="e">
        <f t="shared" si="90"/>
        <v>#VALUE!</v>
      </c>
      <c r="O164" s="219" t="e">
        <f t="shared" si="85"/>
        <v>#VALUE!</v>
      </c>
      <c r="P164" s="228" t="e">
        <f t="shared" si="95"/>
        <v>#VALUE!</v>
      </c>
      <c r="Q164" s="228" t="e">
        <f t="shared" si="96"/>
        <v>#VALUE!</v>
      </c>
      <c r="R164" s="229" t="e">
        <f t="shared" si="87"/>
        <v>#VALUE!</v>
      </c>
      <c r="S164" s="227" t="e">
        <f t="shared" si="91"/>
        <v>#VALUE!</v>
      </c>
      <c r="T164" s="227"/>
      <c r="U164" s="227" t="e">
        <f t="shared" si="92"/>
        <v>#VALUE!</v>
      </c>
      <c r="V164" s="60">
        <f t="shared" si="88"/>
        <v>0</v>
      </c>
      <c r="W164" s="218" t="e">
        <f t="shared" si="94"/>
        <v>#VALUE!</v>
      </c>
      <c r="X164" s="227" t="e">
        <f t="shared" si="89"/>
        <v>#VALUE!</v>
      </c>
      <c r="Y164" s="86"/>
    </row>
    <row r="165" spans="1:25" ht="16.5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</row>
    <row r="166" spans="1:25" ht="16.5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69"/>
      <c r="L166" s="69"/>
      <c r="M166" s="69"/>
      <c r="N166" s="41"/>
      <c r="O166" s="76"/>
      <c r="P166" s="72"/>
      <c r="Q166" s="72"/>
      <c r="R166" s="72"/>
      <c r="S166" s="72"/>
      <c r="T166" s="72"/>
      <c r="U166" s="41"/>
      <c r="V166" s="41"/>
      <c r="W166" s="41"/>
    </row>
    <row r="167" spans="1:25" ht="16.5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76"/>
      <c r="P167" s="46"/>
      <c r="Q167" s="46"/>
      <c r="R167" s="46"/>
      <c r="S167" s="46"/>
      <c r="T167" s="46"/>
      <c r="U167" s="41"/>
      <c r="V167" s="41"/>
      <c r="W167" s="41"/>
    </row>
    <row r="168" spans="1:25" ht="16.5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60"/>
      <c r="L168" s="218"/>
      <c r="M168" s="226"/>
      <c r="N168" s="60"/>
      <c r="O168" s="219"/>
      <c r="P168" s="72"/>
      <c r="Q168" s="72" t="s">
        <v>50</v>
      </c>
      <c r="R168" s="72" t="s">
        <v>4</v>
      </c>
      <c r="S168" s="72"/>
      <c r="T168" s="72"/>
      <c r="U168" s="72"/>
      <c r="V168" s="72" t="s">
        <v>5</v>
      </c>
      <c r="W168" s="72" t="s">
        <v>45</v>
      </c>
      <c r="X168" s="59" t="s">
        <v>62</v>
      </c>
    </row>
    <row r="169" spans="1:25" ht="16.5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60" t="s">
        <v>24</v>
      </c>
      <c r="L169" s="59"/>
      <c r="M169" s="226"/>
      <c r="N169" s="218" t="s">
        <v>26</v>
      </c>
      <c r="O169" s="219"/>
      <c r="P169" s="72"/>
      <c r="Q169" s="72" t="s">
        <v>3</v>
      </c>
      <c r="R169" s="72" t="s">
        <v>25</v>
      </c>
      <c r="S169" s="72"/>
      <c r="T169" s="72" t="s">
        <v>26</v>
      </c>
      <c r="U169" s="72" t="s">
        <v>46</v>
      </c>
      <c r="V169" s="72" t="s">
        <v>3</v>
      </c>
      <c r="W169" s="72" t="s">
        <v>47</v>
      </c>
      <c r="X169" s="59" t="s">
        <v>63</v>
      </c>
    </row>
    <row r="170" spans="1:25" ht="16.5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60"/>
      <c r="L170" s="218">
        <f t="shared" ref="L170:L181" si="97">180*I80</f>
        <v>180</v>
      </c>
      <c r="M170" s="220">
        <f t="shared" ref="M170:M187" si="98">M124</f>
        <v>180</v>
      </c>
      <c r="N170" s="221">
        <f>IF(L170&gt;=M170,M170,L170)</f>
        <v>180</v>
      </c>
      <c r="O170" s="219"/>
      <c r="P170" s="60" t="str">
        <f t="shared" ref="P170:P187" si="99">P124</f>
        <v>CLU02J-1201C9</v>
      </c>
      <c r="Q170" s="72" t="b">
        <f>AND(D$58&lt;=$E$103,C$58&gt;=$E$103)</f>
        <v>1</v>
      </c>
      <c r="R170" s="60">
        <f>C$56</f>
        <v>5</v>
      </c>
      <c r="S170" s="60"/>
      <c r="T170" s="221">
        <f t="shared" ref="T170:T187" si="100">N170/I80</f>
        <v>180</v>
      </c>
      <c r="U170" s="72" t="b">
        <f t="shared" ref="U170:U187" si="101">AND(AND(Q170,R170&lt;=L147,T170&gt;=L147),X170)</f>
        <v>0</v>
      </c>
      <c r="V170" s="72" t="b">
        <f t="shared" ref="V170:V187" si="102">AND(Q170,D$60&lt;X147,C$60&gt;X147)</f>
        <v>1</v>
      </c>
      <c r="W170" s="72" t="b">
        <f>AND(U170,Q170,V170)</f>
        <v>0</v>
      </c>
      <c r="X170" s="59" t="b">
        <f t="shared" ref="X170:X187" si="103">IF(IFERROR(M147,FALSE),TRUE)</f>
        <v>1</v>
      </c>
    </row>
    <row r="171" spans="1:25" ht="16.5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60"/>
      <c r="L171" s="218">
        <f t="shared" si="97"/>
        <v>360</v>
      </c>
      <c r="M171" s="220">
        <f t="shared" si="98"/>
        <v>360</v>
      </c>
      <c r="N171" s="221">
        <f t="shared" ref="N171:N186" si="104">IF(L171&gt;=M171,M171,L171)</f>
        <v>360</v>
      </c>
      <c r="O171" s="219"/>
      <c r="P171" s="60" t="str">
        <f t="shared" si="99"/>
        <v>CLU02J-1202C9</v>
      </c>
      <c r="Q171" s="72" t="b">
        <f>AND(D$58&lt;=$E$103,C$58&gt;=$E$103)</f>
        <v>1</v>
      </c>
      <c r="R171" s="60">
        <f t="shared" ref="R171:R187" si="105">C$56</f>
        <v>5</v>
      </c>
      <c r="S171" s="60"/>
      <c r="T171" s="221">
        <f t="shared" si="100"/>
        <v>180</v>
      </c>
      <c r="U171" s="72" t="b">
        <f t="shared" si="101"/>
        <v>0</v>
      </c>
      <c r="V171" s="72" t="b">
        <f t="shared" si="102"/>
        <v>1</v>
      </c>
      <c r="W171" s="72" t="b">
        <f t="shared" ref="W171:W187" si="106">AND(U171,Q171,V171)</f>
        <v>0</v>
      </c>
      <c r="X171" s="59" t="b">
        <f t="shared" si="103"/>
        <v>1</v>
      </c>
    </row>
    <row r="172" spans="1:25" ht="16.5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60"/>
      <c r="L172" s="218">
        <f t="shared" si="97"/>
        <v>540</v>
      </c>
      <c r="M172" s="220">
        <f t="shared" si="98"/>
        <v>540</v>
      </c>
      <c r="N172" s="221">
        <f t="shared" si="104"/>
        <v>540</v>
      </c>
      <c r="O172" s="219"/>
      <c r="P172" s="60" t="str">
        <f t="shared" si="99"/>
        <v>CLU02J-1203C9</v>
      </c>
      <c r="Q172" s="72" t="b">
        <f t="shared" ref="Q172:Q187" si="107">AND(D$58&lt;=$E$103,C$58&gt;=$E$103)</f>
        <v>1</v>
      </c>
      <c r="R172" s="60">
        <f t="shared" si="105"/>
        <v>5</v>
      </c>
      <c r="S172" s="60"/>
      <c r="T172" s="221">
        <f t="shared" si="100"/>
        <v>180</v>
      </c>
      <c r="U172" s="72" t="b">
        <f t="shared" si="101"/>
        <v>1</v>
      </c>
      <c r="V172" s="72" t="b">
        <f t="shared" si="102"/>
        <v>1</v>
      </c>
      <c r="W172" s="72" t="b">
        <f t="shared" si="106"/>
        <v>1</v>
      </c>
      <c r="X172" s="59" t="b">
        <f t="shared" si="103"/>
        <v>1</v>
      </c>
    </row>
    <row r="173" spans="1:25" ht="16.5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60"/>
      <c r="L173" s="218">
        <f t="shared" si="97"/>
        <v>720</v>
      </c>
      <c r="M173" s="220">
        <f t="shared" si="98"/>
        <v>720</v>
      </c>
      <c r="N173" s="221">
        <f t="shared" si="104"/>
        <v>720</v>
      </c>
      <c r="O173" s="219"/>
      <c r="P173" s="60" t="str">
        <f t="shared" si="99"/>
        <v>CLU02J-1204C9</v>
      </c>
      <c r="Q173" s="72" t="b">
        <f t="shared" si="107"/>
        <v>1</v>
      </c>
      <c r="R173" s="60">
        <f t="shared" si="105"/>
        <v>5</v>
      </c>
      <c r="S173" s="60"/>
      <c r="T173" s="221">
        <f t="shared" si="100"/>
        <v>180</v>
      </c>
      <c r="U173" s="72" t="b">
        <f t="shared" si="101"/>
        <v>1</v>
      </c>
      <c r="V173" s="72" t="b">
        <f t="shared" si="102"/>
        <v>1</v>
      </c>
      <c r="W173" s="72" t="b">
        <f t="shared" si="106"/>
        <v>1</v>
      </c>
      <c r="X173" s="59" t="b">
        <f t="shared" si="103"/>
        <v>1</v>
      </c>
    </row>
    <row r="174" spans="1:25" ht="16.5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60"/>
      <c r="L174" s="218">
        <f t="shared" si="97"/>
        <v>900</v>
      </c>
      <c r="M174" s="220">
        <f t="shared" si="98"/>
        <v>900</v>
      </c>
      <c r="N174" s="221">
        <f t="shared" si="104"/>
        <v>900</v>
      </c>
      <c r="O174" s="60"/>
      <c r="P174" s="60" t="str">
        <f t="shared" si="99"/>
        <v>CLU03J-1205C9</v>
      </c>
      <c r="Q174" s="72" t="b">
        <f t="shared" si="107"/>
        <v>1</v>
      </c>
      <c r="R174" s="60">
        <f t="shared" si="105"/>
        <v>5</v>
      </c>
      <c r="S174" s="60"/>
      <c r="T174" s="221">
        <f t="shared" si="100"/>
        <v>180</v>
      </c>
      <c r="U174" s="72" t="b">
        <f t="shared" si="101"/>
        <v>1</v>
      </c>
      <c r="V174" s="72" t="b">
        <f t="shared" si="102"/>
        <v>1</v>
      </c>
      <c r="W174" s="72" t="b">
        <f t="shared" si="106"/>
        <v>1</v>
      </c>
      <c r="X174" s="59" t="b">
        <f t="shared" si="103"/>
        <v>1</v>
      </c>
    </row>
    <row r="175" spans="1:25" ht="16.5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60"/>
      <c r="L175" s="218">
        <f t="shared" si="97"/>
        <v>1080</v>
      </c>
      <c r="M175" s="220">
        <f t="shared" si="98"/>
        <v>1080</v>
      </c>
      <c r="N175" s="221">
        <f t="shared" si="104"/>
        <v>1080</v>
      </c>
      <c r="O175" s="60"/>
      <c r="P175" s="60" t="str">
        <f t="shared" si="99"/>
        <v>CLU03J-1206C9</v>
      </c>
      <c r="Q175" s="72" t="b">
        <f t="shared" si="107"/>
        <v>1</v>
      </c>
      <c r="R175" s="60">
        <f t="shared" si="105"/>
        <v>5</v>
      </c>
      <c r="S175" s="60"/>
      <c r="T175" s="221">
        <f t="shared" si="100"/>
        <v>180</v>
      </c>
      <c r="U175" s="72" t="b">
        <f t="shared" si="101"/>
        <v>1</v>
      </c>
      <c r="V175" s="72" t="b">
        <f t="shared" si="102"/>
        <v>1</v>
      </c>
      <c r="W175" s="72" t="b">
        <f t="shared" si="106"/>
        <v>1</v>
      </c>
      <c r="X175" s="59" t="b">
        <f t="shared" si="103"/>
        <v>1</v>
      </c>
    </row>
    <row r="176" spans="1:25" ht="16.5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60"/>
      <c r="L176" s="218">
        <f t="shared" si="97"/>
        <v>1440</v>
      </c>
      <c r="M176" s="220">
        <f t="shared" si="98"/>
        <v>1440</v>
      </c>
      <c r="N176" s="221">
        <f t="shared" si="104"/>
        <v>1440</v>
      </c>
      <c r="O176" s="60"/>
      <c r="P176" s="60" t="str">
        <f t="shared" si="99"/>
        <v>CLU03J-1208C9</v>
      </c>
      <c r="Q176" s="72" t="b">
        <f t="shared" si="107"/>
        <v>1</v>
      </c>
      <c r="R176" s="60">
        <f t="shared" si="105"/>
        <v>5</v>
      </c>
      <c r="S176" s="60"/>
      <c r="T176" s="221">
        <f t="shared" si="100"/>
        <v>180</v>
      </c>
      <c r="U176" s="72" t="b">
        <f t="shared" si="101"/>
        <v>1</v>
      </c>
      <c r="V176" s="72" t="b">
        <f t="shared" si="102"/>
        <v>1</v>
      </c>
      <c r="W176" s="72" t="b">
        <f t="shared" si="106"/>
        <v>1</v>
      </c>
      <c r="X176" s="59" t="b">
        <f t="shared" si="103"/>
        <v>1</v>
      </c>
    </row>
    <row r="177" spans="1:24" ht="16.5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60"/>
      <c r="L177" s="218">
        <f t="shared" si="97"/>
        <v>1800</v>
      </c>
      <c r="M177" s="220">
        <f t="shared" si="98"/>
        <v>2205.9651413139864</v>
      </c>
      <c r="N177" s="221">
        <f t="shared" si="104"/>
        <v>1800</v>
      </c>
      <c r="O177" s="60"/>
      <c r="P177" s="60" t="str">
        <f t="shared" si="99"/>
        <v>CLU03J-1210C9</v>
      </c>
      <c r="Q177" s="72" t="b">
        <f t="shared" si="107"/>
        <v>1</v>
      </c>
      <c r="R177" s="60">
        <f t="shared" si="105"/>
        <v>5</v>
      </c>
      <c r="S177" s="60"/>
      <c r="T177" s="221">
        <f t="shared" si="100"/>
        <v>180</v>
      </c>
      <c r="U177" s="72" t="b">
        <f t="shared" si="101"/>
        <v>1</v>
      </c>
      <c r="V177" s="72" t="b">
        <f t="shared" si="102"/>
        <v>1</v>
      </c>
      <c r="W177" s="72" t="b">
        <f t="shared" si="106"/>
        <v>1</v>
      </c>
      <c r="X177" s="59" t="b">
        <f t="shared" si="103"/>
        <v>1</v>
      </c>
    </row>
    <row r="178" spans="1:24" ht="16.5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60"/>
      <c r="L178" s="218">
        <f t="shared" si="97"/>
        <v>1980</v>
      </c>
      <c r="M178" s="220">
        <f t="shared" si="98"/>
        <v>1980</v>
      </c>
      <c r="N178" s="221">
        <f t="shared" si="104"/>
        <v>1980</v>
      </c>
      <c r="O178" s="60"/>
      <c r="P178" s="60" t="str">
        <f t="shared" si="99"/>
        <v>CLU04J-1211C9</v>
      </c>
      <c r="Q178" s="72" t="b">
        <f t="shared" si="107"/>
        <v>1</v>
      </c>
      <c r="R178" s="60">
        <f t="shared" si="105"/>
        <v>5</v>
      </c>
      <c r="S178" s="60"/>
      <c r="T178" s="221">
        <f t="shared" si="100"/>
        <v>180</v>
      </c>
      <c r="U178" s="72" t="b">
        <f t="shared" si="101"/>
        <v>1</v>
      </c>
      <c r="V178" s="72" t="b">
        <f t="shared" si="102"/>
        <v>1</v>
      </c>
      <c r="W178" s="72" t="b">
        <f t="shared" si="106"/>
        <v>1</v>
      </c>
      <c r="X178" s="59" t="b">
        <f t="shared" si="103"/>
        <v>1</v>
      </c>
    </row>
    <row r="179" spans="1:24" ht="16.5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60"/>
      <c r="L179" s="218">
        <f t="shared" si="97"/>
        <v>2160</v>
      </c>
      <c r="M179" s="220">
        <f t="shared" si="98"/>
        <v>2160</v>
      </c>
      <c r="N179" s="221">
        <f t="shared" si="104"/>
        <v>2160</v>
      </c>
      <c r="O179" s="60"/>
      <c r="P179" s="60" t="str">
        <f t="shared" si="99"/>
        <v>CLU04J-1212C9</v>
      </c>
      <c r="Q179" s="72" t="b">
        <f t="shared" si="107"/>
        <v>1</v>
      </c>
      <c r="R179" s="60">
        <f t="shared" si="105"/>
        <v>5</v>
      </c>
      <c r="S179" s="60"/>
      <c r="T179" s="221">
        <f t="shared" si="100"/>
        <v>180</v>
      </c>
      <c r="U179" s="72" t="b">
        <f t="shared" si="101"/>
        <v>1</v>
      </c>
      <c r="V179" s="72" t="b">
        <f t="shared" si="102"/>
        <v>1</v>
      </c>
      <c r="W179" s="72" t="b">
        <f t="shared" si="106"/>
        <v>1</v>
      </c>
      <c r="X179" s="59" t="b">
        <f t="shared" si="103"/>
        <v>1</v>
      </c>
    </row>
    <row r="180" spans="1:24" ht="16.5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60"/>
      <c r="L180" s="218">
        <f t="shared" si="97"/>
        <v>2160</v>
      </c>
      <c r="M180" s="220">
        <f t="shared" si="98"/>
        <v>2160</v>
      </c>
      <c r="N180" s="221">
        <f t="shared" si="104"/>
        <v>2160</v>
      </c>
      <c r="O180" s="60"/>
      <c r="P180" s="60" t="str">
        <f t="shared" si="99"/>
        <v>CLU04J-1812C9</v>
      </c>
      <c r="Q180" s="72" t="b">
        <f t="shared" si="107"/>
        <v>1</v>
      </c>
      <c r="R180" s="60">
        <f t="shared" si="105"/>
        <v>5</v>
      </c>
      <c r="S180" s="60"/>
      <c r="T180" s="221">
        <f t="shared" si="100"/>
        <v>180</v>
      </c>
      <c r="U180" s="72" t="b">
        <f t="shared" si="101"/>
        <v>1</v>
      </c>
      <c r="V180" s="72" t="b">
        <f t="shared" si="102"/>
        <v>1</v>
      </c>
      <c r="W180" s="72" t="b">
        <f t="shared" si="106"/>
        <v>1</v>
      </c>
      <c r="X180" s="59" t="b">
        <f t="shared" si="103"/>
        <v>1</v>
      </c>
    </row>
    <row r="181" spans="1:24" ht="16.5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60"/>
      <c r="L181" s="218">
        <f t="shared" si="97"/>
        <v>3240</v>
      </c>
      <c r="M181" s="220">
        <f t="shared" si="98"/>
        <v>3182.5719200573681</v>
      </c>
      <c r="N181" s="221">
        <f t="shared" si="104"/>
        <v>3182.5719200573681</v>
      </c>
      <c r="O181" s="60"/>
      <c r="P181" s="60" t="str">
        <f t="shared" si="99"/>
        <v>CLU04J-1818C9</v>
      </c>
      <c r="Q181" s="72" t="b">
        <f t="shared" si="107"/>
        <v>1</v>
      </c>
      <c r="R181" s="60">
        <f t="shared" si="105"/>
        <v>5</v>
      </c>
      <c r="S181" s="60"/>
      <c r="T181" s="221">
        <f t="shared" si="100"/>
        <v>176.80955111429822</v>
      </c>
      <c r="U181" s="72" t="b">
        <f t="shared" si="101"/>
        <v>1</v>
      </c>
      <c r="V181" s="72" t="b">
        <f t="shared" si="102"/>
        <v>1</v>
      </c>
      <c r="W181" s="72" t="b">
        <f t="shared" si="106"/>
        <v>1</v>
      </c>
      <c r="X181" s="59" t="b">
        <f t="shared" si="103"/>
        <v>1</v>
      </c>
    </row>
    <row r="182" spans="1:24" ht="16.5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60"/>
      <c r="L182" s="218">
        <f t="shared" ref="L182:L187" si="108">350*I92</f>
        <v>8750</v>
      </c>
      <c r="M182" s="220">
        <f t="shared" si="98"/>
        <v>5887.9171606855089</v>
      </c>
      <c r="N182" s="221">
        <f t="shared" si="104"/>
        <v>5887.9171606855089</v>
      </c>
      <c r="O182" s="60"/>
      <c r="P182" s="60" t="str">
        <f t="shared" si="99"/>
        <v/>
      </c>
      <c r="Q182" s="72" t="b">
        <f t="shared" si="107"/>
        <v>1</v>
      </c>
      <c r="R182" s="60">
        <f t="shared" si="105"/>
        <v>5</v>
      </c>
      <c r="S182" s="60"/>
      <c r="T182" s="221">
        <f t="shared" si="100"/>
        <v>235.51668642742035</v>
      </c>
      <c r="U182" s="72" t="b">
        <f t="shared" si="101"/>
        <v>1</v>
      </c>
      <c r="V182" s="72" t="b">
        <f t="shared" si="102"/>
        <v>1</v>
      </c>
      <c r="W182" s="72" t="b">
        <f t="shared" si="106"/>
        <v>1</v>
      </c>
      <c r="X182" s="59" t="b">
        <f t="shared" si="103"/>
        <v>1</v>
      </c>
    </row>
    <row r="183" spans="1:24" ht="16.5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60"/>
      <c r="L183" s="218">
        <f t="shared" si="108"/>
        <v>6300</v>
      </c>
      <c r="M183" s="220">
        <f t="shared" si="98"/>
        <v>2926.3251936437109</v>
      </c>
      <c r="N183" s="221">
        <f t="shared" si="104"/>
        <v>2926.3251936437109</v>
      </c>
      <c r="O183" s="60"/>
      <c r="P183" s="60" t="str">
        <f t="shared" si="99"/>
        <v/>
      </c>
      <c r="Q183" s="72" t="b">
        <f t="shared" si="107"/>
        <v>1</v>
      </c>
      <c r="R183" s="60">
        <f t="shared" si="105"/>
        <v>5</v>
      </c>
      <c r="S183" s="60"/>
      <c r="T183" s="221">
        <f t="shared" si="100"/>
        <v>162.57362186909506</v>
      </c>
      <c r="U183" s="72" t="b">
        <f t="shared" si="101"/>
        <v>1</v>
      </c>
      <c r="V183" s="72" t="b">
        <f t="shared" si="102"/>
        <v>1</v>
      </c>
      <c r="W183" s="72" t="b">
        <f t="shared" si="106"/>
        <v>1</v>
      </c>
      <c r="X183" s="59" t="b">
        <f t="shared" si="103"/>
        <v>1</v>
      </c>
    </row>
    <row r="184" spans="1:24" ht="16.5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60"/>
      <c r="L184" s="218" t="e">
        <f t="shared" si="108"/>
        <v>#VALUE!</v>
      </c>
      <c r="M184" s="220">
        <f t="shared" si="98"/>
        <v>0</v>
      </c>
      <c r="N184" s="221" t="e">
        <f t="shared" si="104"/>
        <v>#VALUE!</v>
      </c>
      <c r="O184" s="60"/>
      <c r="P184" s="60" t="str">
        <f t="shared" si="99"/>
        <v/>
      </c>
      <c r="Q184" s="72" t="b">
        <f t="shared" si="107"/>
        <v>1</v>
      </c>
      <c r="R184" s="60">
        <f t="shared" si="105"/>
        <v>5</v>
      </c>
      <c r="S184" s="60"/>
      <c r="T184" s="221" t="e">
        <f t="shared" si="100"/>
        <v>#VALUE!</v>
      </c>
      <c r="U184" s="72" t="e">
        <f t="shared" si="101"/>
        <v>#VALUE!</v>
      </c>
      <c r="V184" s="72" t="e">
        <f t="shared" si="102"/>
        <v>#VALUE!</v>
      </c>
      <c r="W184" s="72" t="e">
        <f t="shared" si="106"/>
        <v>#VALUE!</v>
      </c>
      <c r="X184" s="59" t="b">
        <f t="shared" si="103"/>
        <v>0</v>
      </c>
    </row>
    <row r="185" spans="1:24" ht="16.5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60"/>
      <c r="L185" s="218" t="e">
        <f t="shared" si="108"/>
        <v>#VALUE!</v>
      </c>
      <c r="M185" s="220">
        <f t="shared" si="98"/>
        <v>0</v>
      </c>
      <c r="N185" s="221" t="e">
        <f t="shared" si="104"/>
        <v>#VALUE!</v>
      </c>
      <c r="O185" s="60"/>
      <c r="P185" s="60" t="str">
        <f t="shared" si="99"/>
        <v/>
      </c>
      <c r="Q185" s="72" t="b">
        <f t="shared" si="107"/>
        <v>1</v>
      </c>
      <c r="R185" s="60">
        <f t="shared" si="105"/>
        <v>5</v>
      </c>
      <c r="S185" s="60"/>
      <c r="T185" s="221" t="e">
        <f t="shared" si="100"/>
        <v>#VALUE!</v>
      </c>
      <c r="U185" s="72" t="e">
        <f t="shared" si="101"/>
        <v>#VALUE!</v>
      </c>
      <c r="V185" s="72" t="e">
        <f t="shared" si="102"/>
        <v>#VALUE!</v>
      </c>
      <c r="W185" s="72" t="e">
        <f t="shared" si="106"/>
        <v>#VALUE!</v>
      </c>
      <c r="X185" s="59" t="b">
        <f t="shared" si="103"/>
        <v>0</v>
      </c>
    </row>
    <row r="186" spans="1:24" ht="16.5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60"/>
      <c r="L186" s="218" t="e">
        <f t="shared" si="108"/>
        <v>#VALUE!</v>
      </c>
      <c r="M186" s="220">
        <f t="shared" si="98"/>
        <v>0</v>
      </c>
      <c r="N186" s="221" t="e">
        <f t="shared" si="104"/>
        <v>#VALUE!</v>
      </c>
      <c r="O186" s="60"/>
      <c r="P186" s="60" t="str">
        <f t="shared" si="99"/>
        <v/>
      </c>
      <c r="Q186" s="72" t="b">
        <f t="shared" si="107"/>
        <v>1</v>
      </c>
      <c r="R186" s="60">
        <f t="shared" si="105"/>
        <v>5</v>
      </c>
      <c r="S186" s="60"/>
      <c r="T186" s="221" t="e">
        <f t="shared" si="100"/>
        <v>#VALUE!</v>
      </c>
      <c r="U186" s="72" t="e">
        <f t="shared" si="101"/>
        <v>#VALUE!</v>
      </c>
      <c r="V186" s="72" t="e">
        <f t="shared" si="102"/>
        <v>#VALUE!</v>
      </c>
      <c r="W186" s="72" t="e">
        <f t="shared" si="106"/>
        <v>#VALUE!</v>
      </c>
      <c r="X186" s="59" t="b">
        <f t="shared" si="103"/>
        <v>0</v>
      </c>
    </row>
    <row r="187" spans="1:24" ht="16.5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60"/>
      <c r="L187" s="218" t="e">
        <f t="shared" si="108"/>
        <v>#VALUE!</v>
      </c>
      <c r="M187" s="220">
        <f t="shared" si="98"/>
        <v>0</v>
      </c>
      <c r="N187" s="221" t="e">
        <f>IF(L187&gt;=M187,M187,L187)</f>
        <v>#VALUE!</v>
      </c>
      <c r="O187" s="60"/>
      <c r="P187" s="60" t="str">
        <f t="shared" si="99"/>
        <v/>
      </c>
      <c r="Q187" s="72" t="b">
        <f t="shared" si="107"/>
        <v>1</v>
      </c>
      <c r="R187" s="60">
        <f t="shared" si="105"/>
        <v>5</v>
      </c>
      <c r="S187" s="60"/>
      <c r="T187" s="221" t="e">
        <f t="shared" si="100"/>
        <v>#VALUE!</v>
      </c>
      <c r="U187" s="72" t="e">
        <f t="shared" si="101"/>
        <v>#VALUE!</v>
      </c>
      <c r="V187" s="72" t="e">
        <f t="shared" si="102"/>
        <v>#VALUE!</v>
      </c>
      <c r="W187" s="72" t="e">
        <f t="shared" si="106"/>
        <v>#VALUE!</v>
      </c>
      <c r="X187" s="59" t="b">
        <f t="shared" si="103"/>
        <v>0</v>
      </c>
    </row>
  </sheetData>
  <sheetProtection selectLockedCells="1" selectUnlockedCells="1"/>
  <phoneticPr fontId="9"/>
  <conditionalFormatting sqref="C35:P35">
    <cfRule type="cellIs" dxfId="37" priority="4" stopIfTrue="1" operator="equal">
      <formula>"Not Applicable"</formula>
    </cfRule>
  </conditionalFormatting>
  <conditionalFormatting sqref="C36:P52">
    <cfRule type="cellIs" dxfId="36" priority="3" stopIfTrue="1" operator="equal">
      <formula>"Not Applicable"</formula>
    </cfRule>
  </conditionalFormatting>
  <conditionalFormatting sqref="L80:AF97">
    <cfRule type="containsBlanks" dxfId="35" priority="2">
      <formula>LEN(TRIM(L80))=0</formula>
    </cfRule>
  </conditionalFormatting>
  <conditionalFormatting sqref="L57:AF74">
    <cfRule type="containsBlanks" dxfId="34" priority="1">
      <formula>LEN(TRIM(L57))=0</formula>
    </cfRule>
  </conditionalFormatting>
  <pageMargins left="0.19685039370078741" right="0.19685039370078741" top="0.19685039370078741" bottom="0.19685039370078741" header="0.51181102362204722" footer="0.51181102362204722"/>
  <pageSetup paperSize="9" scale="1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5"/>
  <sheetViews>
    <sheetView topLeftCell="A16" zoomScale="70" zoomScaleNormal="70" workbookViewId="0">
      <pane xSplit="2" topLeftCell="K1" activePane="topRight" state="frozen"/>
      <selection activeCell="L182" sqref="L182"/>
      <selection pane="topRight" activeCell="L182" sqref="L182"/>
    </sheetView>
  </sheetViews>
  <sheetFormatPr defaultRowHeight="18.75"/>
  <cols>
    <col min="1" max="1" width="5.125" style="357" customWidth="1"/>
    <col min="2" max="2" width="28.125" style="357" bestFit="1" customWidth="1"/>
    <col min="3" max="3" width="9" style="358"/>
    <col min="4" max="7" width="9" style="359"/>
    <col min="8" max="8" width="9" style="360"/>
    <col min="9" max="9" width="12.5" style="357" customWidth="1"/>
    <col min="10" max="10" width="0" style="357" hidden="1" customWidth="1"/>
    <col min="11" max="11" width="9" style="359"/>
    <col min="12" max="12" width="2.375" style="357" customWidth="1"/>
    <col min="13" max="13" width="0" style="357" hidden="1" customWidth="1"/>
    <col min="14" max="16384" width="9" style="357"/>
  </cols>
  <sheetData>
    <row r="2" spans="2:17">
      <c r="J2" s="357" t="s">
        <v>314</v>
      </c>
      <c r="M2" s="357" t="s">
        <v>315</v>
      </c>
    </row>
    <row r="3" spans="2:17">
      <c r="B3" s="361" t="s">
        <v>316</v>
      </c>
      <c r="C3" s="362" t="s">
        <v>317</v>
      </c>
      <c r="D3" s="363" t="s">
        <v>318</v>
      </c>
      <c r="E3" s="363" t="s">
        <v>319</v>
      </c>
      <c r="F3" s="363" t="s">
        <v>320</v>
      </c>
      <c r="G3" s="363" t="s">
        <v>321</v>
      </c>
      <c r="H3" s="360" t="s">
        <v>322</v>
      </c>
      <c r="I3" s="357" t="s">
        <v>244</v>
      </c>
      <c r="J3" s="364" t="s">
        <v>323</v>
      </c>
      <c r="K3" s="363" t="s">
        <v>324</v>
      </c>
      <c r="M3" s="364" t="s">
        <v>325</v>
      </c>
      <c r="N3" s="364" t="s">
        <v>326</v>
      </c>
      <c r="O3" s="388" t="s">
        <v>608</v>
      </c>
      <c r="P3" s="388"/>
      <c r="Q3" s="388"/>
    </row>
    <row r="4" spans="2:17">
      <c r="B4" s="361" t="s">
        <v>327</v>
      </c>
      <c r="C4" s="362">
        <v>90</v>
      </c>
      <c r="D4" s="363">
        <v>33.834000000000003</v>
      </c>
      <c r="E4" s="363">
        <v>502.65813254786474</v>
      </c>
      <c r="F4" s="363">
        <v>72.32310751104562</v>
      </c>
      <c r="G4" s="363">
        <v>-34.387643593519805</v>
      </c>
      <c r="H4" s="360">
        <v>679</v>
      </c>
      <c r="J4" s="365">
        <v>34</v>
      </c>
      <c r="K4" s="363">
        <v>495</v>
      </c>
      <c r="M4" s="366">
        <f>D4/J4</f>
        <v>0.99511764705882366</v>
      </c>
      <c r="N4" s="366">
        <f>E4/K4</f>
        <v>1.0154709748441713</v>
      </c>
      <c r="O4" s="389">
        <f>K4*P4</f>
        <v>499.95</v>
      </c>
      <c r="P4" s="388">
        <v>1.01</v>
      </c>
      <c r="Q4" s="388">
        <f>O4/$O$4</f>
        <v>1</v>
      </c>
    </row>
    <row r="5" spans="2:17">
      <c r="B5" s="361" t="s">
        <v>328</v>
      </c>
      <c r="C5" s="362">
        <v>90</v>
      </c>
      <c r="D5" s="363">
        <v>33.77952870090634</v>
      </c>
      <c r="E5" s="363">
        <v>509.74329909365559</v>
      </c>
      <c r="F5" s="363">
        <v>76.158277945619318</v>
      </c>
      <c r="G5" s="363">
        <v>-22.295830815709966</v>
      </c>
      <c r="H5" s="360">
        <v>663</v>
      </c>
      <c r="J5" s="365">
        <v>34</v>
      </c>
      <c r="K5" s="363">
        <v>509</v>
      </c>
      <c r="M5" s="366">
        <f t="shared" ref="M5:N19" si="0">D5/J5</f>
        <v>0.99351555002665703</v>
      </c>
      <c r="N5" s="366">
        <f t="shared" si="0"/>
        <v>1.0014603125612094</v>
      </c>
      <c r="O5" s="359">
        <f t="shared" ref="O5:O15" si="1">K5</f>
        <v>509</v>
      </c>
      <c r="P5" s="359"/>
      <c r="Q5" s="388">
        <f t="shared" ref="Q5:Q6" si="2">O5/$O$4</f>
        <v>1.0181018101810182</v>
      </c>
    </row>
    <row r="6" spans="2:17">
      <c r="B6" s="361" t="s">
        <v>329</v>
      </c>
      <c r="C6" s="362">
        <v>90</v>
      </c>
      <c r="D6" s="363">
        <v>33.835191679049089</v>
      </c>
      <c r="E6" s="363">
        <v>514.03393907875193</v>
      </c>
      <c r="F6" s="363">
        <v>77.695750371471121</v>
      </c>
      <c r="G6" s="363">
        <v>-16.726508172362561</v>
      </c>
      <c r="H6" s="360">
        <v>673</v>
      </c>
      <c r="J6" s="365">
        <v>34</v>
      </c>
      <c r="K6" s="363">
        <v>516</v>
      </c>
      <c r="M6" s="366">
        <f t="shared" si="0"/>
        <v>0.99515269644262028</v>
      </c>
      <c r="N6" s="366">
        <f t="shared" si="0"/>
        <v>0.99618980441618588</v>
      </c>
      <c r="O6" s="359">
        <f t="shared" si="1"/>
        <v>516</v>
      </c>
      <c r="P6" s="359"/>
      <c r="Q6" s="388">
        <f t="shared" si="2"/>
        <v>1.0321032103210321</v>
      </c>
    </row>
    <row r="7" spans="2:17">
      <c r="B7" s="361" t="s">
        <v>330</v>
      </c>
      <c r="C7" s="362">
        <v>90</v>
      </c>
      <c r="D7" s="363">
        <v>33.383383144072234</v>
      </c>
      <c r="E7" s="363">
        <v>460.58970967697786</v>
      </c>
      <c r="F7" s="363">
        <v>83.153473850000026</v>
      </c>
      <c r="G7" s="363">
        <v>8.2589977527538085</v>
      </c>
      <c r="H7" s="360">
        <v>326531</v>
      </c>
      <c r="J7" s="365">
        <v>34</v>
      </c>
      <c r="K7" s="363">
        <v>449</v>
      </c>
      <c r="M7" s="366">
        <f t="shared" si="0"/>
        <v>0.98186421011977154</v>
      </c>
      <c r="N7" s="366">
        <f t="shared" si="0"/>
        <v>1.0258122709954964</v>
      </c>
      <c r="O7" s="389">
        <f>K7*P7</f>
        <v>457.98</v>
      </c>
      <c r="P7" s="388">
        <v>1.02</v>
      </c>
      <c r="Q7" s="388">
        <f>O7/$O$8</f>
        <v>0.9785897435897436</v>
      </c>
    </row>
    <row r="8" spans="2:17">
      <c r="B8" s="361" t="s">
        <v>331</v>
      </c>
      <c r="C8" s="362">
        <v>90</v>
      </c>
      <c r="D8" s="363">
        <v>33.442976016941962</v>
      </c>
      <c r="E8" s="363">
        <v>463.39432890700459</v>
      </c>
      <c r="F8" s="363">
        <v>84.286687353474449</v>
      </c>
      <c r="G8" s="363">
        <v>12.195272014408054</v>
      </c>
      <c r="H8" s="360">
        <v>229653</v>
      </c>
      <c r="J8" s="365">
        <v>34</v>
      </c>
      <c r="K8" s="363">
        <v>468</v>
      </c>
      <c r="M8" s="366">
        <f t="shared" si="0"/>
        <v>0.98361694167476355</v>
      </c>
      <c r="N8" s="366">
        <f t="shared" si="0"/>
        <v>0.99015882245086451</v>
      </c>
      <c r="O8" s="359">
        <f t="shared" si="1"/>
        <v>468</v>
      </c>
      <c r="Q8" s="388">
        <f>O8/$O$8</f>
        <v>1</v>
      </c>
    </row>
    <row r="9" spans="2:17">
      <c r="B9" s="361" t="s">
        <v>332</v>
      </c>
      <c r="C9" s="362">
        <v>90</v>
      </c>
      <c r="D9" s="363">
        <v>33.183519508228876</v>
      </c>
      <c r="E9" s="363">
        <v>473.92231251809449</v>
      </c>
      <c r="F9" s="363">
        <v>84.404395958170298</v>
      </c>
      <c r="G9" s="363">
        <v>13.976421446916614</v>
      </c>
      <c r="H9" s="360">
        <v>64960</v>
      </c>
      <c r="J9" s="365">
        <v>34</v>
      </c>
      <c r="K9" s="363">
        <v>476</v>
      </c>
      <c r="M9" s="366">
        <f t="shared" si="0"/>
        <v>0.97598586788908459</v>
      </c>
      <c r="N9" s="366">
        <f t="shared" si="0"/>
        <v>0.99563511033213126</v>
      </c>
      <c r="O9" s="359">
        <f t="shared" si="1"/>
        <v>476</v>
      </c>
      <c r="Q9" s="388">
        <f t="shared" ref="Q9:Q12" si="3">O9/$O$8</f>
        <v>1.017094017094017</v>
      </c>
    </row>
    <row r="10" spans="2:17">
      <c r="B10" s="361" t="s">
        <v>333</v>
      </c>
      <c r="C10" s="362">
        <v>90</v>
      </c>
      <c r="D10" s="363">
        <v>33.352659494897686</v>
      </c>
      <c r="E10" s="363">
        <v>475.16008121304304</v>
      </c>
      <c r="F10" s="363">
        <v>84.968160075354717</v>
      </c>
      <c r="G10" s="363">
        <v>17.293273659534155</v>
      </c>
      <c r="H10" s="360">
        <v>31759</v>
      </c>
      <c r="J10" s="365">
        <v>34</v>
      </c>
      <c r="K10" s="363">
        <v>480</v>
      </c>
      <c r="M10" s="366">
        <f t="shared" si="0"/>
        <v>0.98096057337934373</v>
      </c>
      <c r="N10" s="366">
        <f t="shared" si="0"/>
        <v>0.98991683586050638</v>
      </c>
      <c r="O10" s="359">
        <f t="shared" si="1"/>
        <v>480</v>
      </c>
      <c r="Q10" s="388">
        <f t="shared" si="3"/>
        <v>1.0256410256410255</v>
      </c>
    </row>
    <row r="11" spans="2:17">
      <c r="B11" s="361" t="s">
        <v>334</v>
      </c>
      <c r="C11" s="362">
        <v>90</v>
      </c>
      <c r="D11" s="363">
        <v>33.397915805559521</v>
      </c>
      <c r="E11" s="363">
        <v>485.70551055118869</v>
      </c>
      <c r="F11" s="363">
        <v>83.632151599949353</v>
      </c>
      <c r="G11" s="363">
        <v>12.297999010699312</v>
      </c>
      <c r="H11" s="360">
        <v>227009</v>
      </c>
      <c r="J11" s="365">
        <v>34</v>
      </c>
      <c r="K11" s="363">
        <v>487</v>
      </c>
      <c r="M11" s="366">
        <f t="shared" si="0"/>
        <v>0.98229164133998592</v>
      </c>
      <c r="N11" s="366">
        <f t="shared" si="0"/>
        <v>0.99734191078272838</v>
      </c>
      <c r="O11" s="359">
        <f t="shared" si="1"/>
        <v>487</v>
      </c>
      <c r="Q11" s="388">
        <f t="shared" si="3"/>
        <v>1.0405982905982907</v>
      </c>
    </row>
    <row r="12" spans="2:17">
      <c r="B12" s="361" t="s">
        <v>335</v>
      </c>
      <c r="C12" s="362">
        <v>90</v>
      </c>
      <c r="D12" s="363">
        <v>32.812266187050369</v>
      </c>
      <c r="E12" s="363">
        <v>491.1288021582734</v>
      </c>
      <c r="F12" s="363">
        <v>82.465683453237403</v>
      </c>
      <c r="G12" s="363">
        <v>8.0441726618705065</v>
      </c>
      <c r="H12" s="360">
        <v>586</v>
      </c>
      <c r="J12" s="365">
        <v>34</v>
      </c>
      <c r="K12" s="363">
        <v>496</v>
      </c>
      <c r="M12" s="366">
        <f t="shared" si="0"/>
        <v>0.96506665256030499</v>
      </c>
      <c r="N12" s="366">
        <f t="shared" si="0"/>
        <v>0.99017903660942219</v>
      </c>
      <c r="O12" s="359">
        <f t="shared" si="1"/>
        <v>496</v>
      </c>
      <c r="Q12" s="388">
        <f t="shared" si="3"/>
        <v>1.0598290598290598</v>
      </c>
    </row>
    <row r="13" spans="2:17">
      <c r="B13" s="361" t="s">
        <v>336</v>
      </c>
      <c r="C13" s="362">
        <v>90</v>
      </c>
      <c r="D13" s="363">
        <v>33.449235777705994</v>
      </c>
      <c r="E13" s="363">
        <v>384.23650733338167</v>
      </c>
      <c r="F13" s="363">
        <v>92.520270960526162</v>
      </c>
      <c r="G13" s="363">
        <v>57.504150412306721</v>
      </c>
      <c r="H13" s="360">
        <v>126691</v>
      </c>
      <c r="J13" s="365">
        <v>34</v>
      </c>
      <c r="K13" s="363">
        <v>385</v>
      </c>
      <c r="M13" s="366">
        <f t="shared" si="0"/>
        <v>0.98380105228547043</v>
      </c>
      <c r="N13" s="366">
        <f t="shared" si="0"/>
        <v>0.99801690216462768</v>
      </c>
      <c r="O13" s="359">
        <f t="shared" si="1"/>
        <v>385</v>
      </c>
      <c r="Q13" s="388">
        <f>O13/$O$14</f>
        <v>0.95059381249845687</v>
      </c>
    </row>
    <row r="14" spans="2:17">
      <c r="B14" s="361" t="s">
        <v>337</v>
      </c>
      <c r="C14" s="362">
        <v>90</v>
      </c>
      <c r="D14" s="363">
        <v>33.615487820387123</v>
      </c>
      <c r="E14" s="363">
        <v>406.79853699975087</v>
      </c>
      <c r="F14" s="363">
        <v>92.693149102964142</v>
      </c>
      <c r="G14" s="363">
        <v>58.761165537399293</v>
      </c>
      <c r="H14" s="360">
        <v>50258</v>
      </c>
      <c r="J14" s="365">
        <v>34</v>
      </c>
      <c r="K14" s="363">
        <v>401</v>
      </c>
      <c r="M14" s="366">
        <f t="shared" si="0"/>
        <v>0.98869081824668015</v>
      </c>
      <c r="N14" s="366">
        <f t="shared" si="0"/>
        <v>1.0144601920193288</v>
      </c>
      <c r="O14" s="389">
        <f>K14*P14</f>
        <v>405.01</v>
      </c>
      <c r="P14" s="388">
        <v>1.01</v>
      </c>
      <c r="Q14" s="388">
        <f>O14/$O$14</f>
        <v>1</v>
      </c>
    </row>
    <row r="15" spans="2:17">
      <c r="B15" s="361" t="s">
        <v>338</v>
      </c>
      <c r="C15" s="362">
        <v>90</v>
      </c>
      <c r="D15" s="363">
        <v>33.263665318503541</v>
      </c>
      <c r="E15" s="363">
        <v>411.37866241152688</v>
      </c>
      <c r="F15" s="363">
        <v>92.964769548365325</v>
      </c>
      <c r="G15" s="363">
        <v>64.418042214357939</v>
      </c>
      <c r="H15" s="360">
        <v>535</v>
      </c>
      <c r="J15" s="365">
        <v>34</v>
      </c>
      <c r="K15" s="363">
        <v>407</v>
      </c>
      <c r="M15" s="366">
        <f t="shared" si="0"/>
        <v>0.97834309760304539</v>
      </c>
      <c r="N15" s="366">
        <f t="shared" si="0"/>
        <v>1.0107583843035057</v>
      </c>
      <c r="O15" s="359">
        <f t="shared" si="1"/>
        <v>407</v>
      </c>
      <c r="Q15" s="388">
        <f t="shared" ref="Q15:Q16" si="4">O15/$O$14</f>
        <v>1.0049134589269402</v>
      </c>
    </row>
    <row r="16" spans="2:17">
      <c r="B16" s="361" t="s">
        <v>339</v>
      </c>
      <c r="C16" s="362">
        <v>90</v>
      </c>
      <c r="D16" s="363">
        <v>33.205881134652905</v>
      </c>
      <c r="E16" s="363">
        <v>424.43889808040706</v>
      </c>
      <c r="F16" s="363">
        <v>92.778574658578037</v>
      </c>
      <c r="G16" s="363">
        <v>63.742152640702969</v>
      </c>
      <c r="H16" s="360">
        <v>10187</v>
      </c>
      <c r="J16" s="365">
        <v>34</v>
      </c>
      <c r="K16" s="363">
        <v>407</v>
      </c>
      <c r="M16" s="366">
        <f t="shared" si="0"/>
        <v>0.97664356278390896</v>
      </c>
      <c r="N16" s="366">
        <f>E16/K16</f>
        <v>1.0428474154309755</v>
      </c>
      <c r="O16" s="389">
        <f>K16*P16</f>
        <v>419.21000000000004</v>
      </c>
      <c r="P16" s="388">
        <v>1.03</v>
      </c>
      <c r="Q16" s="388">
        <f t="shared" si="4"/>
        <v>1.0350608626947484</v>
      </c>
    </row>
    <row r="17" spans="1:17">
      <c r="A17" s="367"/>
      <c r="B17" s="368" t="s">
        <v>340</v>
      </c>
      <c r="C17" s="369">
        <v>90</v>
      </c>
      <c r="D17" s="365">
        <v>33.343404220779199</v>
      </c>
      <c r="E17" s="365">
        <v>334.75264935064916</v>
      </c>
      <c r="F17" s="365">
        <v>96.813100649350588</v>
      </c>
      <c r="G17" s="365">
        <v>89.668766233766235</v>
      </c>
      <c r="H17" s="370">
        <v>701</v>
      </c>
      <c r="I17" s="371"/>
      <c r="J17" s="365">
        <v>34</v>
      </c>
      <c r="K17" s="365">
        <v>345</v>
      </c>
      <c r="L17" s="371"/>
      <c r="M17" s="372">
        <f t="shared" si="0"/>
        <v>0.98068835943468236</v>
      </c>
      <c r="N17" s="372">
        <f t="shared" si="0"/>
        <v>0.97029753434970767</v>
      </c>
      <c r="O17" s="389">
        <f>K17*P17</f>
        <v>338.09999999999997</v>
      </c>
      <c r="P17" s="388">
        <v>0.98</v>
      </c>
      <c r="Q17" s="388">
        <f>O17/$O$18</f>
        <v>0.94441340782122896</v>
      </c>
    </row>
    <row r="18" spans="1:17">
      <c r="B18" s="361" t="s">
        <v>341</v>
      </c>
      <c r="C18" s="362">
        <v>90</v>
      </c>
      <c r="D18" s="363">
        <v>33.625424839442161</v>
      </c>
      <c r="E18" s="363">
        <v>355.33095973246458</v>
      </c>
      <c r="F18" s="363">
        <v>98.410302889509637</v>
      </c>
      <c r="G18" s="363">
        <v>96.74170970262189</v>
      </c>
      <c r="H18" s="360">
        <v>35903</v>
      </c>
      <c r="J18" s="365">
        <v>34</v>
      </c>
      <c r="K18" s="363">
        <v>358</v>
      </c>
      <c r="M18" s="366">
        <f t="shared" si="0"/>
        <v>0.98898308351300468</v>
      </c>
      <c r="N18" s="366">
        <f t="shared" si="0"/>
        <v>0.99254458025828096</v>
      </c>
      <c r="O18" s="359">
        <f t="shared" ref="O18" si="5">K18</f>
        <v>358</v>
      </c>
      <c r="Q18" s="388">
        <f>O18/$O$18</f>
        <v>1</v>
      </c>
    </row>
    <row r="19" spans="1:17">
      <c r="B19" s="361" t="s">
        <v>342</v>
      </c>
      <c r="C19" s="362">
        <v>90</v>
      </c>
      <c r="D19" s="363">
        <v>33.266463239281144</v>
      </c>
      <c r="E19" s="363">
        <v>383.11704316024793</v>
      </c>
      <c r="F19" s="363">
        <v>97.279889875832325</v>
      </c>
      <c r="G19" s="363">
        <v>99.463180727685497</v>
      </c>
      <c r="H19" s="360">
        <v>1606</v>
      </c>
      <c r="J19" s="365">
        <v>34</v>
      </c>
      <c r="K19" s="363">
        <v>367</v>
      </c>
      <c r="M19" s="366">
        <f t="shared" si="0"/>
        <v>0.97842538939062185</v>
      </c>
      <c r="N19" s="366">
        <f t="shared" si="0"/>
        <v>1.0439156489380053</v>
      </c>
      <c r="O19" s="389">
        <f>K19*P19</f>
        <v>378.01</v>
      </c>
      <c r="P19" s="388">
        <v>1.03</v>
      </c>
      <c r="Q19" s="388">
        <f>O19/$O$18</f>
        <v>1.0558938547486034</v>
      </c>
    </row>
    <row r="21" spans="1:17">
      <c r="J21" s="357" t="s">
        <v>314</v>
      </c>
      <c r="M21" s="357" t="s">
        <v>315</v>
      </c>
    </row>
    <row r="22" spans="1:17">
      <c r="B22" s="361" t="s">
        <v>316</v>
      </c>
      <c r="C22" s="362" t="s">
        <v>343</v>
      </c>
      <c r="D22" s="363" t="s">
        <v>344</v>
      </c>
      <c r="E22" s="363" t="s">
        <v>345</v>
      </c>
      <c r="F22" s="363" t="s">
        <v>346</v>
      </c>
      <c r="G22" s="363" t="s">
        <v>347</v>
      </c>
      <c r="H22" s="360" t="s">
        <v>348</v>
      </c>
      <c r="I22" s="357" t="s">
        <v>244</v>
      </c>
      <c r="J22" s="364" t="s">
        <v>323</v>
      </c>
      <c r="K22" s="363" t="s">
        <v>324</v>
      </c>
      <c r="M22" s="364" t="s">
        <v>325</v>
      </c>
      <c r="N22" s="364" t="s">
        <v>326</v>
      </c>
    </row>
    <row r="23" spans="1:17">
      <c r="B23" s="361" t="s">
        <v>349</v>
      </c>
      <c r="C23" s="362">
        <v>180</v>
      </c>
      <c r="D23" s="363">
        <v>34.091625000000036</v>
      </c>
      <c r="E23" s="363">
        <v>1009.2373795180742</v>
      </c>
      <c r="F23" s="363">
        <v>72.567213855421699</v>
      </c>
      <c r="G23" s="363">
        <v>-33.504518072289159</v>
      </c>
      <c r="H23" s="360">
        <v>665</v>
      </c>
      <c r="J23" s="365">
        <v>34</v>
      </c>
      <c r="K23" s="363">
        <v>979</v>
      </c>
      <c r="M23" s="366">
        <f>D23/J23</f>
        <v>1.0026948529411774</v>
      </c>
      <c r="N23" s="366">
        <f>E23/K23</f>
        <v>1.0308859852074304</v>
      </c>
      <c r="O23" s="389">
        <f>K23*P23</f>
        <v>998.58</v>
      </c>
      <c r="P23" s="388">
        <v>1.02</v>
      </c>
      <c r="Q23" s="388"/>
    </row>
    <row r="24" spans="1:17">
      <c r="B24" s="361" t="s">
        <v>350</v>
      </c>
      <c r="C24" s="362">
        <v>180</v>
      </c>
      <c r="D24" s="363">
        <v>33.340819097837333</v>
      </c>
      <c r="E24" s="363">
        <v>1022.7765769893825</v>
      </c>
      <c r="F24" s="363">
        <v>76.33362684136064</v>
      </c>
      <c r="G24" s="363">
        <v>-22.04812721191152</v>
      </c>
      <c r="H24" s="360">
        <v>1196</v>
      </c>
      <c r="J24" s="365">
        <v>34</v>
      </c>
      <c r="K24" s="363">
        <v>1007</v>
      </c>
      <c r="M24" s="366">
        <f t="shared" ref="M24:N38" si="6">D24/J24</f>
        <v>0.98061232640698037</v>
      </c>
      <c r="N24" s="366">
        <f t="shared" si="6"/>
        <v>1.0156669086289796</v>
      </c>
      <c r="O24" s="389">
        <f>K24</f>
        <v>1007</v>
      </c>
      <c r="P24" s="388"/>
      <c r="Q24" s="388"/>
    </row>
    <row r="25" spans="1:17">
      <c r="B25" s="361" t="s">
        <v>351</v>
      </c>
      <c r="C25" s="362">
        <v>180</v>
      </c>
      <c r="D25" s="363">
        <v>33.555119099459759</v>
      </c>
      <c r="E25" s="363">
        <v>1018.5304005009216</v>
      </c>
      <c r="F25" s="363">
        <v>77.584730750722898</v>
      </c>
      <c r="G25" s="363">
        <v>-17.853776219993076</v>
      </c>
      <c r="H25" s="360">
        <v>2760</v>
      </c>
      <c r="J25" s="365">
        <v>34</v>
      </c>
      <c r="K25" s="363">
        <v>1017</v>
      </c>
      <c r="M25" s="366">
        <f t="shared" si="6"/>
        <v>0.98691526763116943</v>
      </c>
      <c r="N25" s="366">
        <f t="shared" si="6"/>
        <v>1.0015048185849771</v>
      </c>
      <c r="O25" s="359">
        <f t="shared" ref="O25" si="7">K25</f>
        <v>1017</v>
      </c>
      <c r="P25" s="388"/>
      <c r="Q25" s="388"/>
    </row>
    <row r="26" spans="1:17">
      <c r="B26" s="361" t="s">
        <v>352</v>
      </c>
      <c r="C26" s="362">
        <v>180</v>
      </c>
      <c r="D26" s="363">
        <v>33.527001695900516</v>
      </c>
      <c r="E26" s="363">
        <v>904.80429966655731</v>
      </c>
      <c r="F26" s="363">
        <v>83.040352549030914</v>
      </c>
      <c r="G26" s="363">
        <v>8.3277282476245489</v>
      </c>
      <c r="H26" s="360">
        <v>86258</v>
      </c>
      <c r="J26" s="365">
        <v>34</v>
      </c>
      <c r="K26" s="363">
        <v>886</v>
      </c>
      <c r="M26" s="366">
        <f t="shared" si="6"/>
        <v>0.98608828517354463</v>
      </c>
      <c r="N26" s="366">
        <f t="shared" si="6"/>
        <v>1.0212238145220738</v>
      </c>
      <c r="O26" s="389">
        <f>K26*P26</f>
        <v>894.86</v>
      </c>
      <c r="P26" s="388">
        <v>1.01</v>
      </c>
      <c r="Q26" s="388"/>
    </row>
    <row r="27" spans="1:17">
      <c r="B27" s="361" t="s">
        <v>353</v>
      </c>
      <c r="C27" s="362">
        <v>180</v>
      </c>
      <c r="D27" s="363">
        <v>33.751560485304154</v>
      </c>
      <c r="E27" s="363">
        <v>909.81168969264627</v>
      </c>
      <c r="F27" s="363">
        <v>84.369362294163835</v>
      </c>
      <c r="G27" s="363">
        <v>12.657634722713174</v>
      </c>
      <c r="H27" s="360">
        <v>78008</v>
      </c>
      <c r="J27" s="365">
        <v>34</v>
      </c>
      <c r="K27" s="363">
        <v>924</v>
      </c>
      <c r="M27" s="366">
        <f t="shared" si="6"/>
        <v>0.99269295545012215</v>
      </c>
      <c r="N27" s="366">
        <f t="shared" si="6"/>
        <v>0.98464468581455222</v>
      </c>
      <c r="O27" s="389">
        <f>K27*P27</f>
        <v>914.76</v>
      </c>
      <c r="P27" s="388">
        <v>0.99</v>
      </c>
      <c r="Q27" s="388"/>
    </row>
    <row r="28" spans="1:17">
      <c r="B28" s="361" t="s">
        <v>354</v>
      </c>
      <c r="C28" s="362">
        <v>180</v>
      </c>
      <c r="D28" s="363">
        <v>33.412546985743539</v>
      </c>
      <c r="E28" s="363">
        <v>932.80646609774021</v>
      </c>
      <c r="F28" s="363">
        <v>83.882612601885327</v>
      </c>
      <c r="G28" s="363">
        <v>11.843694790903477</v>
      </c>
      <c r="H28" s="360">
        <v>9279</v>
      </c>
      <c r="J28" s="365">
        <v>34</v>
      </c>
      <c r="K28" s="363">
        <v>941</v>
      </c>
      <c r="M28" s="366">
        <f t="shared" si="6"/>
        <v>0.98272197016892759</v>
      </c>
      <c r="N28" s="366">
        <f t="shared" si="6"/>
        <v>0.9912927376171522</v>
      </c>
      <c r="O28" s="359">
        <f>K28</f>
        <v>941</v>
      </c>
    </row>
    <row r="29" spans="1:17">
      <c r="B29" s="361" t="s">
        <v>355</v>
      </c>
      <c r="C29" s="362">
        <v>180</v>
      </c>
      <c r="D29" s="363">
        <v>33.639260195002684</v>
      </c>
      <c r="E29" s="363">
        <v>948.28118672732217</v>
      </c>
      <c r="F29" s="363">
        <v>84.217267957705914</v>
      </c>
      <c r="G29" s="363">
        <v>13.430981200757241</v>
      </c>
      <c r="H29" s="360">
        <v>120978</v>
      </c>
      <c r="J29" s="365">
        <v>34</v>
      </c>
      <c r="K29" s="363">
        <v>948</v>
      </c>
      <c r="M29" s="366">
        <f t="shared" si="6"/>
        <v>0.98939000573537306</v>
      </c>
      <c r="N29" s="366">
        <f t="shared" si="6"/>
        <v>1.0002966104718589</v>
      </c>
      <c r="O29" s="359">
        <f t="shared" ref="O29:O32" si="8">K29</f>
        <v>948</v>
      </c>
    </row>
    <row r="30" spans="1:17">
      <c r="B30" s="361" t="s">
        <v>356</v>
      </c>
      <c r="C30" s="362">
        <v>180</v>
      </c>
      <c r="D30" s="363">
        <v>33.35799349396784</v>
      </c>
      <c r="E30" s="363">
        <v>950.60498494070725</v>
      </c>
      <c r="F30" s="363">
        <v>84.41666997189941</v>
      </c>
      <c r="G30" s="363">
        <v>13.686256575029851</v>
      </c>
      <c r="H30" s="360">
        <v>17209</v>
      </c>
      <c r="J30" s="365">
        <v>34</v>
      </c>
      <c r="K30" s="363">
        <v>960</v>
      </c>
      <c r="M30" s="366">
        <f t="shared" si="6"/>
        <v>0.98111745570493647</v>
      </c>
      <c r="N30" s="366">
        <f t="shared" si="6"/>
        <v>0.99021352597990342</v>
      </c>
      <c r="O30" s="359">
        <f t="shared" si="8"/>
        <v>960</v>
      </c>
    </row>
    <row r="31" spans="1:17">
      <c r="B31" s="361" t="s">
        <v>357</v>
      </c>
      <c r="C31" s="362">
        <v>180</v>
      </c>
      <c r="D31" s="363">
        <v>33.534436174240334</v>
      </c>
      <c r="E31" s="363">
        <v>944.80313628983947</v>
      </c>
      <c r="F31" s="363">
        <v>84.113941453247975</v>
      </c>
      <c r="G31" s="363">
        <v>12.259590522904638</v>
      </c>
      <c r="H31" s="360">
        <v>10495</v>
      </c>
      <c r="J31" s="365">
        <v>34</v>
      </c>
      <c r="K31" s="363">
        <v>978</v>
      </c>
      <c r="M31" s="366">
        <f t="shared" si="6"/>
        <v>0.98630694630118632</v>
      </c>
      <c r="N31" s="366">
        <f t="shared" si="6"/>
        <v>0.96605637657447796</v>
      </c>
      <c r="O31" s="389">
        <f>K31*P31</f>
        <v>948.66</v>
      </c>
      <c r="P31" s="388">
        <v>0.97</v>
      </c>
      <c r="Q31" s="388"/>
    </row>
    <row r="32" spans="1:17">
      <c r="B32" s="361" t="s">
        <v>358</v>
      </c>
      <c r="C32" s="362">
        <v>180</v>
      </c>
      <c r="D32" s="363">
        <v>33.680690487895767</v>
      </c>
      <c r="E32" s="363">
        <v>755.69468229238691</v>
      </c>
      <c r="F32" s="363">
        <v>92.881686330846279</v>
      </c>
      <c r="G32" s="363">
        <v>58.119403995001086</v>
      </c>
      <c r="H32" s="360">
        <v>183966</v>
      </c>
      <c r="J32" s="365">
        <v>34</v>
      </c>
      <c r="K32" s="363">
        <v>762</v>
      </c>
      <c r="M32" s="366">
        <f t="shared" si="6"/>
        <v>0.9906085437616402</v>
      </c>
      <c r="N32" s="366">
        <f t="shared" si="6"/>
        <v>0.99172530484565213</v>
      </c>
      <c r="O32" s="359">
        <f t="shared" si="8"/>
        <v>762</v>
      </c>
    </row>
    <row r="33" spans="2:17">
      <c r="B33" s="361" t="s">
        <v>359</v>
      </c>
      <c r="C33" s="362">
        <v>180</v>
      </c>
      <c r="D33" s="363">
        <v>33.626294031484228</v>
      </c>
      <c r="E33" s="363">
        <v>804.66125235026652</v>
      </c>
      <c r="F33" s="363">
        <v>92.861167807559724</v>
      </c>
      <c r="G33" s="363">
        <v>58.624227659435356</v>
      </c>
      <c r="H33" s="360">
        <v>160532</v>
      </c>
      <c r="J33" s="365">
        <v>34</v>
      </c>
      <c r="K33" s="363">
        <v>791</v>
      </c>
      <c r="M33" s="366">
        <f t="shared" si="6"/>
        <v>0.98900864798483024</v>
      </c>
      <c r="N33" s="366">
        <f t="shared" si="6"/>
        <v>1.0172708626425619</v>
      </c>
      <c r="O33" s="389">
        <f>K33*P33</f>
        <v>798.91</v>
      </c>
      <c r="P33" s="388">
        <v>1.01</v>
      </c>
      <c r="Q33" s="388"/>
    </row>
    <row r="34" spans="2:17">
      <c r="B34" s="361" t="s">
        <v>360</v>
      </c>
      <c r="C34" s="362">
        <v>180</v>
      </c>
      <c r="D34" s="363">
        <v>33.657535240338753</v>
      </c>
      <c r="E34" s="363">
        <v>818.93558017152873</v>
      </c>
      <c r="F34" s="363">
        <v>92.361793790124764</v>
      </c>
      <c r="G34" s="363">
        <v>60.033479036598855</v>
      </c>
      <c r="H34" s="360">
        <v>30180</v>
      </c>
      <c r="J34" s="365">
        <v>34</v>
      </c>
      <c r="K34" s="363">
        <v>803</v>
      </c>
      <c r="M34" s="366">
        <f t="shared" si="6"/>
        <v>0.98992750706878685</v>
      </c>
      <c r="N34" s="366">
        <f t="shared" si="6"/>
        <v>1.0198450562534604</v>
      </c>
      <c r="O34" s="389">
        <f t="shared" ref="O34:O35" si="9">K34*P34</f>
        <v>811.03</v>
      </c>
      <c r="P34" s="388">
        <v>1.01</v>
      </c>
      <c r="Q34" s="388"/>
    </row>
    <row r="35" spans="2:17">
      <c r="B35" s="361" t="s">
        <v>361</v>
      </c>
      <c r="C35" s="362">
        <v>180</v>
      </c>
      <c r="D35" s="363">
        <v>33.64719720319313</v>
      </c>
      <c r="E35" s="363">
        <v>836.97080861045913</v>
      </c>
      <c r="F35" s="363">
        <v>92.827660241732644</v>
      </c>
      <c r="G35" s="363">
        <v>63.875073176696503</v>
      </c>
      <c r="H35" s="360">
        <v>69655</v>
      </c>
      <c r="J35" s="365">
        <v>34</v>
      </c>
      <c r="K35" s="363">
        <v>805</v>
      </c>
      <c r="M35" s="366">
        <f t="shared" si="6"/>
        <v>0.98962344715273909</v>
      </c>
      <c r="N35" s="366">
        <f t="shared" si="6"/>
        <v>1.0397152901993281</v>
      </c>
      <c r="O35" s="389">
        <f t="shared" si="9"/>
        <v>829.15</v>
      </c>
      <c r="P35" s="388">
        <v>1.03</v>
      </c>
      <c r="Q35" s="388"/>
    </row>
    <row r="36" spans="2:17">
      <c r="B36" s="361" t="s">
        <v>362</v>
      </c>
      <c r="C36" s="362">
        <v>180</v>
      </c>
      <c r="D36" s="363">
        <v>33.708781696326199</v>
      </c>
      <c r="E36" s="363">
        <v>655.20729880468741</v>
      </c>
      <c r="F36" s="363">
        <v>97.053514961261669</v>
      </c>
      <c r="G36" s="363">
        <v>91.03233437294918</v>
      </c>
      <c r="H36" s="360">
        <v>63300</v>
      </c>
      <c r="J36" s="365">
        <v>34</v>
      </c>
      <c r="K36" s="363">
        <v>681</v>
      </c>
      <c r="M36" s="366">
        <f t="shared" si="6"/>
        <v>0.99143475577429996</v>
      </c>
      <c r="N36" s="366">
        <f t="shared" si="6"/>
        <v>0.9621252552198053</v>
      </c>
      <c r="O36" s="389">
        <f t="shared" ref="O36" si="10">K36*P36</f>
        <v>660.56999999999994</v>
      </c>
      <c r="P36" s="388">
        <v>0.97</v>
      </c>
      <c r="Q36" s="388"/>
    </row>
    <row r="37" spans="2:17">
      <c r="B37" s="361" t="s">
        <v>363</v>
      </c>
      <c r="C37" s="362">
        <v>180</v>
      </c>
      <c r="D37" s="363">
        <v>33.478950636146159</v>
      </c>
      <c r="E37" s="363">
        <v>693.64408794669873</v>
      </c>
      <c r="F37" s="363">
        <v>97.544315227789014</v>
      </c>
      <c r="G37" s="363">
        <v>94.875980376345026</v>
      </c>
      <c r="H37" s="360">
        <v>183970</v>
      </c>
      <c r="J37" s="365">
        <v>34</v>
      </c>
      <c r="K37" s="363">
        <v>708</v>
      </c>
      <c r="M37" s="366">
        <f t="shared" si="6"/>
        <v>0.98467501871018115</v>
      </c>
      <c r="N37" s="366">
        <f t="shared" si="6"/>
        <v>0.97972328806030895</v>
      </c>
      <c r="O37" s="389">
        <f t="shared" ref="O37" si="11">K37*P37</f>
        <v>700.92</v>
      </c>
      <c r="P37" s="388">
        <v>0.99</v>
      </c>
      <c r="Q37" s="388"/>
    </row>
    <row r="38" spans="2:17">
      <c r="B38" s="361" t="s">
        <v>364</v>
      </c>
      <c r="C38" s="362">
        <v>180</v>
      </c>
      <c r="D38" s="363">
        <v>33.439152439192696</v>
      </c>
      <c r="E38" s="363">
        <v>758.44937388604444</v>
      </c>
      <c r="F38" s="363">
        <v>97.212367573539183</v>
      </c>
      <c r="G38" s="363">
        <v>100.41868713409944</v>
      </c>
      <c r="H38" s="360">
        <v>57833</v>
      </c>
      <c r="J38" s="365">
        <v>34</v>
      </c>
      <c r="K38" s="363">
        <v>726</v>
      </c>
      <c r="M38" s="366">
        <f t="shared" si="6"/>
        <v>0.98350448350566755</v>
      </c>
      <c r="N38" s="366">
        <f t="shared" si="6"/>
        <v>1.044696107281053</v>
      </c>
      <c r="O38" s="389">
        <f t="shared" ref="O38" si="12">K38*P38</f>
        <v>747.78</v>
      </c>
      <c r="P38" s="388">
        <v>1.03</v>
      </c>
      <c r="Q38" s="388"/>
    </row>
    <row r="40" spans="2:17">
      <c r="J40" s="357" t="s">
        <v>314</v>
      </c>
      <c r="M40" s="357" t="s">
        <v>315</v>
      </c>
    </row>
    <row r="41" spans="2:17">
      <c r="B41" s="361" t="s">
        <v>316</v>
      </c>
      <c r="C41" s="362" t="s">
        <v>343</v>
      </c>
      <c r="D41" s="363" t="s">
        <v>344</v>
      </c>
      <c r="E41" s="363" t="s">
        <v>345</v>
      </c>
      <c r="F41" s="363" t="s">
        <v>346</v>
      </c>
      <c r="G41" s="363" t="s">
        <v>347</v>
      </c>
      <c r="H41" s="360" t="s">
        <v>348</v>
      </c>
      <c r="I41" s="357" t="s">
        <v>244</v>
      </c>
      <c r="J41" s="364" t="s">
        <v>323</v>
      </c>
      <c r="K41" s="363" t="s">
        <v>324</v>
      </c>
      <c r="M41" s="364" t="s">
        <v>325</v>
      </c>
      <c r="N41" s="364" t="s">
        <v>326</v>
      </c>
    </row>
    <row r="42" spans="2:17">
      <c r="B42" s="361" t="s">
        <v>365</v>
      </c>
      <c r="C42" s="362">
        <v>270</v>
      </c>
      <c r="D42" s="363">
        <v>33.63240143884898</v>
      </c>
      <c r="E42" s="363">
        <v>1509.8321064748211</v>
      </c>
      <c r="F42" s="363">
        <v>72.257784172661786</v>
      </c>
      <c r="G42" s="363">
        <v>-33.258589928057596</v>
      </c>
      <c r="H42" s="360">
        <v>696</v>
      </c>
      <c r="J42" s="365">
        <v>34</v>
      </c>
      <c r="K42" s="363">
        <v>1442</v>
      </c>
      <c r="M42" s="366">
        <f>D42/J42</f>
        <v>0.98918827761320527</v>
      </c>
      <c r="N42" s="366">
        <f>E42/K42</f>
        <v>1.0470402957523031</v>
      </c>
      <c r="O42" s="389">
        <f t="shared" ref="O42" si="13">K42*P42</f>
        <v>1485.26</v>
      </c>
      <c r="P42" s="388">
        <v>1.03</v>
      </c>
      <c r="Q42" s="388"/>
    </row>
    <row r="43" spans="2:17">
      <c r="B43" s="361" t="s">
        <v>366</v>
      </c>
      <c r="C43" s="362">
        <v>270</v>
      </c>
      <c r="D43" s="363">
        <v>33.668706219897381</v>
      </c>
      <c r="E43" s="363">
        <v>1517.6852464470496</v>
      </c>
      <c r="F43" s="363">
        <v>76.309985123286452</v>
      </c>
      <c r="G43" s="363">
        <v>-20.97780927658221</v>
      </c>
      <c r="H43" s="360">
        <v>6487</v>
      </c>
      <c r="I43" s="357" t="s">
        <v>367</v>
      </c>
      <c r="J43" s="365">
        <v>34</v>
      </c>
      <c r="K43" s="363">
        <v>1483</v>
      </c>
      <c r="M43" s="366">
        <f t="shared" ref="M43:N56" si="14">D43/J43</f>
        <v>0.99025606529109944</v>
      </c>
      <c r="N43" s="366">
        <f t="shared" si="14"/>
        <v>1.0233885680694872</v>
      </c>
      <c r="O43" s="389">
        <f t="shared" ref="O43:O45" si="15">K43*P43</f>
        <v>1497.83</v>
      </c>
      <c r="P43" s="388">
        <v>1.01</v>
      </c>
      <c r="Q43" s="388"/>
    </row>
    <row r="44" spans="2:17">
      <c r="B44" s="361" t="s">
        <v>368</v>
      </c>
      <c r="C44" s="362">
        <v>270</v>
      </c>
      <c r="D44" s="363">
        <v>33.83577238343922</v>
      </c>
      <c r="E44" s="363">
        <v>1526.5506201586597</v>
      </c>
      <c r="F44" s="363">
        <v>77.156734680060765</v>
      </c>
      <c r="G44" s="363">
        <v>-20.634198780700661</v>
      </c>
      <c r="H44" s="360">
        <v>5353</v>
      </c>
      <c r="J44" s="365">
        <v>34</v>
      </c>
      <c r="K44" s="363">
        <v>1498</v>
      </c>
      <c r="M44" s="366">
        <f t="shared" si="14"/>
        <v>0.99516977598350653</v>
      </c>
      <c r="N44" s="366">
        <f t="shared" si="14"/>
        <v>1.0190591589844191</v>
      </c>
      <c r="O44" s="389">
        <f t="shared" si="15"/>
        <v>1512.98</v>
      </c>
      <c r="P44" s="388">
        <v>1.01</v>
      </c>
      <c r="Q44" s="388"/>
    </row>
    <row r="45" spans="2:17">
      <c r="B45" s="361" t="s">
        <v>369</v>
      </c>
      <c r="C45" s="362">
        <v>270</v>
      </c>
      <c r="D45" s="363">
        <v>33.462085198154952</v>
      </c>
      <c r="E45" s="363">
        <v>1347.3477684172215</v>
      </c>
      <c r="F45" s="363">
        <v>82.9815100551765</v>
      </c>
      <c r="G45" s="363">
        <v>7.9873265692553765</v>
      </c>
      <c r="H45" s="360">
        <v>5470</v>
      </c>
      <c r="J45" s="365">
        <v>34</v>
      </c>
      <c r="K45" s="363">
        <v>1306</v>
      </c>
      <c r="M45" s="366">
        <f t="shared" si="14"/>
        <v>0.98417897641632213</v>
      </c>
      <c r="N45" s="366">
        <f t="shared" si="14"/>
        <v>1.0316598533056827</v>
      </c>
      <c r="O45" s="389">
        <f t="shared" si="15"/>
        <v>1332.1200000000001</v>
      </c>
      <c r="P45" s="388">
        <v>1.02</v>
      </c>
      <c r="Q45" s="388"/>
    </row>
    <row r="46" spans="2:17">
      <c r="B46" s="361" t="s">
        <v>370</v>
      </c>
      <c r="C46" s="362">
        <v>270</v>
      </c>
      <c r="D46" s="363">
        <v>33.779186218055273</v>
      </c>
      <c r="E46" s="363">
        <v>1353.5143374403474</v>
      </c>
      <c r="F46" s="363">
        <v>84.24583947105738</v>
      </c>
      <c r="G46" s="363">
        <v>12.094767074822848</v>
      </c>
      <c r="H46" s="360">
        <v>75252</v>
      </c>
      <c r="J46" s="365">
        <v>34</v>
      </c>
      <c r="K46" s="363">
        <v>1362</v>
      </c>
      <c r="M46" s="366">
        <f t="shared" si="14"/>
        <v>0.99350547700162561</v>
      </c>
      <c r="N46" s="366">
        <f t="shared" si="14"/>
        <v>0.99376970443490997</v>
      </c>
      <c r="O46" s="359">
        <f t="shared" ref="O46:O53" si="16">K46</f>
        <v>1362</v>
      </c>
    </row>
    <row r="47" spans="2:17">
      <c r="B47" s="361" t="s">
        <v>371</v>
      </c>
      <c r="C47" s="362">
        <v>270</v>
      </c>
      <c r="D47" s="363">
        <v>33.720861078704324</v>
      </c>
      <c r="E47" s="363">
        <v>1374.3929854008456</v>
      </c>
      <c r="F47" s="363">
        <v>84.493540415015431</v>
      </c>
      <c r="G47" s="363">
        <v>14.129291302082317</v>
      </c>
      <c r="H47" s="360">
        <v>2295</v>
      </c>
      <c r="J47" s="365">
        <v>34</v>
      </c>
      <c r="K47" s="363">
        <v>1384</v>
      </c>
      <c r="M47" s="366">
        <f t="shared" si="14"/>
        <v>0.99179003172659774</v>
      </c>
      <c r="N47" s="366">
        <f t="shared" si="14"/>
        <v>0.9930585154630388</v>
      </c>
      <c r="O47" s="359">
        <f t="shared" si="16"/>
        <v>1384</v>
      </c>
    </row>
    <row r="48" spans="2:17">
      <c r="B48" s="361" t="s">
        <v>372</v>
      </c>
      <c r="C48" s="362">
        <v>270</v>
      </c>
      <c r="D48" s="363">
        <v>33.624984677107854</v>
      </c>
      <c r="E48" s="363">
        <v>1402.6597798159862</v>
      </c>
      <c r="F48" s="363">
        <v>84.465356380461259</v>
      </c>
      <c r="G48" s="363">
        <v>14.88611611659754</v>
      </c>
      <c r="H48" s="360">
        <v>62792</v>
      </c>
      <c r="J48" s="365">
        <v>34</v>
      </c>
      <c r="K48" s="363">
        <v>1397</v>
      </c>
      <c r="M48" s="366">
        <f t="shared" si="14"/>
        <v>0.9889701375619957</v>
      </c>
      <c r="N48" s="366">
        <f t="shared" si="14"/>
        <v>1.0040513814001333</v>
      </c>
      <c r="O48" s="359">
        <f t="shared" si="16"/>
        <v>1397</v>
      </c>
    </row>
    <row r="49" spans="2:17">
      <c r="B49" s="361" t="s">
        <v>373</v>
      </c>
      <c r="C49" s="362">
        <v>270</v>
      </c>
      <c r="D49" s="363">
        <v>33.708756746064381</v>
      </c>
      <c r="E49" s="363">
        <v>1408.9991856398456</v>
      </c>
      <c r="F49" s="363">
        <v>84.213210316114854</v>
      </c>
      <c r="G49" s="363">
        <v>12.911389067554477</v>
      </c>
      <c r="H49" s="360">
        <v>7711</v>
      </c>
      <c r="J49" s="365">
        <v>34</v>
      </c>
      <c r="K49" s="363">
        <v>1414</v>
      </c>
      <c r="M49" s="366">
        <f t="shared" si="14"/>
        <v>0.99143402194307007</v>
      </c>
      <c r="N49" s="366">
        <f t="shared" si="14"/>
        <v>0.99646335618093751</v>
      </c>
      <c r="O49" s="359">
        <f t="shared" si="16"/>
        <v>1414</v>
      </c>
    </row>
    <row r="50" spans="2:17">
      <c r="B50" s="361" t="s">
        <v>374</v>
      </c>
      <c r="C50" s="362">
        <v>270</v>
      </c>
      <c r="D50" s="363">
        <v>33.622304664825521</v>
      </c>
      <c r="E50" s="363">
        <v>1426.4250501412748</v>
      </c>
      <c r="F50" s="363">
        <v>82.811682671997616</v>
      </c>
      <c r="G50" s="363">
        <v>8.3793657565891326</v>
      </c>
      <c r="H50" s="360">
        <v>7587</v>
      </c>
      <c r="J50" s="365">
        <v>34</v>
      </c>
      <c r="K50" s="363">
        <v>1439</v>
      </c>
      <c r="M50" s="366">
        <f t="shared" si="14"/>
        <v>0.98889131367133887</v>
      </c>
      <c r="N50" s="366">
        <f t="shared" si="14"/>
        <v>0.99126132740880812</v>
      </c>
      <c r="O50" s="359">
        <f t="shared" si="16"/>
        <v>1439</v>
      </c>
    </row>
    <row r="51" spans="2:17">
      <c r="B51" s="361" t="s">
        <v>375</v>
      </c>
      <c r="C51" s="362">
        <v>270</v>
      </c>
      <c r="D51" s="363">
        <v>33.700439535707673</v>
      </c>
      <c r="E51" s="363">
        <v>1121.0706479590588</v>
      </c>
      <c r="F51" s="363">
        <v>92.506111404298963</v>
      </c>
      <c r="G51" s="363">
        <v>57.417651435702624</v>
      </c>
      <c r="H51" s="360">
        <v>32594</v>
      </c>
      <c r="J51" s="365">
        <v>34</v>
      </c>
      <c r="K51" s="363">
        <v>1122</v>
      </c>
      <c r="M51" s="366">
        <f t="shared" si="14"/>
        <v>0.99118939810904916</v>
      </c>
      <c r="N51" s="366">
        <f t="shared" si="14"/>
        <v>0.99917170049826987</v>
      </c>
      <c r="O51" s="359">
        <f t="shared" si="16"/>
        <v>1122</v>
      </c>
    </row>
    <row r="52" spans="2:17">
      <c r="B52" s="361" t="s">
        <v>376</v>
      </c>
      <c r="C52" s="362">
        <v>270</v>
      </c>
      <c r="D52" s="363">
        <v>33.69774755731158</v>
      </c>
      <c r="E52" s="363">
        <v>1182.8668195846692</v>
      </c>
      <c r="F52" s="363">
        <v>92.587837363934838</v>
      </c>
      <c r="G52" s="363">
        <v>58.815345743249665</v>
      </c>
      <c r="H52" s="360">
        <v>77486</v>
      </c>
      <c r="J52" s="365">
        <v>34</v>
      </c>
      <c r="K52" s="363">
        <v>1167</v>
      </c>
      <c r="M52" s="366">
        <f t="shared" si="14"/>
        <v>0.99111022227387002</v>
      </c>
      <c r="N52" s="366">
        <f t="shared" si="14"/>
        <v>1.0135962464307362</v>
      </c>
      <c r="O52" s="359">
        <f t="shared" si="16"/>
        <v>1167</v>
      </c>
    </row>
    <row r="53" spans="2:17">
      <c r="B53" s="361" t="s">
        <v>377</v>
      </c>
      <c r="C53" s="362">
        <v>270</v>
      </c>
      <c r="D53" s="363">
        <v>33.455573009922659</v>
      </c>
      <c r="E53" s="363">
        <v>1196.164664307769</v>
      </c>
      <c r="F53" s="363">
        <v>92.950293687325527</v>
      </c>
      <c r="G53" s="363">
        <v>64.398290857854604</v>
      </c>
      <c r="H53" s="360">
        <v>9865</v>
      </c>
      <c r="J53" s="365">
        <v>34</v>
      </c>
      <c r="K53" s="363">
        <v>1182</v>
      </c>
      <c r="M53" s="366">
        <f t="shared" si="14"/>
        <v>0.98398744146831352</v>
      </c>
      <c r="N53" s="366">
        <f t="shared" si="14"/>
        <v>1.0119836415463359</v>
      </c>
      <c r="O53" s="359">
        <f t="shared" si="16"/>
        <v>1182</v>
      </c>
    </row>
    <row r="54" spans="2:17">
      <c r="B54" s="361" t="s">
        <v>378</v>
      </c>
      <c r="C54" s="362">
        <v>270</v>
      </c>
      <c r="D54" s="363">
        <v>33.718085975081813</v>
      </c>
      <c r="E54" s="363">
        <v>1242.1890012603117</v>
      </c>
      <c r="F54" s="363">
        <v>92.576142170829172</v>
      </c>
      <c r="G54" s="363">
        <v>62.957751792548486</v>
      </c>
      <c r="H54" s="360">
        <v>35642</v>
      </c>
      <c r="J54" s="365">
        <v>34</v>
      </c>
      <c r="K54" s="363">
        <v>1185</v>
      </c>
      <c r="M54" s="366">
        <f t="shared" si="14"/>
        <v>0.99170841103181806</v>
      </c>
      <c r="N54" s="366">
        <f t="shared" si="14"/>
        <v>1.0482607605572249</v>
      </c>
      <c r="O54" s="389">
        <f t="shared" ref="O54" si="17">K54*P54</f>
        <v>1220.55</v>
      </c>
      <c r="P54" s="388">
        <v>1.03</v>
      </c>
      <c r="Q54" s="388"/>
    </row>
    <row r="55" spans="2:17">
      <c r="B55" s="361" t="s">
        <v>379</v>
      </c>
      <c r="C55" s="362">
        <v>270</v>
      </c>
      <c r="D55" s="363">
        <v>33.709683846469616</v>
      </c>
      <c r="E55" s="363">
        <v>966.50369400656814</v>
      </c>
      <c r="F55" s="363">
        <v>97.80250307881775</v>
      </c>
      <c r="G55" s="363">
        <v>94.896896756978691</v>
      </c>
      <c r="H55" s="360">
        <v>980</v>
      </c>
      <c r="J55" s="365">
        <v>34</v>
      </c>
      <c r="K55" s="363">
        <v>1005</v>
      </c>
      <c r="M55" s="366">
        <f t="shared" si="14"/>
        <v>0.99146128960204749</v>
      </c>
      <c r="N55" s="366">
        <f t="shared" si="14"/>
        <v>0.9616952179169832</v>
      </c>
      <c r="O55" s="389">
        <f t="shared" ref="O55:O57" si="18">K55*P55</f>
        <v>974.85</v>
      </c>
      <c r="P55" s="388">
        <v>0.97</v>
      </c>
      <c r="Q55" s="388"/>
    </row>
    <row r="56" spans="2:17">
      <c r="B56" s="361" t="s">
        <v>380</v>
      </c>
      <c r="C56" s="362">
        <v>270</v>
      </c>
      <c r="D56" s="363">
        <v>33.59655304148631</v>
      </c>
      <c r="E56" s="363">
        <v>1033.0531815122674</v>
      </c>
      <c r="F56" s="363">
        <v>97.473631323653009</v>
      </c>
      <c r="G56" s="363">
        <v>95.010680974511359</v>
      </c>
      <c r="H56" s="360">
        <v>30180</v>
      </c>
      <c r="J56" s="365">
        <v>34</v>
      </c>
      <c r="K56" s="363">
        <v>1044</v>
      </c>
      <c r="M56" s="366">
        <f t="shared" si="14"/>
        <v>0.9881339129848915</v>
      </c>
      <c r="N56" s="366">
        <f t="shared" si="14"/>
        <v>0.98951454167841713</v>
      </c>
      <c r="O56" s="359">
        <f t="shared" ref="O56" si="19">K56</f>
        <v>1044</v>
      </c>
      <c r="P56" s="388"/>
      <c r="Q56" s="388"/>
    </row>
    <row r="57" spans="2:17">
      <c r="B57" s="361" t="s">
        <v>381</v>
      </c>
      <c r="C57" s="362">
        <v>270</v>
      </c>
      <c r="D57" s="363">
        <v>33.536581625640594</v>
      </c>
      <c r="E57" s="363">
        <v>1125.9751447569313</v>
      </c>
      <c r="F57" s="363">
        <v>97.515203199975033</v>
      </c>
      <c r="G57" s="363">
        <v>101.05608166869843</v>
      </c>
      <c r="H57" s="360">
        <v>5411</v>
      </c>
      <c r="J57" s="365">
        <v>34</v>
      </c>
      <c r="K57" s="363">
        <v>1069</v>
      </c>
      <c r="M57" s="366">
        <f>D57/J57</f>
        <v>0.98637004781295867</v>
      </c>
      <c r="N57" s="366">
        <f>E57/K57</f>
        <v>1.0532976096884297</v>
      </c>
      <c r="O57" s="389">
        <f t="shared" si="18"/>
        <v>1111.76</v>
      </c>
      <c r="P57" s="388">
        <v>1.04</v>
      </c>
      <c r="Q57" s="388"/>
    </row>
    <row r="59" spans="2:17">
      <c r="J59" s="357" t="s">
        <v>314</v>
      </c>
      <c r="M59" s="357" t="s">
        <v>315</v>
      </c>
    </row>
    <row r="60" spans="2:17">
      <c r="B60" s="361" t="s">
        <v>316</v>
      </c>
      <c r="C60" s="362" t="s">
        <v>343</v>
      </c>
      <c r="D60" s="363" t="s">
        <v>344</v>
      </c>
      <c r="E60" s="363" t="s">
        <v>345</v>
      </c>
      <c r="F60" s="363" t="s">
        <v>346</v>
      </c>
      <c r="G60" s="363" t="s">
        <v>347</v>
      </c>
      <c r="H60" s="360" t="s">
        <v>348</v>
      </c>
      <c r="I60" s="357" t="s">
        <v>244</v>
      </c>
      <c r="J60" s="364" t="s">
        <v>323</v>
      </c>
      <c r="K60" s="363" t="s">
        <v>324</v>
      </c>
      <c r="M60" s="364" t="s">
        <v>325</v>
      </c>
      <c r="N60" s="364" t="s">
        <v>326</v>
      </c>
    </row>
    <row r="61" spans="2:17">
      <c r="B61" s="361" t="s">
        <v>382</v>
      </c>
      <c r="C61" s="362">
        <v>360</v>
      </c>
      <c r="D61" s="363">
        <v>33.820085878483404</v>
      </c>
      <c r="E61" s="363">
        <v>1964.1099018229572</v>
      </c>
      <c r="F61" s="363">
        <v>72.479598378440144</v>
      </c>
      <c r="G61" s="363">
        <v>-35.309141197864214</v>
      </c>
      <c r="H61" s="360">
        <v>1668</v>
      </c>
      <c r="J61" s="365">
        <v>34</v>
      </c>
      <c r="K61" s="363">
        <v>1888</v>
      </c>
      <c r="M61" s="366">
        <f>D61/J61</f>
        <v>0.9947084081906884</v>
      </c>
      <c r="N61" s="366">
        <f>E61/K61</f>
        <v>1.0403124479994477</v>
      </c>
      <c r="O61" s="389">
        <f t="shared" ref="O61" si="20">K61*P61</f>
        <v>1944.64</v>
      </c>
      <c r="P61" s="388">
        <v>1.03</v>
      </c>
      <c r="Q61" s="388"/>
    </row>
    <row r="62" spans="2:17">
      <c r="B62" s="361" t="s">
        <v>383</v>
      </c>
      <c r="C62" s="362">
        <v>360</v>
      </c>
      <c r="D62" s="363">
        <v>33.962099155712231</v>
      </c>
      <c r="E62" s="363">
        <v>2012.3373703976833</v>
      </c>
      <c r="F62" s="363">
        <v>75.736230881306682</v>
      </c>
      <c r="G62" s="363">
        <v>-24.971458392831458</v>
      </c>
      <c r="H62" s="360">
        <v>2451</v>
      </c>
      <c r="J62" s="365">
        <v>34</v>
      </c>
      <c r="K62" s="363">
        <v>1941</v>
      </c>
      <c r="M62" s="366">
        <f t="shared" ref="M62:N75" si="21">D62/J62</f>
        <v>0.9988852692856538</v>
      </c>
      <c r="N62" s="366">
        <f t="shared" si="21"/>
        <v>1.0367528956196206</v>
      </c>
      <c r="O62" s="389">
        <f t="shared" ref="O62:O64" si="22">K62*P62</f>
        <v>1979.82</v>
      </c>
      <c r="P62" s="388">
        <v>1.02</v>
      </c>
      <c r="Q62" s="388"/>
    </row>
    <row r="63" spans="2:17">
      <c r="B63" s="361" t="s">
        <v>384</v>
      </c>
      <c r="C63" s="362">
        <v>360</v>
      </c>
      <c r="D63" s="363">
        <v>34.165578472622464</v>
      </c>
      <c r="E63" s="363">
        <v>2021.388814841499</v>
      </c>
      <c r="F63" s="363">
        <v>77.054321587634263</v>
      </c>
      <c r="G63" s="363">
        <v>-21.525402488865602</v>
      </c>
      <c r="H63" s="360">
        <v>973</v>
      </c>
      <c r="J63" s="365">
        <v>34</v>
      </c>
      <c r="K63" s="363">
        <v>1960</v>
      </c>
      <c r="M63" s="366">
        <f t="shared" si="21"/>
        <v>1.0048699550771314</v>
      </c>
      <c r="N63" s="366">
        <f t="shared" si="21"/>
        <v>1.0313208238987239</v>
      </c>
      <c r="O63" s="389">
        <f t="shared" si="22"/>
        <v>1999.2</v>
      </c>
      <c r="P63" s="388">
        <v>1.02</v>
      </c>
      <c r="Q63" s="388"/>
    </row>
    <row r="64" spans="2:17">
      <c r="B64" s="361" t="s">
        <v>385</v>
      </c>
      <c r="C64" s="362">
        <v>360</v>
      </c>
      <c r="D64" s="363">
        <v>33.800743736669894</v>
      </c>
      <c r="E64" s="363">
        <v>1768.1520134374684</v>
      </c>
      <c r="F64" s="363">
        <v>82.451431873714597</v>
      </c>
      <c r="G64" s="363">
        <v>6.1055355678142966</v>
      </c>
      <c r="H64" s="360">
        <v>39982</v>
      </c>
      <c r="J64" s="365">
        <v>34</v>
      </c>
      <c r="K64" s="363">
        <v>1709</v>
      </c>
      <c r="M64" s="366">
        <f t="shared" si="21"/>
        <v>0.99413952166676156</v>
      </c>
      <c r="N64" s="366">
        <f t="shared" si="21"/>
        <v>1.0346120616954175</v>
      </c>
      <c r="O64" s="389">
        <f t="shared" si="22"/>
        <v>1760.27</v>
      </c>
      <c r="P64" s="388">
        <v>1.03</v>
      </c>
      <c r="Q64" s="388"/>
    </row>
    <row r="65" spans="2:17">
      <c r="B65" s="361" t="s">
        <v>386</v>
      </c>
      <c r="C65" s="362">
        <v>360</v>
      </c>
      <c r="D65" s="363">
        <v>33.894485214489521</v>
      </c>
      <c r="E65" s="363">
        <v>1775.6422492492006</v>
      </c>
      <c r="F65" s="363">
        <v>84.397160631714428</v>
      </c>
      <c r="G65" s="363">
        <v>12.952750985699543</v>
      </c>
      <c r="H65" s="360">
        <v>37260</v>
      </c>
      <c r="J65" s="365">
        <v>34</v>
      </c>
      <c r="K65" s="363">
        <v>1783</v>
      </c>
      <c r="M65" s="366">
        <f t="shared" si="21"/>
        <v>0.9968966239555741</v>
      </c>
      <c r="N65" s="366">
        <f t="shared" si="21"/>
        <v>0.9958733871279869</v>
      </c>
      <c r="O65" s="359">
        <f t="shared" ref="O65:O70" si="23">K65</f>
        <v>1783</v>
      </c>
    </row>
    <row r="66" spans="2:17">
      <c r="B66" s="361" t="s">
        <v>387</v>
      </c>
      <c r="C66" s="362">
        <v>360</v>
      </c>
      <c r="D66" s="363">
        <v>33.871518265233014</v>
      </c>
      <c r="E66" s="363">
        <v>1817.8802219854451</v>
      </c>
      <c r="F66" s="363">
        <v>84.192551007149049</v>
      </c>
      <c r="G66" s="363">
        <v>12.665535695517296</v>
      </c>
      <c r="H66" s="360">
        <v>42576</v>
      </c>
      <c r="J66" s="365">
        <v>34</v>
      </c>
      <c r="K66" s="363">
        <v>1814</v>
      </c>
      <c r="M66" s="366">
        <f t="shared" si="21"/>
        <v>0.99622112544802988</v>
      </c>
      <c r="N66" s="366">
        <f t="shared" si="21"/>
        <v>1.002139041888338</v>
      </c>
      <c r="O66" s="359">
        <f t="shared" si="23"/>
        <v>1814</v>
      </c>
    </row>
    <row r="67" spans="2:17">
      <c r="B67" s="361" t="s">
        <v>388</v>
      </c>
      <c r="C67" s="362">
        <v>360</v>
      </c>
      <c r="D67" s="363">
        <v>33.991202839838977</v>
      </c>
      <c r="E67" s="363">
        <v>1833.4314734977718</v>
      </c>
      <c r="F67" s="363">
        <v>84.710853098115706</v>
      </c>
      <c r="G67" s="363">
        <v>15.944807293047949</v>
      </c>
      <c r="H67" s="360">
        <v>37787</v>
      </c>
      <c r="J67" s="365">
        <v>34</v>
      </c>
      <c r="K67" s="363">
        <v>1830</v>
      </c>
      <c r="M67" s="366">
        <f t="shared" si="21"/>
        <v>0.99974125999526398</v>
      </c>
      <c r="N67" s="366">
        <f t="shared" si="21"/>
        <v>1.00187512212993</v>
      </c>
      <c r="O67" s="359">
        <f t="shared" si="23"/>
        <v>1830</v>
      </c>
    </row>
    <row r="68" spans="2:17">
      <c r="B68" s="361" t="s">
        <v>389</v>
      </c>
      <c r="C68" s="362">
        <v>360</v>
      </c>
      <c r="D68" s="363">
        <v>33.866918619901369</v>
      </c>
      <c r="E68" s="363">
        <v>1854.2630744405369</v>
      </c>
      <c r="F68" s="363">
        <v>83.900547388874273</v>
      </c>
      <c r="G68" s="363">
        <v>11.202088012115544</v>
      </c>
      <c r="H68" s="360">
        <v>73830</v>
      </c>
      <c r="J68" s="365">
        <v>34</v>
      </c>
      <c r="K68" s="363">
        <v>1850</v>
      </c>
      <c r="M68" s="366">
        <f t="shared" si="21"/>
        <v>0.99608584176180504</v>
      </c>
      <c r="N68" s="366">
        <f t="shared" si="21"/>
        <v>1.0023043645624523</v>
      </c>
      <c r="O68" s="359">
        <f t="shared" si="23"/>
        <v>1850</v>
      </c>
    </row>
    <row r="69" spans="2:17">
      <c r="B69" s="361" t="s">
        <v>390</v>
      </c>
      <c r="C69" s="362">
        <v>360</v>
      </c>
      <c r="D69" s="363">
        <v>33.759158485834057</v>
      </c>
      <c r="E69" s="363">
        <v>1863.8413909589538</v>
      </c>
      <c r="F69" s="363">
        <v>83.395731590702027</v>
      </c>
      <c r="G69" s="363">
        <v>11.506791855146325</v>
      </c>
      <c r="H69" s="360">
        <v>22476</v>
      </c>
      <c r="J69" s="365">
        <v>34</v>
      </c>
      <c r="K69" s="363">
        <v>1884</v>
      </c>
      <c r="M69" s="366">
        <f t="shared" si="21"/>
        <v>0.99291642605394281</v>
      </c>
      <c r="N69" s="366">
        <f t="shared" si="21"/>
        <v>0.98930010135825575</v>
      </c>
      <c r="O69" s="359">
        <f t="shared" si="23"/>
        <v>1884</v>
      </c>
    </row>
    <row r="70" spans="2:17">
      <c r="B70" s="361" t="s">
        <v>391</v>
      </c>
      <c r="C70" s="362">
        <v>360</v>
      </c>
      <c r="D70" s="363">
        <v>33.876666908703228</v>
      </c>
      <c r="E70" s="363">
        <v>1468.5566987403986</v>
      </c>
      <c r="F70" s="363">
        <v>92.606516405172954</v>
      </c>
      <c r="G70" s="363">
        <v>57.329188853238172</v>
      </c>
      <c r="H70" s="360">
        <v>87580</v>
      </c>
      <c r="J70" s="365">
        <v>34</v>
      </c>
      <c r="K70" s="363">
        <v>1468</v>
      </c>
      <c r="M70" s="366">
        <f t="shared" si="21"/>
        <v>0.9963725561383302</v>
      </c>
      <c r="N70" s="366">
        <f t="shared" si="21"/>
        <v>1.0003792225752035</v>
      </c>
      <c r="O70" s="359">
        <f t="shared" si="23"/>
        <v>1468</v>
      </c>
    </row>
    <row r="71" spans="2:17">
      <c r="B71" s="361" t="s">
        <v>392</v>
      </c>
      <c r="C71" s="362">
        <v>360</v>
      </c>
      <c r="D71" s="363">
        <v>33.821063257804902</v>
      </c>
      <c r="E71" s="363">
        <v>1558.6002282728425</v>
      </c>
      <c r="F71" s="363">
        <v>92.77350030655009</v>
      </c>
      <c r="G71" s="363">
        <v>59.051964289179793</v>
      </c>
      <c r="H71" s="360">
        <v>148297</v>
      </c>
      <c r="J71" s="365">
        <v>34</v>
      </c>
      <c r="K71" s="363">
        <v>1528</v>
      </c>
      <c r="M71" s="366">
        <f t="shared" si="21"/>
        <v>0.99473715464132062</v>
      </c>
      <c r="N71" s="366">
        <f t="shared" si="21"/>
        <v>1.0200263274036927</v>
      </c>
      <c r="O71" s="389">
        <f t="shared" ref="O71" si="24">K71*P71</f>
        <v>1543.28</v>
      </c>
      <c r="P71" s="388">
        <v>1.01</v>
      </c>
      <c r="Q71" s="388"/>
    </row>
    <row r="72" spans="2:17">
      <c r="B72" s="361" t="s">
        <v>393</v>
      </c>
      <c r="C72" s="362">
        <v>360</v>
      </c>
      <c r="D72" s="363">
        <v>33.951784585597991</v>
      </c>
      <c r="E72" s="363">
        <v>1576.6872413921392</v>
      </c>
      <c r="F72" s="363">
        <v>92.941142203865908</v>
      </c>
      <c r="G72" s="363">
        <v>62.195109000736039</v>
      </c>
      <c r="H72" s="360">
        <v>221901</v>
      </c>
      <c r="J72" s="365">
        <v>34</v>
      </c>
      <c r="K72" s="363">
        <v>1549</v>
      </c>
      <c r="M72" s="366">
        <f t="shared" si="21"/>
        <v>0.99858189957641152</v>
      </c>
      <c r="N72" s="366">
        <f t="shared" si="21"/>
        <v>1.01787426816794</v>
      </c>
      <c r="O72" s="389">
        <f t="shared" ref="O72:O73" si="25">K72*P72</f>
        <v>1564.49</v>
      </c>
      <c r="P72" s="388">
        <v>1.01</v>
      </c>
      <c r="Q72" s="388"/>
    </row>
    <row r="73" spans="2:17">
      <c r="B73" s="361" t="s">
        <v>394</v>
      </c>
      <c r="C73" s="362">
        <v>360</v>
      </c>
      <c r="D73" s="363">
        <v>33.904742759794367</v>
      </c>
      <c r="E73" s="363">
        <v>1629.029725889312</v>
      </c>
      <c r="F73" s="363">
        <v>92.330618442945735</v>
      </c>
      <c r="G73" s="363">
        <v>62.961758350771106</v>
      </c>
      <c r="H73" s="360">
        <v>197763</v>
      </c>
      <c r="J73" s="365">
        <v>34</v>
      </c>
      <c r="K73" s="363">
        <v>1552</v>
      </c>
      <c r="M73" s="366">
        <f t="shared" si="21"/>
        <v>0.99719831646454016</v>
      </c>
      <c r="N73" s="366">
        <f t="shared" si="21"/>
        <v>1.0496325553410515</v>
      </c>
      <c r="O73" s="389">
        <f t="shared" si="25"/>
        <v>1614.0800000000002</v>
      </c>
      <c r="P73" s="388">
        <v>1.04</v>
      </c>
      <c r="Q73" s="388"/>
    </row>
    <row r="74" spans="2:17">
      <c r="B74" s="361" t="s">
        <v>395</v>
      </c>
      <c r="C74" s="362">
        <v>360</v>
      </c>
      <c r="D74" s="363">
        <v>33.900529922122303</v>
      </c>
      <c r="E74" s="363">
        <v>1274.4058375532427</v>
      </c>
      <c r="F74" s="363">
        <v>97.262156837778491</v>
      </c>
      <c r="G74" s="363">
        <v>91.499853490220843</v>
      </c>
      <c r="H74" s="360">
        <v>16812</v>
      </c>
      <c r="J74" s="365">
        <v>34</v>
      </c>
      <c r="K74" s="363">
        <v>1314</v>
      </c>
      <c r="M74" s="366">
        <f t="shared" si="21"/>
        <v>0.99707440947418535</v>
      </c>
      <c r="N74" s="366">
        <f t="shared" si="21"/>
        <v>0.96986745628100657</v>
      </c>
      <c r="O74" s="389">
        <f t="shared" ref="O74:O76" si="26">K74*P74</f>
        <v>1287.72</v>
      </c>
      <c r="P74" s="388">
        <v>0.98</v>
      </c>
      <c r="Q74" s="388"/>
    </row>
    <row r="75" spans="2:17">
      <c r="B75" s="361" t="s">
        <v>396</v>
      </c>
      <c r="C75" s="362">
        <v>360</v>
      </c>
      <c r="D75" s="363">
        <v>33.826784750526357</v>
      </c>
      <c r="E75" s="363">
        <v>1357.848683203054</v>
      </c>
      <c r="F75" s="363">
        <v>97.375804299977375</v>
      </c>
      <c r="G75" s="363">
        <v>94.810471130550056</v>
      </c>
      <c r="H75" s="360">
        <v>51722</v>
      </c>
      <c r="J75" s="365">
        <v>34</v>
      </c>
      <c r="K75" s="363">
        <v>1367</v>
      </c>
      <c r="M75" s="366">
        <f t="shared" si="21"/>
        <v>0.99490543383901053</v>
      </c>
      <c r="N75" s="366">
        <f t="shared" si="21"/>
        <v>0.99330554733215359</v>
      </c>
      <c r="O75" s="359">
        <f t="shared" ref="O75" si="27">K75</f>
        <v>1367</v>
      </c>
      <c r="P75" s="359"/>
      <c r="Q75" s="359"/>
    </row>
    <row r="76" spans="2:17">
      <c r="B76" s="361" t="s">
        <v>397</v>
      </c>
      <c r="C76" s="362">
        <v>360</v>
      </c>
      <c r="D76" s="363">
        <v>34.033225237525947</v>
      </c>
      <c r="E76" s="363">
        <v>1475.4912627661752</v>
      </c>
      <c r="F76" s="363">
        <v>97.107412966728319</v>
      </c>
      <c r="G76" s="363">
        <v>99.796460688229857</v>
      </c>
      <c r="H76" s="360">
        <v>41254</v>
      </c>
      <c r="J76" s="365">
        <v>34</v>
      </c>
      <c r="K76" s="363">
        <v>1402</v>
      </c>
      <c r="M76" s="366">
        <f>D76/J76</f>
        <v>1.0009772128684102</v>
      </c>
      <c r="N76" s="366">
        <f>E76/K76</f>
        <v>1.0524188750115373</v>
      </c>
      <c r="O76" s="389">
        <f t="shared" si="26"/>
        <v>1458.0800000000002</v>
      </c>
      <c r="P76" s="388">
        <v>1.04</v>
      </c>
      <c r="Q76" s="388"/>
    </row>
    <row r="78" spans="2:17">
      <c r="B78" s="357" t="s">
        <v>398</v>
      </c>
      <c r="J78" s="357" t="s">
        <v>314</v>
      </c>
      <c r="M78" s="357" t="s">
        <v>315</v>
      </c>
    </row>
    <row r="79" spans="2:17">
      <c r="B79" s="361" t="s">
        <v>316</v>
      </c>
      <c r="C79" s="362" t="s">
        <v>343</v>
      </c>
      <c r="D79" s="363" t="s">
        <v>344</v>
      </c>
      <c r="E79" s="363" t="s">
        <v>345</v>
      </c>
      <c r="F79" s="363" t="s">
        <v>346</v>
      </c>
      <c r="G79" s="363" t="s">
        <v>347</v>
      </c>
      <c r="H79" s="360" t="s">
        <v>348</v>
      </c>
      <c r="I79" s="357" t="s">
        <v>244</v>
      </c>
      <c r="J79" s="364" t="s">
        <v>323</v>
      </c>
      <c r="K79" s="363" t="s">
        <v>324</v>
      </c>
      <c r="M79" s="364" t="s">
        <v>325</v>
      </c>
      <c r="N79" s="364" t="s">
        <v>326</v>
      </c>
    </row>
    <row r="80" spans="2:17">
      <c r="B80" s="361" t="s">
        <v>399</v>
      </c>
      <c r="C80" s="362">
        <v>270</v>
      </c>
      <c r="D80" s="363">
        <v>33.147559712230255</v>
      </c>
      <c r="E80" s="363">
        <v>1072.6653438848919</v>
      </c>
      <c r="F80" s="363">
        <v>94.632489208633061</v>
      </c>
      <c r="G80" s="363">
        <v>69.948330935251732</v>
      </c>
      <c r="H80" s="360">
        <v>698</v>
      </c>
      <c r="J80" s="365">
        <v>34</v>
      </c>
      <c r="K80" s="363">
        <v>1065</v>
      </c>
      <c r="M80" s="366">
        <f>D80/J80</f>
        <v>0.97492822683030156</v>
      </c>
      <c r="N80" s="366">
        <f>E80/K80</f>
        <v>1.0071975059952036</v>
      </c>
      <c r="O80" s="359">
        <f t="shared" ref="O80" si="28">K80</f>
        <v>1065</v>
      </c>
      <c r="P80" s="388"/>
      <c r="Q80" s="388"/>
    </row>
    <row r="81" spans="2:17">
      <c r="B81" s="361" t="s">
        <v>400</v>
      </c>
      <c r="C81" s="362">
        <v>270</v>
      </c>
      <c r="D81" s="363">
        <v>33.562617108383684</v>
      </c>
      <c r="E81" s="363">
        <v>1139.8178305644699</v>
      </c>
      <c r="F81" s="363">
        <v>93.743022844241025</v>
      </c>
      <c r="G81" s="363">
        <v>65.507815734386796</v>
      </c>
      <c r="H81" s="360">
        <v>6858</v>
      </c>
      <c r="J81" s="365">
        <v>34</v>
      </c>
      <c r="K81" s="363">
        <v>1108</v>
      </c>
      <c r="M81" s="366">
        <f t="shared" ref="M81:N85" si="29">D81/J81</f>
        <v>0.98713579730540246</v>
      </c>
      <c r="N81" s="366">
        <f t="shared" si="29"/>
        <v>1.0287164535780413</v>
      </c>
      <c r="O81" s="389">
        <f t="shared" ref="O81:O82" si="30">K81*P81</f>
        <v>1130.1600000000001</v>
      </c>
      <c r="P81" s="388">
        <v>1.02</v>
      </c>
      <c r="Q81" s="388"/>
    </row>
    <row r="82" spans="2:17">
      <c r="B82" s="361" t="s">
        <v>401</v>
      </c>
      <c r="C82" s="362">
        <v>270</v>
      </c>
      <c r="D82" s="363">
        <v>33.41216110304795</v>
      </c>
      <c r="E82" s="363">
        <v>1177.4738214804063</v>
      </c>
      <c r="F82" s="363">
        <v>94.260058055152371</v>
      </c>
      <c r="G82" s="363">
        <v>68.604891146589324</v>
      </c>
      <c r="H82" s="360">
        <v>689</v>
      </c>
      <c r="J82" s="365">
        <v>34</v>
      </c>
      <c r="K82" s="363">
        <v>1123</v>
      </c>
      <c r="M82" s="366">
        <f t="shared" si="29"/>
        <v>0.98271062067788084</v>
      </c>
      <c r="N82" s="366">
        <f t="shared" si="29"/>
        <v>1.0485074100448855</v>
      </c>
      <c r="O82" s="389">
        <f t="shared" si="30"/>
        <v>1167.92</v>
      </c>
      <c r="P82" s="388">
        <v>1.04</v>
      </c>
      <c r="Q82" s="388"/>
    </row>
    <row r="83" spans="2:17">
      <c r="B83" s="361" t="s">
        <v>402</v>
      </c>
      <c r="C83" s="362">
        <v>360</v>
      </c>
      <c r="D83" s="363">
        <v>34.259493411420209</v>
      </c>
      <c r="E83" s="363">
        <v>1413.9046046852118</v>
      </c>
      <c r="F83" s="363">
        <v>95.060585651537352</v>
      </c>
      <c r="G83" s="363">
        <v>69.631098096632485</v>
      </c>
      <c r="H83" s="360">
        <v>690</v>
      </c>
      <c r="J83" s="365">
        <v>34</v>
      </c>
      <c r="K83" s="363"/>
      <c r="M83" s="366">
        <f t="shared" si="29"/>
        <v>1.007632159159418</v>
      </c>
      <c r="N83" s="366" t="e">
        <f t="shared" si="29"/>
        <v>#DIV/0!</v>
      </c>
    </row>
    <row r="84" spans="2:17">
      <c r="B84" s="361" t="s">
        <v>403</v>
      </c>
      <c r="C84" s="362">
        <v>360</v>
      </c>
      <c r="D84" s="363">
        <v>33.826355018039948</v>
      </c>
      <c r="E84" s="363">
        <v>1491.6156237456682</v>
      </c>
      <c r="F84" s="363">
        <v>94.113058736829416</v>
      </c>
      <c r="G84" s="363">
        <v>65.281766005443572</v>
      </c>
      <c r="H84" s="360">
        <v>224523</v>
      </c>
      <c r="J84" s="365">
        <v>34</v>
      </c>
      <c r="K84" s="363"/>
      <c r="M84" s="366">
        <f t="shared" si="29"/>
        <v>0.99489279464823377</v>
      </c>
      <c r="N84" s="366" t="e">
        <f t="shared" si="29"/>
        <v>#DIV/0!</v>
      </c>
    </row>
    <row r="85" spans="2:17">
      <c r="B85" s="361" t="s">
        <v>404</v>
      </c>
      <c r="C85" s="362">
        <v>360</v>
      </c>
      <c r="D85" s="363">
        <v>33.907204821415398</v>
      </c>
      <c r="E85" s="363">
        <v>1546.2552328986305</v>
      </c>
      <c r="F85" s="363">
        <v>94.30894357108771</v>
      </c>
      <c r="G85" s="363">
        <v>67.468582482617563</v>
      </c>
      <c r="H85" s="360">
        <v>14123</v>
      </c>
      <c r="J85" s="365">
        <v>34</v>
      </c>
      <c r="K85" s="363"/>
      <c r="M85" s="366">
        <f t="shared" si="29"/>
        <v>0.99727073004162936</v>
      </c>
      <c r="N85" s="366" t="e">
        <f t="shared" si="29"/>
        <v>#DIV/0!</v>
      </c>
    </row>
  </sheetData>
  <phoneticPr fontId="79"/>
  <conditionalFormatting sqref="M4:N19">
    <cfRule type="cellIs" dxfId="33" priority="9" stopIfTrue="1" operator="lessThan">
      <formula>1</formula>
    </cfRule>
    <cfRule type="cellIs" dxfId="32" priority="10" stopIfTrue="1" operator="greaterThan">
      <formula>1</formula>
    </cfRule>
  </conditionalFormatting>
  <conditionalFormatting sqref="M80:N85">
    <cfRule type="cellIs" dxfId="31" priority="1" stopIfTrue="1" operator="lessThan">
      <formula>1</formula>
    </cfRule>
    <cfRule type="cellIs" dxfId="30" priority="2" stopIfTrue="1" operator="greaterThan">
      <formula>1</formula>
    </cfRule>
  </conditionalFormatting>
  <conditionalFormatting sqref="M23:N38">
    <cfRule type="cellIs" dxfId="29" priority="7" stopIfTrue="1" operator="lessThan">
      <formula>1</formula>
    </cfRule>
    <cfRule type="cellIs" dxfId="28" priority="8" stopIfTrue="1" operator="greaterThan">
      <formula>1</formula>
    </cfRule>
  </conditionalFormatting>
  <conditionalFormatting sqref="M42:N57">
    <cfRule type="cellIs" dxfId="27" priority="5" stopIfTrue="1" operator="lessThan">
      <formula>1</formula>
    </cfRule>
    <cfRule type="cellIs" dxfId="26" priority="6" stopIfTrue="1" operator="greaterThan">
      <formula>1</formula>
    </cfRule>
  </conditionalFormatting>
  <conditionalFormatting sqref="M61:N76">
    <cfRule type="cellIs" dxfId="25" priority="3" stopIfTrue="1" operator="lessThan">
      <formula>1</formula>
    </cfRule>
    <cfRule type="cellIs" dxfId="24" priority="4" stopIfTrue="1" operator="greaterThan">
      <formula>1</formula>
    </cfRule>
  </conditionalFormatting>
  <pageMargins left="0.7" right="0.7" top="0.75" bottom="0.75" header="0.3" footer="0.3"/>
  <pageSetup paperSize="9" scale="4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9"/>
  <sheetViews>
    <sheetView topLeftCell="B1" zoomScale="70" zoomScaleNormal="70" workbookViewId="0">
      <selection activeCell="L182" sqref="L182"/>
    </sheetView>
  </sheetViews>
  <sheetFormatPr defaultRowHeight="18.75"/>
  <cols>
    <col min="1" max="1" width="5.375" style="357" customWidth="1"/>
    <col min="2" max="2" width="28.5" style="357" bestFit="1" customWidth="1"/>
    <col min="3" max="3" width="9" style="358"/>
    <col min="4" max="7" width="9" style="359"/>
    <col min="8" max="8" width="9" style="360"/>
    <col min="9" max="9" width="9" style="357" customWidth="1"/>
    <col min="10" max="10" width="0" style="357" hidden="1" customWidth="1"/>
    <col min="11" max="11" width="9" style="357"/>
    <col min="12" max="12" width="2.875" style="357" customWidth="1"/>
    <col min="13" max="13" width="0" style="357" hidden="1" customWidth="1"/>
    <col min="14" max="16384" width="9" style="357"/>
  </cols>
  <sheetData>
    <row r="2" spans="2:16">
      <c r="J2" s="357" t="s">
        <v>314</v>
      </c>
      <c r="M2" s="357" t="s">
        <v>315</v>
      </c>
    </row>
    <row r="3" spans="2:16">
      <c r="B3" s="361" t="s">
        <v>316</v>
      </c>
      <c r="C3" s="362" t="s">
        <v>405</v>
      </c>
      <c r="D3" s="363" t="s">
        <v>318</v>
      </c>
      <c r="E3" s="363" t="s">
        <v>406</v>
      </c>
      <c r="F3" s="363" t="s">
        <v>407</v>
      </c>
      <c r="G3" s="363" t="s">
        <v>408</v>
      </c>
      <c r="H3" s="360" t="s">
        <v>409</v>
      </c>
      <c r="J3" s="364" t="s">
        <v>410</v>
      </c>
      <c r="K3" s="364" t="s">
        <v>411</v>
      </c>
      <c r="M3" s="364" t="s">
        <v>412</v>
      </c>
      <c r="N3" s="364" t="s">
        <v>413</v>
      </c>
    </row>
    <row r="4" spans="2:16">
      <c r="B4" s="361" t="s">
        <v>414</v>
      </c>
      <c r="C4" s="362">
        <v>450</v>
      </c>
      <c r="D4" s="363">
        <v>33.60181611563938</v>
      </c>
      <c r="E4" s="363">
        <v>2582.1041284534595</v>
      </c>
      <c r="F4" s="363">
        <v>72.063415758463833</v>
      </c>
      <c r="G4" s="363">
        <v>-35.532073449949635</v>
      </c>
      <c r="H4" s="360">
        <v>186</v>
      </c>
      <c r="J4" s="373">
        <v>34</v>
      </c>
      <c r="K4" s="373">
        <v>2463</v>
      </c>
      <c r="M4" s="366">
        <f>D4/J4</f>
        <v>0.9882887092835112</v>
      </c>
      <c r="N4" s="366">
        <f>E4/K4</f>
        <v>1.0483573400135848</v>
      </c>
      <c r="O4" s="389">
        <f>K4*P4</f>
        <v>2561.52</v>
      </c>
      <c r="P4" s="388">
        <v>1.04</v>
      </c>
    </row>
    <row r="5" spans="2:16">
      <c r="B5" s="361" t="s">
        <v>415</v>
      </c>
      <c r="C5" s="362">
        <v>450</v>
      </c>
      <c r="D5" s="363">
        <v>33.300063905119039</v>
      </c>
      <c r="E5" s="363">
        <v>2631.8311351019238</v>
      </c>
      <c r="F5" s="363">
        <v>75.577533479645055</v>
      </c>
      <c r="G5" s="363">
        <v>-24.673942865006598</v>
      </c>
      <c r="H5" s="360">
        <v>1096</v>
      </c>
      <c r="J5" s="373">
        <v>34</v>
      </c>
      <c r="K5" s="373">
        <v>2531</v>
      </c>
      <c r="M5" s="366">
        <f t="shared" ref="M5:N19" si="0">D5/J5</f>
        <v>0.97941364426820698</v>
      </c>
      <c r="N5" s="366">
        <f t="shared" si="0"/>
        <v>1.0398384571718386</v>
      </c>
      <c r="O5" s="389">
        <f>K5*P5</f>
        <v>2606.9300000000003</v>
      </c>
      <c r="P5" s="388">
        <v>1.03</v>
      </c>
    </row>
    <row r="6" spans="2:16">
      <c r="B6" s="361" t="s">
        <v>416</v>
      </c>
      <c r="C6" s="362">
        <v>450</v>
      </c>
      <c r="D6" s="363">
        <v>34.216203857398092</v>
      </c>
      <c r="E6" s="363">
        <v>2578.770982784577</v>
      </c>
      <c r="F6" s="363">
        <v>77.660055575015249</v>
      </c>
      <c r="G6" s="363">
        <v>-18.853656350507716</v>
      </c>
      <c r="H6" s="360">
        <v>10472</v>
      </c>
      <c r="J6" s="373">
        <v>34</v>
      </c>
      <c r="K6" s="373">
        <v>2557</v>
      </c>
      <c r="M6" s="366">
        <f t="shared" si="0"/>
        <v>1.0063589369822967</v>
      </c>
      <c r="N6" s="366">
        <f t="shared" si="0"/>
        <v>1.0085142678078127</v>
      </c>
      <c r="O6" s="389">
        <f>K6</f>
        <v>2557</v>
      </c>
      <c r="P6" s="388"/>
    </row>
    <row r="7" spans="2:16">
      <c r="B7" s="361" t="s">
        <v>417</v>
      </c>
      <c r="C7" s="362">
        <v>450</v>
      </c>
      <c r="D7" s="363">
        <v>33.487950156722455</v>
      </c>
      <c r="E7" s="363">
        <v>2209.8398181122516</v>
      </c>
      <c r="F7" s="363">
        <v>82.938299120928463</v>
      </c>
      <c r="G7" s="363">
        <v>6.9887267249386236</v>
      </c>
      <c r="H7" s="360">
        <v>9573</v>
      </c>
      <c r="J7" s="373">
        <v>34</v>
      </c>
      <c r="K7" s="373">
        <v>2231</v>
      </c>
      <c r="M7" s="366">
        <f t="shared" si="0"/>
        <v>0.98493971049183693</v>
      </c>
      <c r="N7" s="366">
        <f t="shared" si="0"/>
        <v>0.99051538239007242</v>
      </c>
      <c r="O7" s="389">
        <f>K7</f>
        <v>2231</v>
      </c>
    </row>
    <row r="8" spans="2:16">
      <c r="B8" s="361" t="s">
        <v>418</v>
      </c>
      <c r="C8" s="362">
        <v>450</v>
      </c>
      <c r="D8" s="363">
        <v>33.444296189077413</v>
      </c>
      <c r="E8" s="363">
        <v>2268.2689813587972</v>
      </c>
      <c r="F8" s="363">
        <v>84.237823802270768</v>
      </c>
      <c r="G8" s="363">
        <v>11.862630392878849</v>
      </c>
      <c r="H8" s="360">
        <v>192880</v>
      </c>
      <c r="J8" s="373">
        <v>34</v>
      </c>
      <c r="K8" s="373">
        <v>2326</v>
      </c>
      <c r="M8" s="366">
        <f t="shared" si="0"/>
        <v>0.9836557702669827</v>
      </c>
      <c r="N8" s="366">
        <f t="shared" si="0"/>
        <v>0.97518012956096178</v>
      </c>
      <c r="O8" s="389">
        <f>K8*P8</f>
        <v>2279.48</v>
      </c>
      <c r="P8" s="388">
        <v>0.98</v>
      </c>
    </row>
    <row r="9" spans="2:16">
      <c r="B9" s="361" t="s">
        <v>419</v>
      </c>
      <c r="C9" s="362">
        <v>450</v>
      </c>
      <c r="D9" s="363">
        <v>33.774416040765487</v>
      </c>
      <c r="E9" s="363">
        <v>2348.2419179998974</v>
      </c>
      <c r="F9" s="363">
        <v>84.078161163618134</v>
      </c>
      <c r="G9" s="363">
        <v>12.533120537108154</v>
      </c>
      <c r="H9" s="360">
        <v>35763</v>
      </c>
      <c r="J9" s="373">
        <v>34</v>
      </c>
      <c r="K9" s="373">
        <v>2366</v>
      </c>
      <c r="M9" s="366">
        <f t="shared" si="0"/>
        <v>0.99336517766957311</v>
      </c>
      <c r="N9" s="366">
        <f t="shared" si="0"/>
        <v>0.99249447083681208</v>
      </c>
      <c r="O9" s="389">
        <f>K9</f>
        <v>2366</v>
      </c>
    </row>
    <row r="10" spans="2:16">
      <c r="B10" s="361" t="s">
        <v>420</v>
      </c>
      <c r="C10" s="362">
        <v>450</v>
      </c>
      <c r="D10" s="363">
        <v>33.531267169941017</v>
      </c>
      <c r="E10" s="363">
        <v>2379.1528943276285</v>
      </c>
      <c r="F10" s="363">
        <v>83.918782362533079</v>
      </c>
      <c r="G10" s="363">
        <v>11.980601883103573</v>
      </c>
      <c r="H10" s="360">
        <v>185915</v>
      </c>
      <c r="J10" s="373">
        <v>34</v>
      </c>
      <c r="K10" s="373">
        <v>2385</v>
      </c>
      <c r="M10" s="366">
        <f t="shared" si="0"/>
        <v>0.98621374029238285</v>
      </c>
      <c r="N10" s="366">
        <f t="shared" si="0"/>
        <v>0.99754838336588192</v>
      </c>
      <c r="O10" s="389">
        <f>K10</f>
        <v>2385</v>
      </c>
    </row>
    <row r="11" spans="2:16">
      <c r="B11" s="361" t="s">
        <v>421</v>
      </c>
      <c r="C11" s="362">
        <v>450</v>
      </c>
      <c r="D11" s="363">
        <v>33.88001528263802</v>
      </c>
      <c r="E11" s="363">
        <v>2420.4001050873162</v>
      </c>
      <c r="F11" s="363">
        <v>84.306212920737835</v>
      </c>
      <c r="G11" s="363">
        <v>13.115748524385538</v>
      </c>
      <c r="H11" s="360">
        <v>11299</v>
      </c>
      <c r="J11" s="373">
        <v>34</v>
      </c>
      <c r="K11" s="373">
        <v>2414</v>
      </c>
      <c r="M11" s="366">
        <f t="shared" si="0"/>
        <v>0.99647103772464762</v>
      </c>
      <c r="N11" s="366">
        <f t="shared" si="0"/>
        <v>1.0026512448580431</v>
      </c>
      <c r="O11" s="389">
        <f>K11</f>
        <v>2414</v>
      </c>
    </row>
    <row r="12" spans="2:16">
      <c r="B12" s="361" t="s">
        <v>422</v>
      </c>
      <c r="C12" s="362">
        <v>450</v>
      </c>
      <c r="D12" s="363">
        <v>33.653635722442566</v>
      </c>
      <c r="E12" s="363">
        <v>2364.8627865243479</v>
      </c>
      <c r="F12" s="363">
        <v>83.429865994893902</v>
      </c>
      <c r="G12" s="363">
        <v>11.011991606682784</v>
      </c>
      <c r="H12" s="360">
        <v>30268</v>
      </c>
      <c r="J12" s="373">
        <v>34</v>
      </c>
      <c r="K12" s="373">
        <v>2458</v>
      </c>
      <c r="M12" s="366">
        <f t="shared" si="0"/>
        <v>0.98981281536595778</v>
      </c>
      <c r="N12" s="366">
        <f t="shared" si="0"/>
        <v>0.96210853804896168</v>
      </c>
      <c r="O12" s="389">
        <f>K12*P12</f>
        <v>2384.2599999999998</v>
      </c>
      <c r="P12" s="388">
        <v>0.97</v>
      </c>
    </row>
    <row r="13" spans="2:16">
      <c r="B13" s="361" t="s">
        <v>423</v>
      </c>
      <c r="C13" s="362">
        <v>450</v>
      </c>
      <c r="D13" s="363">
        <v>33.32985211782654</v>
      </c>
      <c r="E13" s="363">
        <v>1875.7338586133674</v>
      </c>
      <c r="F13" s="363">
        <v>92.665514071069822</v>
      </c>
      <c r="G13" s="363">
        <v>58.118561264863416</v>
      </c>
      <c r="H13" s="360">
        <v>28240</v>
      </c>
      <c r="J13" s="373">
        <v>34</v>
      </c>
      <c r="K13" s="373">
        <v>1916</v>
      </c>
      <c r="M13" s="366">
        <f t="shared" si="0"/>
        <v>0.98028976817136881</v>
      </c>
      <c r="N13" s="366">
        <f t="shared" si="0"/>
        <v>0.97898426858735255</v>
      </c>
      <c r="O13" s="389">
        <f>K13*P13</f>
        <v>1896.84</v>
      </c>
      <c r="P13" s="388">
        <v>0.99</v>
      </c>
    </row>
    <row r="14" spans="2:16">
      <c r="B14" s="361" t="s">
        <v>424</v>
      </c>
      <c r="C14" s="362">
        <v>450</v>
      </c>
      <c r="D14" s="363">
        <v>33.481188707921774</v>
      </c>
      <c r="E14" s="363">
        <v>1978.9449863333502</v>
      </c>
      <c r="F14" s="363">
        <v>92.92283405664179</v>
      </c>
      <c r="G14" s="363">
        <v>59.364809672264109</v>
      </c>
      <c r="H14" s="360">
        <v>240894</v>
      </c>
      <c r="J14" s="373">
        <v>34</v>
      </c>
      <c r="K14" s="373">
        <v>1992</v>
      </c>
      <c r="M14" s="366">
        <f t="shared" si="0"/>
        <v>0.98474084435064047</v>
      </c>
      <c r="N14" s="366">
        <f t="shared" si="0"/>
        <v>0.99344627827979426</v>
      </c>
      <c r="O14" s="389">
        <f>K14</f>
        <v>1992</v>
      </c>
    </row>
    <row r="15" spans="2:16">
      <c r="B15" s="361" t="s">
        <v>425</v>
      </c>
      <c r="C15" s="362">
        <v>450</v>
      </c>
      <c r="D15" s="363">
        <v>33.357545132877853</v>
      </c>
      <c r="E15" s="363">
        <v>2049.701867424897</v>
      </c>
      <c r="F15" s="363">
        <v>92.854776296109065</v>
      </c>
      <c r="G15" s="363">
        <v>61.900022793790598</v>
      </c>
      <c r="H15" s="360">
        <v>50628</v>
      </c>
      <c r="J15" s="373">
        <v>34</v>
      </c>
      <c r="K15" s="373">
        <v>2020</v>
      </c>
      <c r="M15" s="366">
        <f t="shared" si="0"/>
        <v>0.98110426861405453</v>
      </c>
      <c r="N15" s="366">
        <f t="shared" si="0"/>
        <v>1.0147038947648006</v>
      </c>
      <c r="O15" s="389">
        <f>K15</f>
        <v>2020</v>
      </c>
    </row>
    <row r="16" spans="2:16">
      <c r="B16" s="361" t="s">
        <v>426</v>
      </c>
      <c r="C16" s="362">
        <v>450</v>
      </c>
      <c r="D16" s="363">
        <v>33.769671507829997</v>
      </c>
      <c r="E16" s="363">
        <v>2105.0892864452094</v>
      </c>
      <c r="F16" s="363">
        <v>92.821562086679052</v>
      </c>
      <c r="G16" s="363">
        <v>63.360387495914246</v>
      </c>
      <c r="H16" s="360">
        <v>20191</v>
      </c>
      <c r="J16" s="373">
        <v>34</v>
      </c>
      <c r="K16" s="373">
        <v>2023</v>
      </c>
      <c r="M16" s="366">
        <f t="shared" si="0"/>
        <v>0.99322563258323526</v>
      </c>
      <c r="N16" s="366">
        <f t="shared" si="0"/>
        <v>1.0405779962655508</v>
      </c>
      <c r="O16" s="389">
        <f>K16*P16</f>
        <v>2083.69</v>
      </c>
      <c r="P16" s="388">
        <v>1.03</v>
      </c>
    </row>
    <row r="17" spans="2:16">
      <c r="B17" s="361" t="s">
        <v>427</v>
      </c>
      <c r="C17" s="362">
        <v>450</v>
      </c>
      <c r="D17" s="363">
        <v>33.32609399186029</v>
      </c>
      <c r="E17" s="363">
        <v>1633.2991509953458</v>
      </c>
      <c r="F17" s="363">
        <v>97.01957835403968</v>
      </c>
      <c r="G17" s="363">
        <v>89.248398191236163</v>
      </c>
      <c r="H17" s="360">
        <v>1430</v>
      </c>
      <c r="J17" s="373">
        <v>34</v>
      </c>
      <c r="K17" s="373">
        <v>1714</v>
      </c>
      <c r="M17" s="374">
        <f t="shared" si="0"/>
        <v>0.98017923505471438</v>
      </c>
      <c r="N17" s="374">
        <f t="shared" si="0"/>
        <v>0.95291665752353893</v>
      </c>
      <c r="O17" s="389">
        <f>K17*P17</f>
        <v>1645.4399999999998</v>
      </c>
      <c r="P17" s="388">
        <v>0.96</v>
      </c>
    </row>
    <row r="18" spans="2:16">
      <c r="B18" s="361" t="s">
        <v>428</v>
      </c>
      <c r="C18" s="362">
        <v>450</v>
      </c>
      <c r="D18" s="363">
        <v>33.678669943444341</v>
      </c>
      <c r="E18" s="363">
        <v>1732.2628841303183</v>
      </c>
      <c r="F18" s="363">
        <v>97.617743345564222</v>
      </c>
      <c r="G18" s="363">
        <v>94.674144541447205</v>
      </c>
      <c r="H18" s="360">
        <v>24414</v>
      </c>
      <c r="J18" s="373">
        <v>34</v>
      </c>
      <c r="K18" s="373">
        <v>1783</v>
      </c>
      <c r="M18" s="366">
        <f t="shared" si="0"/>
        <v>0.99054911598365702</v>
      </c>
      <c r="N18" s="366">
        <f t="shared" si="0"/>
        <v>0.9715439619351196</v>
      </c>
      <c r="O18" s="389">
        <f>K18*P18</f>
        <v>1747.34</v>
      </c>
      <c r="P18" s="388">
        <v>0.98</v>
      </c>
    </row>
    <row r="19" spans="2:16">
      <c r="B19" s="361" t="s">
        <v>429</v>
      </c>
      <c r="C19" s="362">
        <v>450</v>
      </c>
      <c r="D19" s="363">
        <v>33.705729365114848</v>
      </c>
      <c r="E19" s="363">
        <v>1923.2256670597342</v>
      </c>
      <c r="F19" s="363">
        <v>97.044323358783558</v>
      </c>
      <c r="G19" s="363">
        <v>96.237995739962969</v>
      </c>
      <c r="H19" s="360">
        <v>25228</v>
      </c>
      <c r="J19" s="373">
        <v>34</v>
      </c>
      <c r="K19" s="373">
        <v>1827</v>
      </c>
      <c r="M19" s="366">
        <f t="shared" si="0"/>
        <v>0.99134498132690729</v>
      </c>
      <c r="N19" s="366">
        <f t="shared" si="0"/>
        <v>1.0526686738148519</v>
      </c>
      <c r="O19" s="389">
        <f>K19*P19</f>
        <v>1900.0800000000002</v>
      </c>
      <c r="P19" s="388">
        <v>1.04</v>
      </c>
    </row>
    <row r="21" spans="2:16">
      <c r="J21" s="357" t="s">
        <v>314</v>
      </c>
      <c r="M21" s="357" t="s">
        <v>315</v>
      </c>
    </row>
    <row r="22" spans="2:16">
      <c r="B22" s="361" t="s">
        <v>316</v>
      </c>
      <c r="C22" s="362" t="s">
        <v>430</v>
      </c>
      <c r="D22" s="363" t="s">
        <v>431</v>
      </c>
      <c r="E22" s="363" t="s">
        <v>432</v>
      </c>
      <c r="F22" s="363" t="s">
        <v>208</v>
      </c>
      <c r="G22" s="363" t="s">
        <v>433</v>
      </c>
      <c r="H22" s="360" t="s">
        <v>434</v>
      </c>
      <c r="J22" s="364" t="s">
        <v>435</v>
      </c>
      <c r="K22" s="364" t="s">
        <v>436</v>
      </c>
      <c r="M22" s="364" t="s">
        <v>412</v>
      </c>
      <c r="N22" s="364" t="s">
        <v>437</v>
      </c>
    </row>
    <row r="23" spans="2:16">
      <c r="B23" s="361" t="s">
        <v>438</v>
      </c>
      <c r="C23" s="362">
        <v>540</v>
      </c>
      <c r="D23" s="363">
        <v>33.354653070343403</v>
      </c>
      <c r="E23" s="363">
        <v>3047.698117207115</v>
      </c>
      <c r="F23" s="363">
        <v>72.619872334992962</v>
      </c>
      <c r="G23" s="363">
        <v>-34.610946210477017</v>
      </c>
      <c r="H23" s="360">
        <v>709</v>
      </c>
      <c r="J23" s="373">
        <v>34</v>
      </c>
      <c r="K23" s="373">
        <v>2925</v>
      </c>
      <c r="M23" s="366">
        <f>D23/J23</f>
        <v>0.98101920795127651</v>
      </c>
      <c r="N23" s="366">
        <f>E23/K23</f>
        <v>1.0419480742588427</v>
      </c>
      <c r="O23" s="389">
        <f>K23*P23</f>
        <v>3012.75</v>
      </c>
      <c r="P23" s="388">
        <v>1.03</v>
      </c>
    </row>
    <row r="24" spans="2:16">
      <c r="B24" s="361" t="s">
        <v>439</v>
      </c>
      <c r="C24" s="362">
        <v>540</v>
      </c>
      <c r="D24" s="363">
        <v>33.664949973666921</v>
      </c>
      <c r="E24" s="363">
        <v>3108.1239218921073</v>
      </c>
      <c r="F24" s="363">
        <v>75.908719199904795</v>
      </c>
      <c r="G24" s="363">
        <v>-24.656372570466061</v>
      </c>
      <c r="H24" s="360">
        <v>42794</v>
      </c>
      <c r="J24" s="373">
        <v>34</v>
      </c>
      <c r="K24" s="373">
        <v>3006</v>
      </c>
      <c r="M24" s="366">
        <f t="shared" ref="M24:N38" si="1">D24/J24</f>
        <v>0.99014558746079184</v>
      </c>
      <c r="N24" s="366">
        <f t="shared" si="1"/>
        <v>1.0339733605762167</v>
      </c>
      <c r="O24" s="389">
        <f>K24*P24</f>
        <v>3066.12</v>
      </c>
      <c r="P24" s="388">
        <v>1.02</v>
      </c>
    </row>
    <row r="25" spans="2:16">
      <c r="B25" s="361" t="s">
        <v>440</v>
      </c>
      <c r="C25" s="362">
        <v>540</v>
      </c>
      <c r="D25" s="363">
        <v>33.664634358015952</v>
      </c>
      <c r="E25" s="363">
        <v>3069.983300264435</v>
      </c>
      <c r="F25" s="363">
        <v>76.383396531945564</v>
      </c>
      <c r="G25" s="363">
        <v>-23.869809862202043</v>
      </c>
      <c r="H25" s="360">
        <v>9611</v>
      </c>
      <c r="J25" s="373">
        <v>34</v>
      </c>
      <c r="K25" s="373">
        <v>3038</v>
      </c>
      <c r="M25" s="366">
        <f t="shared" si="1"/>
        <v>0.990136304647528</v>
      </c>
      <c r="N25" s="366">
        <f t="shared" si="1"/>
        <v>1.0105277486058049</v>
      </c>
      <c r="O25" s="389">
        <f>K25</f>
        <v>3038</v>
      </c>
    </row>
    <row r="26" spans="2:16">
      <c r="B26" s="361" t="s">
        <v>441</v>
      </c>
      <c r="C26" s="362">
        <v>540</v>
      </c>
      <c r="D26" s="363">
        <v>33.526050938337789</v>
      </c>
      <c r="E26" s="363">
        <v>2620.833412868632</v>
      </c>
      <c r="F26" s="363">
        <v>82.411689008042799</v>
      </c>
      <c r="G26" s="363">
        <v>5.5432171581769447</v>
      </c>
      <c r="H26" s="360">
        <v>373</v>
      </c>
      <c r="J26" s="373">
        <v>34</v>
      </c>
      <c r="K26" s="373">
        <v>2651</v>
      </c>
      <c r="M26" s="366">
        <f t="shared" si="1"/>
        <v>0.98606032171581737</v>
      </c>
      <c r="N26" s="366">
        <f t="shared" si="1"/>
        <v>0.98862067629899353</v>
      </c>
      <c r="O26" s="389">
        <f>K26</f>
        <v>2651</v>
      </c>
    </row>
    <row r="27" spans="2:16">
      <c r="B27" s="361" t="s">
        <v>442</v>
      </c>
      <c r="C27" s="362">
        <v>540</v>
      </c>
      <c r="D27" s="363">
        <v>33.714498424518958</v>
      </c>
      <c r="E27" s="363">
        <v>2703.4942296714767</v>
      </c>
      <c r="F27" s="363">
        <v>84.065791534570238</v>
      </c>
      <c r="G27" s="363">
        <v>11.109879240144963</v>
      </c>
      <c r="H27" s="360">
        <v>430586</v>
      </c>
      <c r="J27" s="373">
        <v>34</v>
      </c>
      <c r="K27" s="373">
        <v>2762</v>
      </c>
      <c r="M27" s="366">
        <f t="shared" si="1"/>
        <v>0.99160289483879283</v>
      </c>
      <c r="N27" s="366">
        <f t="shared" si="1"/>
        <v>0.97881760668771789</v>
      </c>
      <c r="O27" s="389">
        <f>K27*P27</f>
        <v>2734.38</v>
      </c>
      <c r="P27" s="388">
        <v>0.99</v>
      </c>
    </row>
    <row r="28" spans="2:16">
      <c r="B28" s="361" t="s">
        <v>443</v>
      </c>
      <c r="C28" s="362">
        <v>540</v>
      </c>
      <c r="D28" s="363">
        <v>33.561808646566476</v>
      </c>
      <c r="E28" s="363">
        <v>2779.9586615004255</v>
      </c>
      <c r="F28" s="363">
        <v>84.311577279545261</v>
      </c>
      <c r="G28" s="363">
        <v>13.673283650875863</v>
      </c>
      <c r="H28" s="360">
        <v>20549</v>
      </c>
      <c r="J28" s="373">
        <v>34</v>
      </c>
      <c r="K28" s="373">
        <v>2811</v>
      </c>
      <c r="M28" s="366">
        <f t="shared" si="1"/>
        <v>0.98711201901666101</v>
      </c>
      <c r="N28" s="366">
        <f t="shared" si="1"/>
        <v>0.98895719014600691</v>
      </c>
      <c r="O28" s="389">
        <f>K28</f>
        <v>2811</v>
      </c>
    </row>
    <row r="29" spans="2:16">
      <c r="B29" s="361" t="s">
        <v>444</v>
      </c>
      <c r="C29" s="362">
        <v>540</v>
      </c>
      <c r="D29" s="363">
        <v>33.566870372128314</v>
      </c>
      <c r="E29" s="363">
        <v>2824.9602243953527</v>
      </c>
      <c r="F29" s="363">
        <v>84.516978227059184</v>
      </c>
      <c r="G29" s="363">
        <v>14.430566611399465</v>
      </c>
      <c r="H29" s="360">
        <v>68900</v>
      </c>
      <c r="J29" s="373">
        <v>34</v>
      </c>
      <c r="K29" s="373">
        <v>2834</v>
      </c>
      <c r="M29" s="366">
        <f t="shared" si="1"/>
        <v>0.98726089329789157</v>
      </c>
      <c r="N29" s="366">
        <f t="shared" si="1"/>
        <v>0.99681024149447872</v>
      </c>
      <c r="O29" s="389">
        <f>K29</f>
        <v>2834</v>
      </c>
    </row>
    <row r="30" spans="2:16">
      <c r="B30" s="361" t="s">
        <v>445</v>
      </c>
      <c r="C30" s="362">
        <v>540</v>
      </c>
      <c r="D30" s="363">
        <v>33.438394481724821</v>
      </c>
      <c r="E30" s="363">
        <v>2905.5619280521009</v>
      </c>
      <c r="F30" s="363">
        <v>84.466592820083164</v>
      </c>
      <c r="G30" s="363">
        <v>13.166745507675659</v>
      </c>
      <c r="H30" s="360">
        <v>1107</v>
      </c>
      <c r="J30" s="373">
        <v>34</v>
      </c>
      <c r="K30" s="373">
        <v>2867</v>
      </c>
      <c r="M30" s="366">
        <f t="shared" si="1"/>
        <v>0.98348219063896536</v>
      </c>
      <c r="N30" s="366">
        <f t="shared" si="1"/>
        <v>1.0134502713819675</v>
      </c>
      <c r="O30" s="389">
        <f>K30</f>
        <v>2867</v>
      </c>
    </row>
    <row r="31" spans="2:16">
      <c r="B31" s="361" t="s">
        <v>446</v>
      </c>
      <c r="C31" s="362">
        <v>540</v>
      </c>
      <c r="D31" s="363">
        <v>33.620703981711053</v>
      </c>
      <c r="E31" s="363">
        <v>2823.2835046939749</v>
      </c>
      <c r="F31" s="363">
        <v>82.726762784000911</v>
      </c>
      <c r="G31" s="363">
        <v>8.730771959894053</v>
      </c>
      <c r="H31" s="360">
        <v>56305</v>
      </c>
      <c r="J31" s="373">
        <v>34</v>
      </c>
      <c r="K31" s="373">
        <v>2919</v>
      </c>
      <c r="M31" s="366">
        <f t="shared" si="1"/>
        <v>0.98884423475620742</v>
      </c>
      <c r="N31" s="366">
        <f t="shared" si="1"/>
        <v>0.96720914857621609</v>
      </c>
      <c r="O31" s="389">
        <f>K31*P31</f>
        <v>2860.62</v>
      </c>
      <c r="P31" s="388">
        <v>0.98</v>
      </c>
    </row>
    <row r="32" spans="2:16">
      <c r="B32" s="361" t="s">
        <v>447</v>
      </c>
      <c r="C32" s="362">
        <v>540</v>
      </c>
      <c r="D32" s="363">
        <v>33.528661730997875</v>
      </c>
      <c r="E32" s="363">
        <v>2242.2616711490314</v>
      </c>
      <c r="F32" s="363">
        <v>92.49886046381144</v>
      </c>
      <c r="G32" s="363">
        <v>57.484065308449303</v>
      </c>
      <c r="H32" s="360">
        <v>20214</v>
      </c>
      <c r="J32" s="373">
        <v>34</v>
      </c>
      <c r="K32" s="373">
        <v>2276</v>
      </c>
      <c r="M32" s="366">
        <f t="shared" si="1"/>
        <v>0.98613710973523161</v>
      </c>
      <c r="N32" s="366">
        <f t="shared" si="1"/>
        <v>0.98517648117268519</v>
      </c>
      <c r="O32" s="389">
        <f>K32*P32</f>
        <v>2253.2399999999998</v>
      </c>
      <c r="P32" s="388">
        <v>0.99</v>
      </c>
    </row>
    <row r="33" spans="2:16">
      <c r="B33" s="361" t="s">
        <v>448</v>
      </c>
      <c r="C33" s="362">
        <v>540</v>
      </c>
      <c r="D33" s="363">
        <v>33.719817058824574</v>
      </c>
      <c r="E33" s="363">
        <v>2346.7425306138598</v>
      </c>
      <c r="F33" s="363">
        <v>92.615606953679816</v>
      </c>
      <c r="G33" s="363">
        <v>59.124732201552241</v>
      </c>
      <c r="H33" s="360">
        <v>147314</v>
      </c>
      <c r="J33" s="373">
        <v>34</v>
      </c>
      <c r="K33" s="373">
        <v>2366</v>
      </c>
      <c r="M33" s="366">
        <f t="shared" si="1"/>
        <v>0.99175932525954635</v>
      </c>
      <c r="N33" s="366">
        <f t="shared" si="1"/>
        <v>0.99186074835750626</v>
      </c>
      <c r="O33" s="389">
        <f>K33</f>
        <v>2366</v>
      </c>
      <c r="P33" s="388"/>
    </row>
    <row r="34" spans="2:16">
      <c r="B34" s="361" t="s">
        <v>449</v>
      </c>
      <c r="C34" s="362">
        <v>540</v>
      </c>
      <c r="D34" s="363">
        <v>33.293304319110014</v>
      </c>
      <c r="E34" s="363">
        <v>2423.335483994259</v>
      </c>
      <c r="F34" s="363">
        <v>93.09963222634083</v>
      </c>
      <c r="G34" s="363">
        <v>64.451261378682091</v>
      </c>
      <c r="H34" s="360">
        <v>6562</v>
      </c>
      <c r="J34" s="373">
        <v>34</v>
      </c>
      <c r="K34" s="373">
        <v>2401</v>
      </c>
      <c r="M34" s="366">
        <f t="shared" si="1"/>
        <v>0.97921483291500044</v>
      </c>
      <c r="N34" s="366">
        <f t="shared" si="1"/>
        <v>1.0093025755911116</v>
      </c>
      <c r="O34" s="389">
        <f>K34</f>
        <v>2401</v>
      </c>
    </row>
    <row r="35" spans="2:16">
      <c r="B35" s="361" t="s">
        <v>450</v>
      </c>
      <c r="C35" s="362">
        <v>540</v>
      </c>
      <c r="D35" s="363">
        <v>33.677300082593639</v>
      </c>
      <c r="E35" s="363">
        <v>2522.5944275628303</v>
      </c>
      <c r="F35" s="363">
        <v>92.42179717870826</v>
      </c>
      <c r="G35" s="363">
        <v>62.046971377159323</v>
      </c>
      <c r="H35" s="360">
        <v>110222</v>
      </c>
      <c r="J35" s="373">
        <v>34</v>
      </c>
      <c r="K35" s="373">
        <v>2402</v>
      </c>
      <c r="M35" s="366">
        <f t="shared" si="1"/>
        <v>0.99050882595863643</v>
      </c>
      <c r="N35" s="366">
        <f t="shared" si="1"/>
        <v>1.05020583995122</v>
      </c>
      <c r="O35" s="389">
        <f>K35*P35</f>
        <v>2498.08</v>
      </c>
      <c r="P35" s="388">
        <v>1.04</v>
      </c>
    </row>
    <row r="36" spans="2:16">
      <c r="B36" s="361" t="s">
        <v>451</v>
      </c>
      <c r="C36" s="362">
        <v>540</v>
      </c>
      <c r="D36" s="363">
        <v>33.191847622207632</v>
      </c>
      <c r="E36" s="363">
        <v>1955.8184007150503</v>
      </c>
      <c r="F36" s="363">
        <v>97.114738769365474</v>
      </c>
      <c r="G36" s="363">
        <v>91.196309525431843</v>
      </c>
      <c r="H36" s="360">
        <v>1047</v>
      </c>
      <c r="J36" s="373">
        <v>34</v>
      </c>
      <c r="K36" s="373">
        <v>2037</v>
      </c>
      <c r="M36" s="374">
        <f t="shared" si="1"/>
        <v>0.97623081241787157</v>
      </c>
      <c r="N36" s="374">
        <f t="shared" si="1"/>
        <v>0.96014649028721177</v>
      </c>
      <c r="O36" s="389">
        <f>K36*P36</f>
        <v>1975.8899999999999</v>
      </c>
      <c r="P36" s="388">
        <v>0.97</v>
      </c>
    </row>
    <row r="37" spans="2:16">
      <c r="B37" s="361" t="s">
        <v>452</v>
      </c>
      <c r="C37" s="362">
        <v>540</v>
      </c>
      <c r="D37" s="363">
        <v>33.45452041952128</v>
      </c>
      <c r="E37" s="363">
        <v>2072.1736087652298</v>
      </c>
      <c r="F37" s="363">
        <v>97.528935085641379</v>
      </c>
      <c r="G37" s="363">
        <v>93.743576462072625</v>
      </c>
      <c r="H37" s="360">
        <v>10582</v>
      </c>
      <c r="J37" s="373">
        <v>34</v>
      </c>
      <c r="K37" s="373">
        <v>2117</v>
      </c>
      <c r="M37" s="366">
        <f t="shared" si="1"/>
        <v>0.98395648292709648</v>
      </c>
      <c r="N37" s="366">
        <f t="shared" si="1"/>
        <v>0.97882551193444955</v>
      </c>
      <c r="O37" s="389">
        <f>K37*P37</f>
        <v>2095.83</v>
      </c>
      <c r="P37" s="388">
        <v>0.99</v>
      </c>
    </row>
    <row r="38" spans="2:16">
      <c r="B38" s="361" t="s">
        <v>453</v>
      </c>
      <c r="C38" s="362">
        <v>540</v>
      </c>
      <c r="D38" s="363">
        <v>33.715189896949759</v>
      </c>
      <c r="E38" s="363">
        <v>2286.895567911396</v>
      </c>
      <c r="F38" s="363">
        <v>97.251616711960295</v>
      </c>
      <c r="G38" s="363">
        <v>96.162459525980466</v>
      </c>
      <c r="H38" s="360">
        <v>9428</v>
      </c>
      <c r="J38" s="373">
        <v>34</v>
      </c>
      <c r="K38" s="373">
        <v>2170</v>
      </c>
      <c r="M38" s="366">
        <f t="shared" si="1"/>
        <v>0.99162323226322824</v>
      </c>
      <c r="N38" s="366">
        <f t="shared" si="1"/>
        <v>1.0538689253047908</v>
      </c>
      <c r="O38" s="389">
        <f>K38*P38</f>
        <v>2256.8000000000002</v>
      </c>
      <c r="P38" s="388">
        <v>1.04</v>
      </c>
    </row>
    <row r="40" spans="2:16">
      <c r="J40" s="357" t="s">
        <v>314</v>
      </c>
      <c r="M40" s="357" t="s">
        <v>315</v>
      </c>
    </row>
    <row r="41" spans="2:16">
      <c r="B41" s="361" t="s">
        <v>316</v>
      </c>
      <c r="C41" s="362" t="s">
        <v>430</v>
      </c>
      <c r="D41" s="363" t="s">
        <v>431</v>
      </c>
      <c r="E41" s="363" t="s">
        <v>432</v>
      </c>
      <c r="F41" s="363" t="s">
        <v>208</v>
      </c>
      <c r="G41" s="363" t="s">
        <v>433</v>
      </c>
      <c r="H41" s="360" t="s">
        <v>434</v>
      </c>
      <c r="J41" s="364" t="s">
        <v>435</v>
      </c>
      <c r="K41" s="364" t="s">
        <v>436</v>
      </c>
      <c r="M41" s="364" t="s">
        <v>412</v>
      </c>
      <c r="N41" s="364" t="s">
        <v>437</v>
      </c>
    </row>
    <row r="42" spans="2:16">
      <c r="B42" s="361" t="s">
        <v>454</v>
      </c>
      <c r="C42" s="362">
        <v>720</v>
      </c>
      <c r="D42" s="363">
        <v>33.811392389758183</v>
      </c>
      <c r="E42" s="363">
        <v>4003.5777373593678</v>
      </c>
      <c r="F42" s="363">
        <v>72.711113474718758</v>
      </c>
      <c r="G42" s="363">
        <v>-33.084155890340099</v>
      </c>
      <c r="H42" s="360">
        <v>579</v>
      </c>
      <c r="J42" s="373">
        <v>34</v>
      </c>
      <c r="K42" s="373">
        <v>3825</v>
      </c>
      <c r="M42" s="366">
        <f>D42/J42</f>
        <v>0.99445271734582885</v>
      </c>
      <c r="N42" s="366">
        <f>E42/K42</f>
        <v>1.0466869901593119</v>
      </c>
      <c r="O42" s="389">
        <f>K42*P42</f>
        <v>3939.75</v>
      </c>
      <c r="P42" s="388">
        <v>1.03</v>
      </c>
    </row>
    <row r="43" spans="2:16">
      <c r="B43" s="361" t="s">
        <v>455</v>
      </c>
      <c r="C43" s="362">
        <v>720</v>
      </c>
      <c r="D43" s="363">
        <v>33.844469389494833</v>
      </c>
      <c r="E43" s="363">
        <v>4109.1428182686896</v>
      </c>
      <c r="F43" s="363">
        <v>75.848965310267559</v>
      </c>
      <c r="G43" s="363">
        <v>-23.294126073839031</v>
      </c>
      <c r="H43" s="360">
        <v>11353</v>
      </c>
      <c r="J43" s="373">
        <v>34</v>
      </c>
      <c r="K43" s="373">
        <v>3932</v>
      </c>
      <c r="M43" s="366">
        <f t="shared" ref="M43:N58" si="2">D43/J43</f>
        <v>0.99542557027925982</v>
      </c>
      <c r="N43" s="366">
        <f t="shared" si="2"/>
        <v>1.045051581451854</v>
      </c>
      <c r="O43" s="389">
        <f>K43*P43</f>
        <v>4049.96</v>
      </c>
      <c r="P43" s="388">
        <v>1.03</v>
      </c>
    </row>
    <row r="44" spans="2:16">
      <c r="B44" s="361" t="s">
        <v>456</v>
      </c>
      <c r="C44" s="362">
        <v>720</v>
      </c>
      <c r="D44" s="363">
        <v>33.662883247246846</v>
      </c>
      <c r="E44" s="363">
        <v>4067.7443411544327</v>
      </c>
      <c r="F44" s="363">
        <v>77.133173668990523</v>
      </c>
      <c r="G44" s="363">
        <v>-21.319493557718499</v>
      </c>
      <c r="H44" s="360">
        <v>45620</v>
      </c>
      <c r="J44" s="373">
        <v>34</v>
      </c>
      <c r="K44" s="373">
        <v>3972</v>
      </c>
      <c r="M44" s="366">
        <f t="shared" si="2"/>
        <v>0.99008480138961308</v>
      </c>
      <c r="N44" s="366">
        <f t="shared" si="2"/>
        <v>1.0241048190217605</v>
      </c>
      <c r="O44" s="389">
        <f>K44*P44</f>
        <v>4051.44</v>
      </c>
      <c r="P44" s="388">
        <v>1.02</v>
      </c>
    </row>
    <row r="45" spans="2:16">
      <c r="B45" s="361" t="s">
        <v>457</v>
      </c>
      <c r="C45" s="362">
        <v>720</v>
      </c>
      <c r="D45" s="363">
        <v>33.671297288915014</v>
      </c>
      <c r="E45" s="363">
        <v>3461.1529539079129</v>
      </c>
      <c r="F45" s="363">
        <v>83.204537835672397</v>
      </c>
      <c r="G45" s="363">
        <v>7.800981488225772</v>
      </c>
      <c r="H45" s="360">
        <v>3374</v>
      </c>
      <c r="J45" s="373">
        <v>34</v>
      </c>
      <c r="K45" s="373">
        <v>3465</v>
      </c>
      <c r="M45" s="366">
        <f t="shared" si="2"/>
        <v>0.9903322732033828</v>
      </c>
      <c r="N45" s="366">
        <f t="shared" si="2"/>
        <v>0.99888974138756503</v>
      </c>
      <c r="O45" s="389">
        <f t="shared" ref="O45:O50" si="3">K45</f>
        <v>3465</v>
      </c>
    </row>
    <row r="46" spans="2:16">
      <c r="B46" s="361" t="s">
        <v>458</v>
      </c>
      <c r="C46" s="362">
        <v>720</v>
      </c>
      <c r="D46" s="363">
        <v>33.753550543303376</v>
      </c>
      <c r="E46" s="363">
        <v>3586.0932337316917</v>
      </c>
      <c r="F46" s="363">
        <v>84.116938400886738</v>
      </c>
      <c r="G46" s="363">
        <v>11.342290522718228</v>
      </c>
      <c r="H46" s="360">
        <v>15809</v>
      </c>
      <c r="J46" s="373">
        <v>34</v>
      </c>
      <c r="K46" s="373">
        <v>3612</v>
      </c>
      <c r="M46" s="366">
        <f t="shared" si="2"/>
        <v>0.99275148656774637</v>
      </c>
      <c r="N46" s="366">
        <f t="shared" si="2"/>
        <v>0.99282758408961569</v>
      </c>
      <c r="O46" s="389">
        <f t="shared" si="3"/>
        <v>3612</v>
      </c>
    </row>
    <row r="47" spans="2:16">
      <c r="B47" s="361" t="s">
        <v>459</v>
      </c>
      <c r="C47" s="362">
        <v>720</v>
      </c>
      <c r="D47" s="363">
        <v>33.601963892606136</v>
      </c>
      <c r="E47" s="363">
        <v>3665.7215033109278</v>
      </c>
      <c r="F47" s="363">
        <v>84.280710670517706</v>
      </c>
      <c r="G47" s="363">
        <v>13.248698850989879</v>
      </c>
      <c r="H47" s="360">
        <v>6008</v>
      </c>
      <c r="J47" s="373">
        <v>34</v>
      </c>
      <c r="K47" s="373">
        <v>3676</v>
      </c>
      <c r="M47" s="366">
        <f t="shared" si="2"/>
        <v>0.98829305566488634</v>
      </c>
      <c r="N47" s="366">
        <f t="shared" si="2"/>
        <v>0.99720389099862017</v>
      </c>
      <c r="O47" s="389">
        <f t="shared" si="3"/>
        <v>3676</v>
      </c>
    </row>
    <row r="48" spans="2:16">
      <c r="B48" s="361" t="s">
        <v>460</v>
      </c>
      <c r="C48" s="362">
        <v>720</v>
      </c>
      <c r="D48" s="363">
        <v>33.832177262398929</v>
      </c>
      <c r="E48" s="363">
        <v>3727.0564806807843</v>
      </c>
      <c r="F48" s="363">
        <v>83.990783527851491</v>
      </c>
      <c r="G48" s="363">
        <v>12.792187554740027</v>
      </c>
      <c r="H48" s="360">
        <v>38289</v>
      </c>
      <c r="J48" s="373">
        <v>34</v>
      </c>
      <c r="K48" s="373">
        <v>3706</v>
      </c>
      <c r="M48" s="366">
        <f t="shared" si="2"/>
        <v>0.9950640371293803</v>
      </c>
      <c r="N48" s="366">
        <f t="shared" si="2"/>
        <v>1.0056817271130016</v>
      </c>
      <c r="O48" s="389">
        <f t="shared" si="3"/>
        <v>3706</v>
      </c>
    </row>
    <row r="49" spans="2:16">
      <c r="B49" s="361" t="s">
        <v>461</v>
      </c>
      <c r="C49" s="362">
        <v>720</v>
      </c>
      <c r="D49" s="363">
        <v>33.934112060744994</v>
      </c>
      <c r="E49" s="363">
        <v>3812.4416327618651</v>
      </c>
      <c r="F49" s="363">
        <v>83.535983374994956</v>
      </c>
      <c r="G49" s="363">
        <v>12.41287188311558</v>
      </c>
      <c r="H49" s="360">
        <v>12134</v>
      </c>
      <c r="J49" s="373">
        <v>34</v>
      </c>
      <c r="K49" s="373">
        <v>3749</v>
      </c>
      <c r="M49" s="366">
        <f t="shared" si="2"/>
        <v>0.99806211943367629</v>
      </c>
      <c r="N49" s="366">
        <f t="shared" si="2"/>
        <v>1.016922281344856</v>
      </c>
      <c r="O49" s="389">
        <f t="shared" si="3"/>
        <v>3749</v>
      </c>
      <c r="P49" s="388"/>
    </row>
    <row r="50" spans="2:16">
      <c r="B50" s="361" t="s">
        <v>462</v>
      </c>
      <c r="C50" s="362">
        <v>720</v>
      </c>
      <c r="D50" s="363">
        <v>33.605200085443194</v>
      </c>
      <c r="E50" s="363">
        <v>3828.5912559104258</v>
      </c>
      <c r="F50" s="363">
        <v>82.621574854342683</v>
      </c>
      <c r="G50" s="363">
        <v>8.8100274345161083</v>
      </c>
      <c r="H50" s="360">
        <v>3931</v>
      </c>
      <c r="J50" s="373">
        <v>34</v>
      </c>
      <c r="K50" s="373">
        <v>3786</v>
      </c>
      <c r="M50" s="366">
        <f t="shared" si="2"/>
        <v>0.98838823780715279</v>
      </c>
      <c r="N50" s="366">
        <f t="shared" si="2"/>
        <v>1.0112496713973655</v>
      </c>
      <c r="O50" s="389">
        <f t="shared" si="3"/>
        <v>3786</v>
      </c>
    </row>
    <row r="51" spans="2:16">
      <c r="B51" s="361" t="s">
        <v>463</v>
      </c>
      <c r="C51" s="362">
        <v>720</v>
      </c>
      <c r="D51" s="363">
        <v>34.083482130491234</v>
      </c>
      <c r="E51" s="363">
        <v>3743.3656566924633</v>
      </c>
      <c r="F51" s="363">
        <v>82.662539145822777</v>
      </c>
      <c r="G51" s="363">
        <v>8.8517208854871097</v>
      </c>
      <c r="H51" s="360">
        <v>52460</v>
      </c>
      <c r="J51" s="373">
        <v>34</v>
      </c>
      <c r="K51" s="373">
        <v>3817</v>
      </c>
      <c r="M51" s="366">
        <f t="shared" si="2"/>
        <v>1.0024553567791539</v>
      </c>
      <c r="N51" s="366">
        <f t="shared" si="2"/>
        <v>0.98070884377586154</v>
      </c>
      <c r="O51" s="389">
        <f>K51*P51</f>
        <v>3778.83</v>
      </c>
      <c r="P51" s="388">
        <v>0.99</v>
      </c>
    </row>
    <row r="52" spans="2:16">
      <c r="B52" s="361" t="s">
        <v>464</v>
      </c>
      <c r="C52" s="362">
        <v>720</v>
      </c>
      <c r="D52" s="363">
        <v>33.534869572901023</v>
      </c>
      <c r="E52" s="363">
        <v>2949.3104006040867</v>
      </c>
      <c r="F52" s="363">
        <v>92.155008987446436</v>
      </c>
      <c r="G52" s="363">
        <v>56.852067927948632</v>
      </c>
      <c r="H52" s="360">
        <v>20222</v>
      </c>
      <c r="J52" s="373">
        <v>34</v>
      </c>
      <c r="K52" s="373">
        <v>2976</v>
      </c>
      <c r="M52" s="366">
        <f t="shared" si="2"/>
        <v>0.98631969332061831</v>
      </c>
      <c r="N52" s="366">
        <f t="shared" si="2"/>
        <v>0.99103172063309364</v>
      </c>
      <c r="O52" s="389">
        <f>K52</f>
        <v>2976</v>
      </c>
    </row>
    <row r="53" spans="2:16">
      <c r="B53" s="361" t="s">
        <v>465</v>
      </c>
      <c r="C53" s="362">
        <v>720</v>
      </c>
      <c r="D53" s="363">
        <v>33.842075842468986</v>
      </c>
      <c r="E53" s="363">
        <v>3084.3070940226248</v>
      </c>
      <c r="F53" s="363">
        <v>92.448248062521628</v>
      </c>
      <c r="G53" s="363">
        <v>58.935886855070684</v>
      </c>
      <c r="H53" s="360">
        <v>72460</v>
      </c>
      <c r="J53" s="373">
        <v>34</v>
      </c>
      <c r="K53" s="373">
        <v>3095</v>
      </c>
      <c r="M53" s="366">
        <f t="shared" si="2"/>
        <v>0.99535517183732314</v>
      </c>
      <c r="N53" s="366">
        <f t="shared" si="2"/>
        <v>0.99654510307677702</v>
      </c>
      <c r="O53" s="389">
        <f>K53</f>
        <v>3095</v>
      </c>
    </row>
    <row r="54" spans="2:16">
      <c r="B54" s="361" t="s">
        <v>466</v>
      </c>
      <c r="C54" s="362">
        <v>720</v>
      </c>
      <c r="D54" s="363">
        <v>33.505958046932008</v>
      </c>
      <c r="E54" s="363">
        <v>3184.7040923456161</v>
      </c>
      <c r="F54" s="363">
        <v>92.666130865765481</v>
      </c>
      <c r="G54" s="363">
        <v>62.610467871770311</v>
      </c>
      <c r="H54" s="360">
        <v>25405</v>
      </c>
      <c r="J54" s="373">
        <v>34</v>
      </c>
      <c r="K54" s="373">
        <v>3140</v>
      </c>
      <c r="M54" s="366">
        <f t="shared" si="2"/>
        <v>0.9854693543215296</v>
      </c>
      <c r="N54" s="366">
        <f t="shared" si="2"/>
        <v>1.0142369720845912</v>
      </c>
      <c r="O54" s="389">
        <f>K54</f>
        <v>3140</v>
      </c>
    </row>
    <row r="55" spans="2:16">
      <c r="B55" s="361" t="s">
        <v>467</v>
      </c>
      <c r="C55" s="362">
        <v>720</v>
      </c>
      <c r="D55" s="363">
        <v>33.806219986313415</v>
      </c>
      <c r="E55" s="363">
        <v>3312.1203110760534</v>
      </c>
      <c r="F55" s="363">
        <v>92.684556609583538</v>
      </c>
      <c r="G55" s="363">
        <v>63.225744995668542</v>
      </c>
      <c r="H55" s="360">
        <v>29481</v>
      </c>
      <c r="J55" s="373">
        <v>34</v>
      </c>
      <c r="K55" s="373">
        <v>3142</v>
      </c>
      <c r="M55" s="374">
        <f t="shared" si="2"/>
        <v>0.99430058783274755</v>
      </c>
      <c r="N55" s="374">
        <f t="shared" si="2"/>
        <v>1.0541439564214046</v>
      </c>
      <c r="O55" s="389">
        <f>K55*P55</f>
        <v>3267.6800000000003</v>
      </c>
      <c r="P55" s="388">
        <v>1.04</v>
      </c>
    </row>
    <row r="56" spans="2:16">
      <c r="B56" s="361" t="s">
        <v>468</v>
      </c>
      <c r="C56" s="362">
        <v>720</v>
      </c>
      <c r="D56" s="363">
        <v>33.64915246972069</v>
      </c>
      <c r="E56" s="363">
        <v>3426.4511479465964</v>
      </c>
      <c r="F56" s="363">
        <v>92.382138407903071</v>
      </c>
      <c r="G56" s="363">
        <v>62.358614055008211</v>
      </c>
      <c r="H56" s="360">
        <v>3414</v>
      </c>
      <c r="J56" s="373">
        <v>34</v>
      </c>
      <c r="K56" s="373">
        <v>3250</v>
      </c>
      <c r="M56" s="366">
        <f t="shared" si="2"/>
        <v>0.98968095499178499</v>
      </c>
      <c r="N56" s="366">
        <f t="shared" si="2"/>
        <v>1.054292660906645</v>
      </c>
      <c r="O56" s="389">
        <f>K56*P56</f>
        <v>3380</v>
      </c>
      <c r="P56" s="388">
        <v>1.04</v>
      </c>
    </row>
    <row r="57" spans="2:16">
      <c r="B57" s="361" t="s">
        <v>469</v>
      </c>
      <c r="C57" s="362">
        <v>720</v>
      </c>
      <c r="D57" s="363">
        <v>33.522341311245214</v>
      </c>
      <c r="E57" s="363">
        <v>2557.5091924075709</v>
      </c>
      <c r="F57" s="363">
        <v>97.270794587350593</v>
      </c>
      <c r="G57" s="363">
        <v>91.761646282421182</v>
      </c>
      <c r="H57" s="360">
        <v>2438</v>
      </c>
      <c r="J57" s="373">
        <v>34</v>
      </c>
      <c r="K57" s="373">
        <v>2663</v>
      </c>
      <c r="M57" s="366">
        <f t="shared" si="2"/>
        <v>0.98595121503662397</v>
      </c>
      <c r="N57" s="366">
        <f t="shared" si="2"/>
        <v>0.96038647856086024</v>
      </c>
      <c r="O57" s="389">
        <f>K57*P57</f>
        <v>2583.11</v>
      </c>
      <c r="P57" s="388">
        <v>0.97</v>
      </c>
    </row>
    <row r="58" spans="2:16">
      <c r="B58" s="361" t="s">
        <v>470</v>
      </c>
      <c r="C58" s="362">
        <v>720</v>
      </c>
      <c r="D58" s="363">
        <v>33.642122980145579</v>
      </c>
      <c r="E58" s="363">
        <v>2708.1125016253095</v>
      </c>
      <c r="F58" s="363">
        <v>97.623403605376851</v>
      </c>
      <c r="G58" s="363">
        <v>94.631388266460846</v>
      </c>
      <c r="H58" s="360">
        <v>11613</v>
      </c>
      <c r="J58" s="373">
        <v>34</v>
      </c>
      <c r="K58" s="373">
        <v>2769</v>
      </c>
      <c r="M58" s="366">
        <f t="shared" si="2"/>
        <v>0.98947420529839936</v>
      </c>
      <c r="N58" s="366">
        <f t="shared" si="2"/>
        <v>0.97801101539375568</v>
      </c>
      <c r="O58" s="389">
        <f>K58*P58</f>
        <v>2741.31</v>
      </c>
      <c r="P58" s="388">
        <v>0.99</v>
      </c>
    </row>
    <row r="59" spans="2:16">
      <c r="B59" s="361" t="s">
        <v>471</v>
      </c>
      <c r="C59" s="362">
        <v>720</v>
      </c>
      <c r="D59" s="363">
        <v>34.223997088716779</v>
      </c>
      <c r="E59" s="363">
        <v>3005.8782109509903</v>
      </c>
      <c r="F59" s="363">
        <v>96.92472764570374</v>
      </c>
      <c r="G59" s="363">
        <v>96.114090293404828</v>
      </c>
      <c r="H59" s="360">
        <v>3971</v>
      </c>
      <c r="J59" s="373">
        <v>34</v>
      </c>
      <c r="K59" s="373">
        <v>2839</v>
      </c>
      <c r="M59" s="366">
        <f t="shared" ref="M59:N59" si="4">D59/J59</f>
        <v>1.0065881496681406</v>
      </c>
      <c r="N59" s="366">
        <f t="shared" si="4"/>
        <v>1.0587806308386722</v>
      </c>
      <c r="O59" s="389">
        <f>K59*P59</f>
        <v>2980.9500000000003</v>
      </c>
      <c r="P59" s="388">
        <v>1.05</v>
      </c>
    </row>
    <row r="61" spans="2:16">
      <c r="J61" s="357" t="s">
        <v>314</v>
      </c>
      <c r="M61" s="357" t="s">
        <v>315</v>
      </c>
    </row>
    <row r="62" spans="2:16">
      <c r="B62" s="361" t="s">
        <v>316</v>
      </c>
      <c r="C62" s="362" t="s">
        <v>343</v>
      </c>
      <c r="D62" s="363" t="s">
        <v>344</v>
      </c>
      <c r="E62" s="363" t="s">
        <v>345</v>
      </c>
      <c r="F62" s="363" t="s">
        <v>346</v>
      </c>
      <c r="G62" s="363" t="s">
        <v>347</v>
      </c>
      <c r="H62" s="360" t="s">
        <v>348</v>
      </c>
      <c r="J62" s="364" t="s">
        <v>472</v>
      </c>
      <c r="K62" s="364" t="s">
        <v>473</v>
      </c>
      <c r="M62" s="364" t="s">
        <v>474</v>
      </c>
      <c r="N62" s="364" t="s">
        <v>475</v>
      </c>
    </row>
    <row r="63" spans="2:16">
      <c r="B63" s="361" t="s">
        <v>476</v>
      </c>
      <c r="C63" s="362">
        <v>900</v>
      </c>
      <c r="D63" s="363">
        <v>33.764102060751668</v>
      </c>
      <c r="E63" s="363">
        <v>4936.5975634324222</v>
      </c>
      <c r="F63" s="363">
        <v>72.6175081036004</v>
      </c>
      <c r="G63" s="363">
        <v>-33.656692655480143</v>
      </c>
      <c r="H63" s="360">
        <v>1052</v>
      </c>
      <c r="J63" s="373">
        <v>34</v>
      </c>
      <c r="K63" s="373">
        <v>4752</v>
      </c>
      <c r="M63" s="366">
        <f>D63/J63</f>
        <v>0.99306182531622555</v>
      </c>
      <c r="N63" s="366">
        <f>E63/K63</f>
        <v>1.038846288601099</v>
      </c>
      <c r="O63" s="389">
        <f>K63*P63</f>
        <v>4894.5600000000004</v>
      </c>
      <c r="P63" s="388">
        <v>1.03</v>
      </c>
    </row>
    <row r="64" spans="2:16">
      <c r="B64" s="361" t="s">
        <v>477</v>
      </c>
      <c r="C64" s="362">
        <v>900</v>
      </c>
      <c r="D64" s="363">
        <v>33.899785755001183</v>
      </c>
      <c r="E64" s="363">
        <v>5063.3667269574989</v>
      </c>
      <c r="F64" s="363">
        <v>76.049173643573852</v>
      </c>
      <c r="G64" s="363">
        <v>-23.061229315494774</v>
      </c>
      <c r="H64" s="360">
        <v>17396</v>
      </c>
      <c r="I64" s="357" t="s">
        <v>478</v>
      </c>
      <c r="J64" s="373">
        <v>34</v>
      </c>
      <c r="K64" s="373">
        <v>4884</v>
      </c>
      <c r="M64" s="366">
        <f t="shared" ref="M64:N77" si="5">D64/J64</f>
        <v>0.99705252220591711</v>
      </c>
      <c r="N64" s="366">
        <f t="shared" si="5"/>
        <v>1.036725374069922</v>
      </c>
      <c r="O64" s="389">
        <f>K64*P64</f>
        <v>5030.5200000000004</v>
      </c>
      <c r="P64" s="388">
        <v>1.03</v>
      </c>
    </row>
    <row r="65" spans="2:16">
      <c r="B65" s="361" t="s">
        <v>479</v>
      </c>
      <c r="C65" s="362">
        <v>900</v>
      </c>
      <c r="D65" s="363">
        <v>34.141409399873574</v>
      </c>
      <c r="E65" s="363">
        <v>5038.3032663569757</v>
      </c>
      <c r="F65" s="363">
        <v>77.385412066346788</v>
      </c>
      <c r="G65" s="363">
        <v>-19.857136325072894</v>
      </c>
      <c r="H65" s="360">
        <v>12090</v>
      </c>
      <c r="J65" s="373">
        <v>34</v>
      </c>
      <c r="K65" s="373">
        <v>4933</v>
      </c>
      <c r="M65" s="366">
        <f t="shared" si="5"/>
        <v>1.0041590999962815</v>
      </c>
      <c r="N65" s="366">
        <f t="shared" si="5"/>
        <v>1.0213466990385112</v>
      </c>
      <c r="O65" s="389">
        <f>K65*P65</f>
        <v>4982.33</v>
      </c>
      <c r="P65" s="388">
        <v>1.01</v>
      </c>
    </row>
    <row r="66" spans="2:16">
      <c r="B66" s="361" t="s">
        <v>480</v>
      </c>
      <c r="C66" s="362">
        <v>900</v>
      </c>
      <c r="D66" s="363">
        <v>33.913697623431709</v>
      </c>
      <c r="E66" s="363">
        <v>4292.7654848835127</v>
      </c>
      <c r="F66" s="363">
        <v>83.042796652923911</v>
      </c>
      <c r="G66" s="363">
        <v>6.8100621259370788</v>
      </c>
      <c r="H66" s="360">
        <v>3348</v>
      </c>
      <c r="J66" s="373">
        <v>34</v>
      </c>
      <c r="K66" s="373">
        <v>4296</v>
      </c>
      <c r="M66" s="366">
        <f t="shared" si="5"/>
        <v>0.99746169480681501</v>
      </c>
      <c r="N66" s="366">
        <f t="shared" si="5"/>
        <v>0.99924708679783814</v>
      </c>
      <c r="O66" s="389">
        <f>K66</f>
        <v>4296</v>
      </c>
    </row>
    <row r="67" spans="2:16">
      <c r="B67" s="361" t="s">
        <v>481</v>
      </c>
      <c r="C67" s="362">
        <v>900</v>
      </c>
      <c r="D67" s="363">
        <v>34.002970599195017</v>
      </c>
      <c r="E67" s="363">
        <v>4402.3366818279819</v>
      </c>
      <c r="F67" s="363">
        <v>84.088035019774878</v>
      </c>
      <c r="G67" s="363">
        <v>11.349986163388643</v>
      </c>
      <c r="H67" s="360">
        <v>31940</v>
      </c>
      <c r="J67" s="373">
        <v>34</v>
      </c>
      <c r="K67" s="373">
        <v>4487</v>
      </c>
      <c r="M67" s="366">
        <f t="shared" si="5"/>
        <v>1.0000873705645592</v>
      </c>
      <c r="N67" s="366">
        <f t="shared" si="5"/>
        <v>0.98113142006418141</v>
      </c>
      <c r="O67" s="389">
        <f>K67*P67</f>
        <v>4442.13</v>
      </c>
      <c r="P67" s="388">
        <v>0.99</v>
      </c>
    </row>
    <row r="68" spans="2:16">
      <c r="B68" s="361" t="s">
        <v>482</v>
      </c>
      <c r="C68" s="362">
        <v>900</v>
      </c>
      <c r="D68" s="363">
        <v>33.856080325390749</v>
      </c>
      <c r="E68" s="363">
        <v>4546.8067588941904</v>
      </c>
      <c r="F68" s="363">
        <v>84.242724562633768</v>
      </c>
      <c r="G68" s="363">
        <v>13.194598552137045</v>
      </c>
      <c r="H68" s="360">
        <v>10488</v>
      </c>
      <c r="J68" s="373">
        <v>34</v>
      </c>
      <c r="K68" s="373">
        <v>4564</v>
      </c>
      <c r="M68" s="366">
        <f t="shared" si="5"/>
        <v>0.99576706839384554</v>
      </c>
      <c r="N68" s="366">
        <f t="shared" si="5"/>
        <v>0.99623285690056751</v>
      </c>
      <c r="O68" s="389">
        <f>K68</f>
        <v>4564</v>
      </c>
    </row>
    <row r="69" spans="2:16">
      <c r="B69" s="361" t="s">
        <v>483</v>
      </c>
      <c r="C69" s="362">
        <v>900</v>
      </c>
      <c r="D69" s="363">
        <v>33.870062084113478</v>
      </c>
      <c r="E69" s="363">
        <v>4605.004823034822</v>
      </c>
      <c r="F69" s="363">
        <v>84.38855430266014</v>
      </c>
      <c r="G69" s="363">
        <v>14.269405814084461</v>
      </c>
      <c r="H69" s="360">
        <v>9026</v>
      </c>
      <c r="J69" s="373">
        <v>34</v>
      </c>
      <c r="K69" s="373">
        <v>4602</v>
      </c>
      <c r="M69" s="366">
        <f t="shared" si="5"/>
        <v>0.99617829659157286</v>
      </c>
      <c r="N69" s="366">
        <f t="shared" si="5"/>
        <v>1.0006529385125646</v>
      </c>
      <c r="O69" s="389">
        <f>K69</f>
        <v>4602</v>
      </c>
    </row>
    <row r="70" spans="2:16">
      <c r="B70" s="361" t="s">
        <v>484</v>
      </c>
      <c r="C70" s="362">
        <v>900</v>
      </c>
      <c r="D70" s="363">
        <v>34.066489095830633</v>
      </c>
      <c r="E70" s="363">
        <v>4753.9073019991156</v>
      </c>
      <c r="F70" s="363">
        <v>83.216092977219191</v>
      </c>
      <c r="G70" s="363">
        <v>10.990008463602129</v>
      </c>
      <c r="H70" s="360">
        <v>11901</v>
      </c>
      <c r="J70" s="373">
        <v>34</v>
      </c>
      <c r="K70" s="373">
        <v>4656</v>
      </c>
      <c r="M70" s="366">
        <f t="shared" si="5"/>
        <v>1.0019555616420774</v>
      </c>
      <c r="N70" s="366">
        <f t="shared" si="5"/>
        <v>1.0210282006011846</v>
      </c>
      <c r="O70" s="389">
        <f>K70*P70</f>
        <v>4702.5600000000004</v>
      </c>
      <c r="P70" s="388">
        <v>1.01</v>
      </c>
    </row>
    <row r="71" spans="2:16">
      <c r="B71" s="361" t="s">
        <v>485</v>
      </c>
      <c r="C71" s="362">
        <v>900</v>
      </c>
      <c r="D71" s="363">
        <v>33.991128227112782</v>
      </c>
      <c r="E71" s="363">
        <v>4686.3364893944472</v>
      </c>
      <c r="F71" s="363">
        <v>83.298321502193204</v>
      </c>
      <c r="G71" s="363">
        <v>10.061215253362075</v>
      </c>
      <c r="H71" s="360">
        <v>4721</v>
      </c>
      <c r="I71" s="357" t="s">
        <v>478</v>
      </c>
      <c r="J71" s="373">
        <v>34</v>
      </c>
      <c r="K71" s="373">
        <v>4703</v>
      </c>
      <c r="M71" s="366">
        <f t="shared" si="5"/>
        <v>0.99973906550331715</v>
      </c>
      <c r="N71" s="366">
        <f t="shared" si="5"/>
        <v>0.99645683380702688</v>
      </c>
      <c r="O71" s="389">
        <f>K71</f>
        <v>4703</v>
      </c>
    </row>
    <row r="72" spans="2:16">
      <c r="B72" s="361" t="s">
        <v>486</v>
      </c>
      <c r="C72" s="362">
        <v>900</v>
      </c>
      <c r="D72" s="363">
        <v>33.866180132609173</v>
      </c>
      <c r="E72" s="363">
        <v>4647.701411754203</v>
      </c>
      <c r="F72" s="363">
        <v>82.530528333550649</v>
      </c>
      <c r="G72" s="363">
        <v>8.5175287397127502</v>
      </c>
      <c r="H72" s="360">
        <v>7641</v>
      </c>
      <c r="J72" s="373">
        <v>34</v>
      </c>
      <c r="K72" s="373">
        <v>4741</v>
      </c>
      <c r="M72" s="366">
        <f t="shared" si="5"/>
        <v>0.9960641215473286</v>
      </c>
      <c r="N72" s="366">
        <f t="shared" si="5"/>
        <v>0.98032090524239679</v>
      </c>
      <c r="O72" s="389">
        <f>K72*P72</f>
        <v>4693.59</v>
      </c>
      <c r="P72" s="388">
        <v>0.99</v>
      </c>
    </row>
    <row r="73" spans="2:16">
      <c r="B73" s="361" t="s">
        <v>487</v>
      </c>
      <c r="C73" s="362">
        <v>900</v>
      </c>
      <c r="D73" s="363">
        <v>33.722247278870292</v>
      </c>
      <c r="E73" s="363">
        <v>3644.1536647471571</v>
      </c>
      <c r="F73" s="363">
        <v>92.31089269717441</v>
      </c>
      <c r="G73" s="363">
        <v>56.70613975242216</v>
      </c>
      <c r="H73" s="360">
        <v>1296</v>
      </c>
      <c r="J73" s="373">
        <v>34</v>
      </c>
      <c r="K73" s="373">
        <v>3689</v>
      </c>
      <c r="M73" s="366">
        <f t="shared" si="5"/>
        <v>0.99183080231971443</v>
      </c>
      <c r="N73" s="366">
        <f t="shared" si="5"/>
        <v>0.98784322709329275</v>
      </c>
      <c r="O73" s="389">
        <f>K73</f>
        <v>3689</v>
      </c>
    </row>
    <row r="74" spans="2:16">
      <c r="B74" s="361" t="s">
        <v>488</v>
      </c>
      <c r="C74" s="362">
        <v>900</v>
      </c>
      <c r="D74" s="363">
        <v>33.960481838449986</v>
      </c>
      <c r="E74" s="363">
        <v>3816.3268674580513</v>
      </c>
      <c r="F74" s="363">
        <v>92.793032692332261</v>
      </c>
      <c r="G74" s="363">
        <v>59.205104941783539</v>
      </c>
      <c r="H74" s="360">
        <v>6234</v>
      </c>
      <c r="J74" s="373">
        <v>34</v>
      </c>
      <c r="K74" s="373">
        <v>3844</v>
      </c>
      <c r="M74" s="366">
        <f t="shared" si="5"/>
        <v>0.99883770113088199</v>
      </c>
      <c r="N74" s="366">
        <f t="shared" si="5"/>
        <v>0.99280095407337443</v>
      </c>
      <c r="O74" s="389">
        <f>K74</f>
        <v>3844</v>
      </c>
    </row>
    <row r="75" spans="2:16">
      <c r="B75" s="361" t="s">
        <v>489</v>
      </c>
      <c r="C75" s="362">
        <v>900</v>
      </c>
      <c r="D75" s="363">
        <v>33.939218165062627</v>
      </c>
      <c r="E75" s="363">
        <v>3980.6638341782195</v>
      </c>
      <c r="F75" s="363">
        <v>92.244193994388439</v>
      </c>
      <c r="G75" s="363">
        <v>60.574362024919296</v>
      </c>
      <c r="H75" s="360">
        <v>3987</v>
      </c>
      <c r="J75" s="373">
        <v>34</v>
      </c>
      <c r="K75" s="373">
        <v>3896</v>
      </c>
      <c r="M75" s="366">
        <f t="shared" si="5"/>
        <v>0.99821229897243025</v>
      </c>
      <c r="N75" s="366">
        <f t="shared" si="5"/>
        <v>1.0217309635981056</v>
      </c>
      <c r="O75" s="389">
        <f>K75*P75</f>
        <v>3934.96</v>
      </c>
      <c r="P75" s="388">
        <v>1.01</v>
      </c>
    </row>
    <row r="76" spans="2:16">
      <c r="B76" s="361" t="s">
        <v>490</v>
      </c>
      <c r="C76" s="362">
        <v>900</v>
      </c>
      <c r="D76" s="363">
        <v>33.925316336976337</v>
      </c>
      <c r="E76" s="363">
        <v>4084.9463602511405</v>
      </c>
      <c r="F76" s="363">
        <v>92.600552220057423</v>
      </c>
      <c r="G76" s="363">
        <v>63.690894686810338</v>
      </c>
      <c r="H76" s="360">
        <v>23156</v>
      </c>
      <c r="I76" s="357" t="s">
        <v>478</v>
      </c>
      <c r="J76" s="373">
        <v>34</v>
      </c>
      <c r="K76" s="373">
        <v>3903</v>
      </c>
      <c r="M76" s="374">
        <f t="shared" si="5"/>
        <v>0.99780342167577463</v>
      </c>
      <c r="N76" s="374">
        <f t="shared" si="5"/>
        <v>1.0466170536128978</v>
      </c>
      <c r="O76" s="389">
        <f>K76*P76</f>
        <v>4020.09</v>
      </c>
      <c r="P76" s="388">
        <v>1.03</v>
      </c>
    </row>
    <row r="77" spans="2:16">
      <c r="B77" s="361" t="s">
        <v>491</v>
      </c>
      <c r="C77" s="362">
        <v>900</v>
      </c>
      <c r="D77" s="363">
        <v>33.980415799186915</v>
      </c>
      <c r="E77" s="363">
        <v>4250.0053018144008</v>
      </c>
      <c r="F77" s="363">
        <v>92.083386674675154</v>
      </c>
      <c r="G77" s="363">
        <v>60.703905944740548</v>
      </c>
      <c r="H77" s="360">
        <v>4294</v>
      </c>
      <c r="J77" s="373">
        <v>34</v>
      </c>
      <c r="K77" s="373">
        <v>4036</v>
      </c>
      <c r="M77" s="374">
        <f t="shared" si="5"/>
        <v>0.99942399409373284</v>
      </c>
      <c r="N77" s="374">
        <f t="shared" si="5"/>
        <v>1.0530241084773044</v>
      </c>
      <c r="O77" s="389">
        <f>K77*P77</f>
        <v>4197.4400000000005</v>
      </c>
      <c r="P77" s="388">
        <v>1.04</v>
      </c>
    </row>
    <row r="79" spans="2:16">
      <c r="B79" s="357" t="s">
        <v>492</v>
      </c>
      <c r="J79" s="357" t="s">
        <v>314</v>
      </c>
      <c r="M79" s="357" t="s">
        <v>315</v>
      </c>
    </row>
    <row r="80" spans="2:16">
      <c r="B80" s="361" t="s">
        <v>316</v>
      </c>
      <c r="C80" s="362" t="s">
        <v>343</v>
      </c>
      <c r="D80" s="363" t="s">
        <v>344</v>
      </c>
      <c r="E80" s="363" t="s">
        <v>345</v>
      </c>
      <c r="F80" s="363" t="s">
        <v>346</v>
      </c>
      <c r="G80" s="363" t="s">
        <v>347</v>
      </c>
      <c r="H80" s="360" t="s">
        <v>348</v>
      </c>
      <c r="J80" s="364" t="s">
        <v>472</v>
      </c>
      <c r="K80" s="364" t="s">
        <v>473</v>
      </c>
      <c r="M80" s="364" t="s">
        <v>474</v>
      </c>
      <c r="N80" s="364" t="s">
        <v>475</v>
      </c>
    </row>
    <row r="81" spans="1:17">
      <c r="B81" s="361" t="s">
        <v>493</v>
      </c>
      <c r="C81" s="362">
        <v>450</v>
      </c>
      <c r="D81" s="363">
        <v>33.67035239432991</v>
      </c>
      <c r="E81" s="363">
        <v>1848.5787814016674</v>
      </c>
      <c r="F81" s="363">
        <v>93.386648604094702</v>
      </c>
      <c r="G81" s="363">
        <v>61.780594531595334</v>
      </c>
      <c r="H81" s="360">
        <v>3299</v>
      </c>
      <c r="J81" s="373">
        <v>34</v>
      </c>
      <c r="K81" s="373">
        <v>1820</v>
      </c>
      <c r="M81" s="366">
        <f>D81/J81</f>
        <v>0.99030448218617384</v>
      </c>
      <c r="N81" s="366">
        <f>E81/K81</f>
        <v>1.0157026271437732</v>
      </c>
      <c r="O81" s="389">
        <f>K81*P81</f>
        <v>1838.2</v>
      </c>
      <c r="P81" s="388">
        <v>1.01</v>
      </c>
    </row>
    <row r="82" spans="1:17">
      <c r="B82" s="361" t="s">
        <v>494</v>
      </c>
      <c r="C82" s="362">
        <v>450</v>
      </c>
      <c r="D82" s="363">
        <v>33.453145865458588</v>
      </c>
      <c r="E82" s="363">
        <v>1940.0219872932844</v>
      </c>
      <c r="F82" s="363">
        <v>94.000089349226158</v>
      </c>
      <c r="G82" s="363">
        <v>65.097375905962664</v>
      </c>
      <c r="H82" s="360">
        <v>42797</v>
      </c>
      <c r="J82" s="373">
        <v>34</v>
      </c>
      <c r="K82" s="373">
        <v>1892</v>
      </c>
      <c r="M82" s="366">
        <f t="shared" ref="M82:N89" si="6">D82/J82</f>
        <v>0.98391605486642908</v>
      </c>
      <c r="N82" s="366">
        <f t="shared" si="6"/>
        <v>1.0253816000493046</v>
      </c>
      <c r="O82" s="389">
        <f t="shared" ref="O82:O89" si="7">K82*P82</f>
        <v>1910.92</v>
      </c>
      <c r="P82" s="388">
        <v>1.01</v>
      </c>
    </row>
    <row r="83" spans="1:17">
      <c r="B83" s="361" t="s">
        <v>495</v>
      </c>
      <c r="C83" s="362">
        <v>450</v>
      </c>
      <c r="D83" s="363">
        <v>33.129835777078945</v>
      </c>
      <c r="E83" s="363">
        <v>2002.334810599473</v>
      </c>
      <c r="F83" s="363">
        <v>94.542732240201914</v>
      </c>
      <c r="G83" s="363">
        <v>70.313730007140975</v>
      </c>
      <c r="H83" s="360">
        <v>3104</v>
      </c>
      <c r="J83" s="373">
        <v>34</v>
      </c>
      <c r="K83" s="373">
        <v>1920</v>
      </c>
      <c r="M83" s="366">
        <f t="shared" si="6"/>
        <v>0.97440693461996897</v>
      </c>
      <c r="N83" s="366">
        <f t="shared" si="6"/>
        <v>1.0428827138538923</v>
      </c>
      <c r="O83" s="389">
        <f t="shared" si="7"/>
        <v>1977.6000000000001</v>
      </c>
      <c r="P83" s="388">
        <v>1.03</v>
      </c>
    </row>
    <row r="84" spans="1:17">
      <c r="B84" s="361" t="s">
        <v>496</v>
      </c>
      <c r="C84" s="362">
        <v>540</v>
      </c>
      <c r="D84" s="390">
        <v>33.56</v>
      </c>
      <c r="E84" s="390">
        <v>2186.8000000000002</v>
      </c>
      <c r="F84" s="390">
        <v>93.27</v>
      </c>
      <c r="G84" s="390">
        <v>61.44</v>
      </c>
      <c r="H84" s="360">
        <v>31563</v>
      </c>
      <c r="I84" s="357" t="s">
        <v>478</v>
      </c>
      <c r="J84" s="373">
        <v>34</v>
      </c>
      <c r="K84" s="373">
        <v>2161</v>
      </c>
      <c r="M84" s="366">
        <f t="shared" si="6"/>
        <v>0.98705882352941188</v>
      </c>
      <c r="N84" s="366">
        <f t="shared" si="6"/>
        <v>1.0119389171679778</v>
      </c>
      <c r="O84" s="389">
        <f>K84</f>
        <v>2161</v>
      </c>
      <c r="P84" s="388"/>
      <c r="Q84" s="357" t="s">
        <v>609</v>
      </c>
    </row>
    <row r="85" spans="1:17">
      <c r="B85" s="361" t="s">
        <v>497</v>
      </c>
      <c r="C85" s="362">
        <v>540</v>
      </c>
      <c r="D85" s="363">
        <v>33.490978714611849</v>
      </c>
      <c r="E85" s="363">
        <v>2311.8041373574833</v>
      </c>
      <c r="F85" s="363">
        <v>93.72917384712018</v>
      </c>
      <c r="G85" s="363">
        <v>64.549435558870229</v>
      </c>
      <c r="H85" s="360">
        <v>295198</v>
      </c>
      <c r="J85" s="373">
        <v>34</v>
      </c>
      <c r="K85" s="373">
        <v>2247</v>
      </c>
      <c r="M85" s="366">
        <f t="shared" si="6"/>
        <v>0.98502878572387786</v>
      </c>
      <c r="N85" s="366">
        <f t="shared" si="6"/>
        <v>1.0288402925489468</v>
      </c>
      <c r="O85" s="389">
        <f t="shared" si="7"/>
        <v>2291.94</v>
      </c>
      <c r="P85" s="388">
        <v>1.02</v>
      </c>
    </row>
    <row r="86" spans="1:17">
      <c r="B86" s="361" t="s">
        <v>498</v>
      </c>
      <c r="C86" s="362">
        <v>540</v>
      </c>
      <c r="D86" s="390">
        <v>33.75</v>
      </c>
      <c r="E86" s="390">
        <v>2361</v>
      </c>
      <c r="F86" s="390">
        <v>94.51</v>
      </c>
      <c r="G86" s="390">
        <v>70.58</v>
      </c>
      <c r="H86" s="360">
        <v>99937</v>
      </c>
      <c r="I86" s="357" t="s">
        <v>478</v>
      </c>
      <c r="J86" s="373">
        <v>34</v>
      </c>
      <c r="K86" s="373">
        <v>2280</v>
      </c>
      <c r="M86" s="366">
        <f t="shared" si="6"/>
        <v>0.99264705882352944</v>
      </c>
      <c r="N86" s="366">
        <f t="shared" si="6"/>
        <v>1.0355263157894736</v>
      </c>
      <c r="O86" s="389">
        <f t="shared" si="7"/>
        <v>2348.4</v>
      </c>
      <c r="P86" s="388">
        <v>1.03</v>
      </c>
      <c r="Q86" s="357" t="s">
        <v>609</v>
      </c>
    </row>
    <row r="87" spans="1:17">
      <c r="A87" s="357" t="s">
        <v>499</v>
      </c>
      <c r="B87" s="361" t="s">
        <v>500</v>
      </c>
      <c r="C87" s="362">
        <v>720</v>
      </c>
      <c r="D87" s="363">
        <v>33.860994594594601</v>
      </c>
      <c r="E87" s="363">
        <v>2856.298486486487</v>
      </c>
      <c r="F87" s="363">
        <v>93.278513513513488</v>
      </c>
      <c r="G87" s="363">
        <v>61.637729729729813</v>
      </c>
      <c r="H87" s="360">
        <v>379</v>
      </c>
      <c r="J87" s="373">
        <v>34</v>
      </c>
      <c r="K87" s="373">
        <v>2827</v>
      </c>
      <c r="M87" s="366">
        <f t="shared" si="6"/>
        <v>0.99591160572337056</v>
      </c>
      <c r="N87" s="366">
        <f t="shared" si="6"/>
        <v>1.0103638084494118</v>
      </c>
      <c r="O87" s="389">
        <f>K87</f>
        <v>2827</v>
      </c>
      <c r="P87" s="388"/>
    </row>
    <row r="88" spans="1:17">
      <c r="B88" s="361" t="s">
        <v>501</v>
      </c>
      <c r="C88" s="362">
        <v>720</v>
      </c>
      <c r="D88" s="363">
        <v>33.404396979098408</v>
      </c>
      <c r="E88" s="363">
        <v>3029.2990714199714</v>
      </c>
      <c r="F88" s="363">
        <v>93.230779837120721</v>
      </c>
      <c r="G88" s="363">
        <v>64.012274588309523</v>
      </c>
      <c r="H88" s="360">
        <v>15787</v>
      </c>
      <c r="J88" s="373">
        <v>34</v>
      </c>
      <c r="K88" s="373">
        <v>2940</v>
      </c>
      <c r="M88" s="366">
        <f t="shared" si="6"/>
        <v>0.9824822640911296</v>
      </c>
      <c r="N88" s="366">
        <f t="shared" si="6"/>
        <v>1.0303738338163169</v>
      </c>
      <c r="O88" s="389">
        <f t="shared" si="7"/>
        <v>2998.8</v>
      </c>
      <c r="P88" s="388">
        <v>1.02</v>
      </c>
    </row>
    <row r="89" spans="1:17">
      <c r="B89" s="361" t="s">
        <v>502</v>
      </c>
      <c r="C89" s="362">
        <v>720</v>
      </c>
      <c r="D89" s="363">
        <v>34.019966974537475</v>
      </c>
      <c r="E89" s="363">
        <v>3146.5440061153772</v>
      </c>
      <c r="F89" s="363">
        <v>94.171157914197124</v>
      </c>
      <c r="G89" s="363">
        <v>67.683392270424235</v>
      </c>
      <c r="H89" s="360">
        <v>7748</v>
      </c>
      <c r="I89" s="357" t="s">
        <v>478</v>
      </c>
      <c r="J89" s="373">
        <v>34</v>
      </c>
      <c r="K89" s="373">
        <v>2982</v>
      </c>
      <c r="M89" s="366">
        <f t="shared" si="6"/>
        <v>1.0005872639569846</v>
      </c>
      <c r="N89" s="366">
        <f t="shared" si="6"/>
        <v>1.0551790764974438</v>
      </c>
      <c r="O89" s="389">
        <f t="shared" si="7"/>
        <v>3101.28</v>
      </c>
      <c r="P89" s="388">
        <v>1.04</v>
      </c>
    </row>
  </sheetData>
  <phoneticPr fontId="79"/>
  <conditionalFormatting sqref="M81:N89">
    <cfRule type="cellIs" dxfId="23" priority="1" stopIfTrue="1" operator="lessThan">
      <formula>1</formula>
    </cfRule>
    <cfRule type="cellIs" dxfId="22" priority="2" stopIfTrue="1" operator="greaterThan">
      <formula>1</formula>
    </cfRule>
  </conditionalFormatting>
  <conditionalFormatting sqref="M4:N19">
    <cfRule type="cellIs" dxfId="21" priority="9" stopIfTrue="1" operator="lessThan">
      <formula>1</formula>
    </cfRule>
    <cfRule type="cellIs" dxfId="20" priority="10" stopIfTrue="1" operator="greaterThan">
      <formula>1</formula>
    </cfRule>
  </conditionalFormatting>
  <conditionalFormatting sqref="M23:N38">
    <cfRule type="cellIs" dxfId="19" priority="7" stopIfTrue="1" operator="lessThan">
      <formula>1</formula>
    </cfRule>
    <cfRule type="cellIs" dxfId="18" priority="8" stopIfTrue="1" operator="greaterThan">
      <formula>1</formula>
    </cfRule>
  </conditionalFormatting>
  <conditionalFormatting sqref="M42:N59">
    <cfRule type="cellIs" dxfId="17" priority="5" stopIfTrue="1" operator="lessThan">
      <formula>1</formula>
    </cfRule>
    <cfRule type="cellIs" dxfId="16" priority="6" stopIfTrue="1" operator="greaterThan">
      <formula>1</formula>
    </cfRule>
  </conditionalFormatting>
  <conditionalFormatting sqref="M63:N77">
    <cfRule type="cellIs" dxfId="15" priority="3" stopIfTrue="1" operator="lessThan">
      <formula>1</formula>
    </cfRule>
    <cfRule type="cellIs" dxfId="14" priority="4" stopIfTrue="1" operator="greaterThan">
      <formula>1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85"/>
  <sheetViews>
    <sheetView topLeftCell="B49" zoomScale="70" zoomScaleNormal="70" workbookViewId="0">
      <selection activeCell="L182" sqref="L182"/>
    </sheetView>
  </sheetViews>
  <sheetFormatPr defaultRowHeight="18.75"/>
  <cols>
    <col min="1" max="1" width="5.375" style="357" customWidth="1"/>
    <col min="2" max="2" width="28.5" style="357" bestFit="1" customWidth="1"/>
    <col min="3" max="3" width="9" style="358"/>
    <col min="4" max="7" width="9" style="359"/>
    <col min="8" max="8" width="9" style="360"/>
    <col min="9" max="9" width="9" style="357"/>
    <col min="10" max="10" width="0" style="357" hidden="1" customWidth="1"/>
    <col min="11" max="11" width="9" style="357"/>
    <col min="12" max="12" width="2.875" style="357" customWidth="1"/>
    <col min="13" max="13" width="0" style="357" hidden="1" customWidth="1"/>
    <col min="14" max="16384" width="9" style="357"/>
  </cols>
  <sheetData>
    <row r="2" spans="2:16">
      <c r="J2" s="357" t="s">
        <v>314</v>
      </c>
      <c r="M2" s="357" t="s">
        <v>315</v>
      </c>
    </row>
    <row r="3" spans="2:16">
      <c r="B3" s="361" t="s">
        <v>316</v>
      </c>
      <c r="C3" s="362" t="s">
        <v>430</v>
      </c>
      <c r="D3" s="363" t="s">
        <v>431</v>
      </c>
      <c r="E3" s="363" t="s">
        <v>432</v>
      </c>
      <c r="F3" s="363" t="s">
        <v>208</v>
      </c>
      <c r="G3" s="363" t="s">
        <v>433</v>
      </c>
      <c r="H3" s="360" t="s">
        <v>503</v>
      </c>
      <c r="J3" s="364" t="s">
        <v>504</v>
      </c>
      <c r="K3" s="364" t="s">
        <v>505</v>
      </c>
      <c r="M3" s="364" t="s">
        <v>506</v>
      </c>
      <c r="N3" s="364" t="s">
        <v>507</v>
      </c>
    </row>
    <row r="4" spans="2:16">
      <c r="B4" s="361" t="s">
        <v>508</v>
      </c>
      <c r="C4" s="362">
        <v>990</v>
      </c>
      <c r="D4" s="363">
        <v>32.96077119231888</v>
      </c>
      <c r="E4" s="363">
        <v>5453.5051946760595</v>
      </c>
      <c r="F4" s="363">
        <v>71.50624687126323</v>
      </c>
      <c r="G4" s="363">
        <v>-38.787431635953176</v>
      </c>
      <c r="H4" s="360">
        <v>2505</v>
      </c>
      <c r="J4" s="373">
        <v>34</v>
      </c>
      <c r="K4" s="373">
        <v>5440</v>
      </c>
      <c r="M4" s="366">
        <f>D4/J4</f>
        <v>0.96943444683290825</v>
      </c>
      <c r="N4" s="366">
        <f>E4/K4</f>
        <v>1.0024825725507462</v>
      </c>
      <c r="O4" s="389">
        <f>K4</f>
        <v>5440</v>
      </c>
      <c r="P4" s="388"/>
    </row>
    <row r="5" spans="2:16">
      <c r="B5" s="361" t="s">
        <v>509</v>
      </c>
      <c r="C5" s="362">
        <v>990</v>
      </c>
      <c r="D5" s="363">
        <v>33.290411473489151</v>
      </c>
      <c r="E5" s="363">
        <v>5549.2850420129971</v>
      </c>
      <c r="F5" s="363">
        <v>75.604275243787939</v>
      </c>
      <c r="G5" s="363">
        <v>-25.098949344310302</v>
      </c>
      <c r="H5" s="360">
        <v>2118</v>
      </c>
      <c r="J5" s="373">
        <v>34</v>
      </c>
      <c r="K5" s="373">
        <v>5590</v>
      </c>
      <c r="M5" s="366">
        <f t="shared" ref="M5:N19" si="0">D5/J5</f>
        <v>0.97912974922026919</v>
      </c>
      <c r="N5" s="366">
        <f t="shared" si="0"/>
        <v>0.99271646547638592</v>
      </c>
      <c r="O5" s="389">
        <f t="shared" ref="O5" si="1">K5</f>
        <v>5590</v>
      </c>
    </row>
    <row r="6" spans="2:16">
      <c r="B6" s="361" t="s">
        <v>510</v>
      </c>
      <c r="C6" s="362">
        <v>990</v>
      </c>
      <c r="D6" s="363">
        <v>33.328429323339897</v>
      </c>
      <c r="E6" s="363">
        <v>5564.5888793314562</v>
      </c>
      <c r="F6" s="363">
        <v>76.829659948794017</v>
      </c>
      <c r="G6" s="363">
        <v>-21.850957289386635</v>
      </c>
      <c r="H6" s="360">
        <v>11609</v>
      </c>
      <c r="J6" s="373">
        <v>34</v>
      </c>
      <c r="K6" s="373">
        <v>5648</v>
      </c>
      <c r="M6" s="366">
        <f t="shared" si="0"/>
        <v>0.98024792127470284</v>
      </c>
      <c r="N6" s="366">
        <f t="shared" si="0"/>
        <v>0.98523174209126352</v>
      </c>
      <c r="O6" s="389">
        <f t="shared" ref="O6:O18" si="2">K6*P6</f>
        <v>5591.5199999999995</v>
      </c>
      <c r="P6" s="388">
        <v>0.99</v>
      </c>
    </row>
    <row r="7" spans="2:16">
      <c r="B7" s="361" t="s">
        <v>511</v>
      </c>
      <c r="C7" s="362">
        <v>990</v>
      </c>
      <c r="D7" s="363">
        <v>33.23438336579494</v>
      </c>
      <c r="E7" s="363">
        <v>4834.0338041142359</v>
      </c>
      <c r="F7" s="363">
        <v>82.802932222100623</v>
      </c>
      <c r="G7" s="363">
        <v>6.0606307060096514</v>
      </c>
      <c r="H7" s="360">
        <v>533</v>
      </c>
      <c r="J7" s="373">
        <v>34</v>
      </c>
      <c r="K7" s="373">
        <v>4926</v>
      </c>
      <c r="M7" s="366">
        <f t="shared" si="0"/>
        <v>0.97748186369985124</v>
      </c>
      <c r="N7" s="366">
        <f t="shared" si="0"/>
        <v>0.98133045150512299</v>
      </c>
      <c r="O7" s="389">
        <f t="shared" si="2"/>
        <v>4876.74</v>
      </c>
      <c r="P7" s="388">
        <v>0.99</v>
      </c>
    </row>
    <row r="8" spans="2:16">
      <c r="B8" s="361" t="s">
        <v>512</v>
      </c>
      <c r="C8" s="362">
        <v>990</v>
      </c>
      <c r="D8" s="363">
        <v>32.932024861264104</v>
      </c>
      <c r="E8" s="363">
        <v>5002.6430337598176</v>
      </c>
      <c r="F8" s="363">
        <v>83.798896326851889</v>
      </c>
      <c r="G8" s="363">
        <v>9.9824136210441292</v>
      </c>
      <c r="H8" s="360">
        <v>30187</v>
      </c>
      <c r="J8" s="373">
        <v>34</v>
      </c>
      <c r="K8" s="373">
        <v>5137</v>
      </c>
      <c r="M8" s="366">
        <f t="shared" si="0"/>
        <v>0.96858896650776771</v>
      </c>
      <c r="N8" s="366">
        <f t="shared" si="0"/>
        <v>0.97384524698458586</v>
      </c>
      <c r="O8" s="389">
        <f t="shared" si="2"/>
        <v>5085.63</v>
      </c>
      <c r="P8" s="388">
        <v>0.99</v>
      </c>
    </row>
    <row r="9" spans="2:16">
      <c r="B9" s="361" t="s">
        <v>513</v>
      </c>
      <c r="C9" s="362">
        <v>990</v>
      </c>
      <c r="D9" s="363">
        <v>33.480167517258586</v>
      </c>
      <c r="E9" s="363">
        <v>5042.9185260036747</v>
      </c>
      <c r="F9" s="363">
        <v>84.416763136425502</v>
      </c>
      <c r="G9" s="363">
        <v>13.813635611577745</v>
      </c>
      <c r="H9" s="360">
        <v>3462</v>
      </c>
      <c r="J9" s="373">
        <v>34</v>
      </c>
      <c r="K9" s="373">
        <v>5227</v>
      </c>
      <c r="M9" s="366">
        <f t="shared" si="0"/>
        <v>0.98471080933113486</v>
      </c>
      <c r="N9" s="366">
        <f t="shared" si="0"/>
        <v>0.96478257623946329</v>
      </c>
      <c r="O9" s="389">
        <f t="shared" si="2"/>
        <v>5122.46</v>
      </c>
      <c r="P9" s="388">
        <v>0.98</v>
      </c>
    </row>
    <row r="10" spans="2:16">
      <c r="B10" s="361" t="s">
        <v>514</v>
      </c>
      <c r="C10" s="362">
        <v>990</v>
      </c>
      <c r="D10" s="363">
        <v>32.983447815315643</v>
      </c>
      <c r="E10" s="363">
        <v>5176.55423893433</v>
      </c>
      <c r="F10" s="363">
        <v>84.491158890914562</v>
      </c>
      <c r="G10" s="363">
        <v>14.910752830440876</v>
      </c>
      <c r="H10" s="360">
        <v>75921</v>
      </c>
      <c r="J10" s="373">
        <v>34</v>
      </c>
      <c r="K10" s="373">
        <v>5269</v>
      </c>
      <c r="M10" s="366">
        <f t="shared" si="0"/>
        <v>0.97010140633281305</v>
      </c>
      <c r="N10" s="366">
        <f t="shared" si="0"/>
        <v>0.98245478059106661</v>
      </c>
      <c r="O10" s="389">
        <f t="shared" si="2"/>
        <v>5216.3100000000004</v>
      </c>
      <c r="P10" s="388">
        <v>0.99</v>
      </c>
    </row>
    <row r="11" spans="2:16">
      <c r="B11" s="361" t="s">
        <v>515</v>
      </c>
      <c r="C11" s="362">
        <v>990</v>
      </c>
      <c r="D11" s="363">
        <v>32.574893578332464</v>
      </c>
      <c r="E11" s="363">
        <v>5213.1348828348746</v>
      </c>
      <c r="F11" s="363">
        <v>83.125349369196371</v>
      </c>
      <c r="G11" s="363">
        <v>9.152109693656163</v>
      </c>
      <c r="H11" s="360">
        <v>441</v>
      </c>
      <c r="J11" s="373">
        <v>34</v>
      </c>
      <c r="K11" s="373">
        <v>5330</v>
      </c>
      <c r="M11" s="366">
        <f t="shared" si="0"/>
        <v>0.95808510524507251</v>
      </c>
      <c r="N11" s="366">
        <f t="shared" si="0"/>
        <v>0.97807408683581132</v>
      </c>
      <c r="O11" s="389">
        <f t="shared" si="2"/>
        <v>5276.7</v>
      </c>
      <c r="P11" s="388">
        <v>0.99</v>
      </c>
    </row>
    <row r="12" spans="2:16">
      <c r="B12" s="361" t="s">
        <v>516</v>
      </c>
      <c r="C12" s="362">
        <v>990</v>
      </c>
      <c r="D12" s="363">
        <v>32.841874231953653</v>
      </c>
      <c r="E12" s="363">
        <v>5318.8971217369526</v>
      </c>
      <c r="F12" s="363">
        <v>82.144644512905771</v>
      </c>
      <c r="G12" s="363">
        <v>6.1579826061252421</v>
      </c>
      <c r="H12" s="360">
        <v>13754</v>
      </c>
      <c r="J12" s="373">
        <v>34</v>
      </c>
      <c r="K12" s="373">
        <v>5427</v>
      </c>
      <c r="M12" s="366">
        <f t="shared" si="0"/>
        <v>0.96593747741040159</v>
      </c>
      <c r="N12" s="366">
        <f t="shared" si="0"/>
        <v>0.98008054574110048</v>
      </c>
      <c r="O12" s="389">
        <f t="shared" si="2"/>
        <v>5372.73</v>
      </c>
      <c r="P12" s="388">
        <v>0.99</v>
      </c>
    </row>
    <row r="13" spans="2:16">
      <c r="B13" s="361" t="s">
        <v>517</v>
      </c>
      <c r="C13" s="362">
        <v>990</v>
      </c>
      <c r="D13" s="363">
        <v>32.883024272699657</v>
      </c>
      <c r="E13" s="363">
        <v>4115.8163870792287</v>
      </c>
      <c r="F13" s="363">
        <v>92.425449185603284</v>
      </c>
      <c r="G13" s="363">
        <v>56.348802452106746</v>
      </c>
      <c r="H13" s="360">
        <v>10962</v>
      </c>
      <c r="I13" s="357" t="s">
        <v>478</v>
      </c>
      <c r="J13" s="373">
        <v>34</v>
      </c>
      <c r="K13" s="373">
        <v>4231</v>
      </c>
      <c r="M13" s="366">
        <f t="shared" si="0"/>
        <v>0.96714777272646046</v>
      </c>
      <c r="N13" s="366">
        <f t="shared" si="0"/>
        <v>0.97277626733141775</v>
      </c>
      <c r="O13" s="389">
        <f t="shared" si="2"/>
        <v>4146.38</v>
      </c>
      <c r="P13" s="388">
        <v>0.98</v>
      </c>
    </row>
    <row r="14" spans="2:16">
      <c r="B14" s="361" t="s">
        <v>518</v>
      </c>
      <c r="C14" s="362">
        <v>990</v>
      </c>
      <c r="D14" s="363">
        <v>33.131263450954371</v>
      </c>
      <c r="E14" s="363">
        <v>4231.959726224447</v>
      </c>
      <c r="F14" s="363">
        <v>92.565496312713208</v>
      </c>
      <c r="G14" s="363">
        <v>59.103600996651295</v>
      </c>
      <c r="H14" s="360">
        <v>4317</v>
      </c>
      <c r="J14" s="373">
        <v>34</v>
      </c>
      <c r="K14" s="373">
        <v>4400</v>
      </c>
      <c r="M14" s="366">
        <f t="shared" si="0"/>
        <v>0.97444892502806979</v>
      </c>
      <c r="N14" s="366">
        <f t="shared" si="0"/>
        <v>0.96180902868737428</v>
      </c>
      <c r="O14" s="389">
        <f t="shared" si="2"/>
        <v>4268</v>
      </c>
      <c r="P14" s="388">
        <v>0.97</v>
      </c>
    </row>
    <row r="15" spans="2:16">
      <c r="B15" s="361" t="s">
        <v>519</v>
      </c>
      <c r="C15" s="362">
        <v>990</v>
      </c>
      <c r="D15" s="363">
        <v>32.54408943494699</v>
      </c>
      <c r="E15" s="363">
        <v>4395.4292532661448</v>
      </c>
      <c r="F15" s="363">
        <v>92.990776634723005</v>
      </c>
      <c r="G15" s="363">
        <v>63.195044000065472</v>
      </c>
      <c r="H15" s="360">
        <v>3804</v>
      </c>
      <c r="J15" s="373">
        <v>34</v>
      </c>
      <c r="K15" s="373">
        <v>4463</v>
      </c>
      <c r="M15" s="366">
        <f t="shared" si="0"/>
        <v>0.95717910102785264</v>
      </c>
      <c r="N15" s="366">
        <f t="shared" si="0"/>
        <v>0.98485979235181376</v>
      </c>
      <c r="O15" s="389">
        <f t="shared" si="2"/>
        <v>4418.37</v>
      </c>
      <c r="P15" s="388">
        <v>0.99</v>
      </c>
    </row>
    <row r="16" spans="2:16">
      <c r="B16" s="361" t="s">
        <v>520</v>
      </c>
      <c r="C16" s="362">
        <v>990</v>
      </c>
      <c r="D16" s="363">
        <v>32.816239105450229</v>
      </c>
      <c r="E16" s="363">
        <v>4562.2672625207661</v>
      </c>
      <c r="F16" s="363">
        <v>92.738435655925159</v>
      </c>
      <c r="G16" s="363">
        <v>63.106390666578477</v>
      </c>
      <c r="H16" s="360">
        <v>3093</v>
      </c>
      <c r="J16" s="373">
        <v>34</v>
      </c>
      <c r="K16" s="373">
        <v>4468</v>
      </c>
      <c r="M16" s="366">
        <f t="shared" si="0"/>
        <v>0.96518350310147738</v>
      </c>
      <c r="N16" s="366">
        <f t="shared" si="0"/>
        <v>1.0210983130082287</v>
      </c>
      <c r="O16" s="389">
        <f t="shared" si="2"/>
        <v>4512.68</v>
      </c>
      <c r="P16" s="388">
        <v>1.01</v>
      </c>
    </row>
    <row r="17" spans="2:16">
      <c r="B17" s="361" t="s">
        <v>521</v>
      </c>
      <c r="C17" s="362">
        <v>990</v>
      </c>
      <c r="D17" s="363">
        <v>33.758566037735854</v>
      </c>
      <c r="E17" s="363">
        <v>3445.933811320755</v>
      </c>
      <c r="F17" s="363">
        <v>97.949811320754705</v>
      </c>
      <c r="G17" s="363">
        <v>94.027547169811299</v>
      </c>
      <c r="H17" s="360">
        <v>201</v>
      </c>
      <c r="J17" s="373">
        <v>34</v>
      </c>
      <c r="K17" s="373">
        <v>3786</v>
      </c>
      <c r="M17" s="366">
        <f t="shared" si="0"/>
        <v>0.99289900110987805</v>
      </c>
      <c r="N17" s="366">
        <f t="shared" si="0"/>
        <v>0.9101779744640135</v>
      </c>
      <c r="O17" s="391">
        <f t="shared" si="2"/>
        <v>3483.1200000000003</v>
      </c>
      <c r="P17" s="392">
        <v>0.92</v>
      </c>
    </row>
    <row r="18" spans="2:16">
      <c r="B18" s="361" t="s">
        <v>522</v>
      </c>
      <c r="C18" s="362">
        <v>990</v>
      </c>
      <c r="D18" s="363">
        <v>33.293841216258791</v>
      </c>
      <c r="E18" s="363">
        <v>3805.3675068125544</v>
      </c>
      <c r="F18" s="363">
        <v>97.747563093493724</v>
      </c>
      <c r="G18" s="363">
        <v>95.908490475410744</v>
      </c>
      <c r="H18" s="360">
        <v>582</v>
      </c>
      <c r="I18" s="357" t="s">
        <v>478</v>
      </c>
      <c r="J18" s="373">
        <v>34</v>
      </c>
      <c r="K18" s="373">
        <v>3938</v>
      </c>
      <c r="M18" s="366">
        <f t="shared" si="0"/>
        <v>0.97923062400761152</v>
      </c>
      <c r="N18" s="366">
        <f t="shared" si="0"/>
        <v>0.96631983413218747</v>
      </c>
      <c r="O18" s="389">
        <f t="shared" si="2"/>
        <v>3859.24</v>
      </c>
      <c r="P18" s="388">
        <v>0.98</v>
      </c>
    </row>
    <row r="19" spans="2:16">
      <c r="B19" s="361" t="s">
        <v>523</v>
      </c>
      <c r="C19" s="362">
        <v>990</v>
      </c>
      <c r="D19" s="363">
        <v>32.657007565370783</v>
      </c>
      <c r="E19" s="363">
        <v>4017.0487863604762</v>
      </c>
      <c r="F19" s="363">
        <v>97.942296165717593</v>
      </c>
      <c r="G19" s="363">
        <v>97.843298394356225</v>
      </c>
      <c r="H19" s="360">
        <v>3022</v>
      </c>
      <c r="J19" s="373">
        <v>34</v>
      </c>
      <c r="K19" s="373">
        <v>4036</v>
      </c>
      <c r="M19" s="366">
        <f t="shared" si="0"/>
        <v>0.96050022251090539</v>
      </c>
      <c r="N19" s="366">
        <f t="shared" si="0"/>
        <v>0.99530445648178301</v>
      </c>
      <c r="O19" s="389">
        <f>K19</f>
        <v>4036</v>
      </c>
      <c r="P19" s="388"/>
    </row>
    <row r="20" spans="2:16">
      <c r="B20" s="375"/>
      <c r="C20" s="376"/>
      <c r="D20" s="377"/>
      <c r="E20" s="377"/>
      <c r="F20" s="377"/>
      <c r="G20" s="377"/>
      <c r="H20" s="378"/>
      <c r="I20" s="379"/>
      <c r="J20" s="380"/>
      <c r="K20" s="380"/>
    </row>
    <row r="21" spans="2:16">
      <c r="I21" s="379"/>
      <c r="J21" s="357" t="s">
        <v>314</v>
      </c>
      <c r="M21" s="357" t="s">
        <v>315</v>
      </c>
    </row>
    <row r="22" spans="2:16">
      <c r="B22" s="361" t="s">
        <v>316</v>
      </c>
      <c r="C22" s="362" t="s">
        <v>343</v>
      </c>
      <c r="D22" s="363" t="s">
        <v>344</v>
      </c>
      <c r="E22" s="363" t="s">
        <v>345</v>
      </c>
      <c r="F22" s="363" t="s">
        <v>346</v>
      </c>
      <c r="G22" s="363" t="s">
        <v>347</v>
      </c>
      <c r="H22" s="360" t="s">
        <v>348</v>
      </c>
      <c r="I22" s="379"/>
      <c r="J22" s="364" t="s">
        <v>472</v>
      </c>
      <c r="K22" s="364" t="s">
        <v>473</v>
      </c>
      <c r="M22" s="364" t="s">
        <v>474</v>
      </c>
      <c r="N22" s="364" t="s">
        <v>475</v>
      </c>
    </row>
    <row r="23" spans="2:16">
      <c r="B23" s="361" t="s">
        <v>524</v>
      </c>
      <c r="C23" s="362">
        <v>1080</v>
      </c>
      <c r="D23" s="363">
        <v>32.867379269259317</v>
      </c>
      <c r="E23" s="363">
        <v>5931.5236125613683</v>
      </c>
      <c r="F23" s="363">
        <v>72.092041086552854</v>
      </c>
      <c r="G23" s="363">
        <v>-37.302089707042384</v>
      </c>
      <c r="H23" s="360">
        <v>16367</v>
      </c>
      <c r="J23" s="373">
        <v>34</v>
      </c>
      <c r="K23" s="373">
        <v>5935</v>
      </c>
      <c r="M23" s="366">
        <f>D23/J23</f>
        <v>0.96668762556645049</v>
      </c>
      <c r="N23" s="366">
        <f>E23/K23</f>
        <v>0.99941425653940497</v>
      </c>
      <c r="O23" s="389">
        <f>K23</f>
        <v>5935</v>
      </c>
    </row>
    <row r="24" spans="2:16">
      <c r="B24" s="361" t="s">
        <v>525</v>
      </c>
      <c r="C24" s="362">
        <v>1080</v>
      </c>
      <c r="D24" s="363">
        <v>32.923578364524815</v>
      </c>
      <c r="E24" s="363">
        <v>6215.8452041069777</v>
      </c>
      <c r="F24" s="363">
        <v>75.468739477711836</v>
      </c>
      <c r="G24" s="363">
        <v>-26.606323349836288</v>
      </c>
      <c r="H24" s="360">
        <v>51397</v>
      </c>
      <c r="J24" s="373">
        <v>34</v>
      </c>
      <c r="K24" s="373">
        <v>6099</v>
      </c>
      <c r="M24" s="366">
        <f t="shared" ref="M24:N39" si="3">D24/J24</f>
        <v>0.96834054013308279</v>
      </c>
      <c r="N24" s="366">
        <f t="shared" si="3"/>
        <v>1.0191580921637937</v>
      </c>
      <c r="O24" s="389">
        <f>K24*P24</f>
        <v>6159.99</v>
      </c>
      <c r="P24" s="388">
        <v>1.01</v>
      </c>
    </row>
    <row r="25" spans="2:16">
      <c r="B25" s="361" t="s">
        <v>526</v>
      </c>
      <c r="C25" s="362">
        <v>1080</v>
      </c>
      <c r="D25" s="363">
        <v>33.111554571405129</v>
      </c>
      <c r="E25" s="363">
        <v>6144.9609484891471</v>
      </c>
      <c r="F25" s="363">
        <v>76.603954449979895</v>
      </c>
      <c r="G25" s="363">
        <v>-22.204333394641598</v>
      </c>
      <c r="H25" s="360">
        <v>292856</v>
      </c>
      <c r="J25" s="373">
        <v>34</v>
      </c>
      <c r="K25" s="373">
        <v>6161</v>
      </c>
      <c r="M25" s="366">
        <f t="shared" si="3"/>
        <v>0.97386925210015085</v>
      </c>
      <c r="N25" s="366">
        <f t="shared" si="3"/>
        <v>0.99739668048841856</v>
      </c>
      <c r="O25" s="389">
        <f>K25</f>
        <v>6161</v>
      </c>
    </row>
    <row r="26" spans="2:16">
      <c r="B26" s="361" t="s">
        <v>527</v>
      </c>
      <c r="C26" s="362">
        <v>1080</v>
      </c>
      <c r="D26" s="363">
        <v>32.701236037801017</v>
      </c>
      <c r="E26" s="363">
        <v>5040.2514791506665</v>
      </c>
      <c r="F26" s="363">
        <v>82.767204380228705</v>
      </c>
      <c r="G26" s="363">
        <v>6.7649784517172797</v>
      </c>
      <c r="H26" s="360">
        <v>9879</v>
      </c>
      <c r="J26" s="373">
        <v>34</v>
      </c>
      <c r="K26" s="373">
        <v>5374</v>
      </c>
      <c r="M26" s="366">
        <f t="shared" si="3"/>
        <v>0.96180105993532405</v>
      </c>
      <c r="N26" s="366">
        <f t="shared" si="3"/>
        <v>0.93789569764619773</v>
      </c>
      <c r="O26" s="389">
        <f>K26*P26</f>
        <v>5105.3</v>
      </c>
      <c r="P26" s="388">
        <v>0.95</v>
      </c>
    </row>
    <row r="27" spans="2:16">
      <c r="B27" s="361" t="s">
        <v>528</v>
      </c>
      <c r="C27" s="362">
        <v>1080</v>
      </c>
      <c r="D27" s="363">
        <v>33.022189122740791</v>
      </c>
      <c r="E27" s="363">
        <v>5456.0391877885968</v>
      </c>
      <c r="F27" s="363">
        <v>83.948279479504748</v>
      </c>
      <c r="G27" s="363">
        <v>10.313711309160764</v>
      </c>
      <c r="H27" s="360">
        <v>100561</v>
      </c>
      <c r="J27" s="373">
        <v>34</v>
      </c>
      <c r="K27" s="373">
        <v>5603</v>
      </c>
      <c r="M27" s="366">
        <f t="shared" si="3"/>
        <v>0.97124085655119974</v>
      </c>
      <c r="N27" s="366">
        <f t="shared" si="3"/>
        <v>0.97377104904311917</v>
      </c>
      <c r="O27" s="389">
        <f>K27*P27</f>
        <v>5490.94</v>
      </c>
      <c r="P27" s="388">
        <v>0.98</v>
      </c>
    </row>
    <row r="28" spans="2:16">
      <c r="B28" s="361" t="s">
        <v>529</v>
      </c>
      <c r="C28" s="362">
        <v>1080</v>
      </c>
      <c r="D28" s="363">
        <v>33.226544238585817</v>
      </c>
      <c r="E28" s="363">
        <v>5415.6984742892728</v>
      </c>
      <c r="F28" s="363">
        <v>84.061080114276564</v>
      </c>
      <c r="G28" s="363">
        <v>11.99081222019446</v>
      </c>
      <c r="H28" s="360">
        <v>3896</v>
      </c>
      <c r="J28" s="373">
        <v>34</v>
      </c>
      <c r="K28" s="373">
        <v>5702</v>
      </c>
      <c r="M28" s="366">
        <f t="shared" si="3"/>
        <v>0.9772513011348769</v>
      </c>
      <c r="N28" s="366">
        <f t="shared" si="3"/>
        <v>0.9497892799525206</v>
      </c>
      <c r="O28" s="389">
        <f>K28*P28</f>
        <v>5473.92</v>
      </c>
      <c r="P28" s="388">
        <v>0.96</v>
      </c>
    </row>
    <row r="29" spans="2:16">
      <c r="B29" s="361" t="s">
        <v>530</v>
      </c>
      <c r="C29" s="362">
        <v>1080</v>
      </c>
      <c r="D29" s="363">
        <v>33.17964952584785</v>
      </c>
      <c r="E29" s="363">
        <v>5732.2299237418456</v>
      </c>
      <c r="F29" s="363">
        <v>84.294174693367736</v>
      </c>
      <c r="G29" s="363">
        <v>14.086533180327846</v>
      </c>
      <c r="H29" s="360">
        <v>120776</v>
      </c>
      <c r="J29" s="373">
        <v>34</v>
      </c>
      <c r="K29" s="373">
        <v>5748</v>
      </c>
      <c r="M29" s="366">
        <f t="shared" si="3"/>
        <v>0.97587204487787793</v>
      </c>
      <c r="N29" s="366">
        <f t="shared" si="3"/>
        <v>0.99725642375467038</v>
      </c>
      <c r="O29" s="389">
        <f>K29</f>
        <v>5748</v>
      </c>
    </row>
    <row r="30" spans="2:16">
      <c r="B30" s="361" t="s">
        <v>531</v>
      </c>
      <c r="C30" s="362">
        <v>1080</v>
      </c>
      <c r="D30" s="363">
        <v>32.977585793263763</v>
      </c>
      <c r="E30" s="363">
        <v>5783.8811863646633</v>
      </c>
      <c r="F30" s="363">
        <v>83.601239947626738</v>
      </c>
      <c r="G30" s="363">
        <v>10.864001714247562</v>
      </c>
      <c r="H30" s="360">
        <v>15514</v>
      </c>
      <c r="J30" s="373">
        <v>34</v>
      </c>
      <c r="K30" s="373">
        <v>5815</v>
      </c>
      <c r="M30" s="366">
        <f t="shared" si="3"/>
        <v>0.96992899391952248</v>
      </c>
      <c r="N30" s="366">
        <f t="shared" si="3"/>
        <v>0.99464852731980458</v>
      </c>
      <c r="O30" s="389">
        <f>K30</f>
        <v>5815</v>
      </c>
    </row>
    <row r="31" spans="2:16">
      <c r="B31" s="361" t="s">
        <v>532</v>
      </c>
      <c r="C31" s="362">
        <v>1080</v>
      </c>
      <c r="D31" s="363">
        <v>33.173307297737523</v>
      </c>
      <c r="E31" s="363">
        <v>5757.1466855704948</v>
      </c>
      <c r="F31" s="363">
        <v>82.97711428897513</v>
      </c>
      <c r="G31" s="363">
        <v>8.4886031900333183</v>
      </c>
      <c r="H31" s="360">
        <v>27450</v>
      </c>
      <c r="J31" s="373">
        <v>34</v>
      </c>
      <c r="K31" s="373">
        <v>5920</v>
      </c>
      <c r="M31" s="366">
        <f t="shared" si="3"/>
        <v>0.97568550875698601</v>
      </c>
      <c r="N31" s="366">
        <f t="shared" si="3"/>
        <v>0.97249099418420526</v>
      </c>
      <c r="O31" s="389">
        <f>K31*P31</f>
        <v>5801.5999999999995</v>
      </c>
      <c r="P31" s="388">
        <v>0.98</v>
      </c>
    </row>
    <row r="32" spans="2:16">
      <c r="B32" s="361" t="s">
        <v>533</v>
      </c>
      <c r="C32" s="362">
        <v>1080</v>
      </c>
      <c r="D32" s="363">
        <v>32.971382183459113</v>
      </c>
      <c r="E32" s="363">
        <v>4470.7049597910454</v>
      </c>
      <c r="F32" s="363">
        <v>92.385754639081853</v>
      </c>
      <c r="G32" s="363">
        <v>56.794635219006452</v>
      </c>
      <c r="H32" s="360">
        <v>4380</v>
      </c>
      <c r="J32" s="373">
        <v>34</v>
      </c>
      <c r="K32" s="373">
        <v>4615</v>
      </c>
      <c r="M32" s="366">
        <f t="shared" si="3"/>
        <v>0.96974653480762096</v>
      </c>
      <c r="N32" s="366">
        <f t="shared" si="3"/>
        <v>0.96873346907714963</v>
      </c>
      <c r="O32" s="389">
        <f>K32*P32</f>
        <v>4522.7</v>
      </c>
      <c r="P32" s="388">
        <v>0.98</v>
      </c>
    </row>
    <row r="33" spans="2:16">
      <c r="B33" s="361" t="s">
        <v>534</v>
      </c>
      <c r="C33" s="362">
        <v>1080</v>
      </c>
      <c r="D33" s="363">
        <v>32.996814531803231</v>
      </c>
      <c r="E33" s="363">
        <v>4661.819011624706</v>
      </c>
      <c r="F33" s="363">
        <v>92.623142267674652</v>
      </c>
      <c r="G33" s="363">
        <v>58.239414102981222</v>
      </c>
      <c r="H33" s="360">
        <v>82967</v>
      </c>
      <c r="J33" s="373">
        <v>34</v>
      </c>
      <c r="K33" s="373">
        <v>4800</v>
      </c>
      <c r="M33" s="366">
        <f t="shared" si="3"/>
        <v>0.97049454505303623</v>
      </c>
      <c r="N33" s="366">
        <f t="shared" si="3"/>
        <v>0.97121229408848042</v>
      </c>
      <c r="O33" s="389">
        <f>K33*P33</f>
        <v>4704</v>
      </c>
      <c r="P33" s="388">
        <v>0.98</v>
      </c>
    </row>
    <row r="34" spans="2:16">
      <c r="B34" s="361" t="s">
        <v>535</v>
      </c>
      <c r="C34" s="362">
        <v>1080</v>
      </c>
      <c r="D34" s="363">
        <v>33.124345294936191</v>
      </c>
      <c r="E34" s="363">
        <v>4890.6061730039355</v>
      </c>
      <c r="F34" s="363">
        <v>92.967345875867451</v>
      </c>
      <c r="G34" s="363">
        <v>61.831502127682391</v>
      </c>
      <c r="H34" s="360">
        <v>2262</v>
      </c>
      <c r="J34" s="373">
        <v>34</v>
      </c>
      <c r="K34" s="373">
        <v>4869</v>
      </c>
      <c r="M34" s="366">
        <f t="shared" si="3"/>
        <v>0.97424544985106443</v>
      </c>
      <c r="N34" s="366">
        <f t="shared" si="3"/>
        <v>1.0044374970227841</v>
      </c>
      <c r="O34" s="389">
        <f>K34</f>
        <v>4869</v>
      </c>
    </row>
    <row r="35" spans="2:16">
      <c r="B35" s="361" t="s">
        <v>536</v>
      </c>
      <c r="C35" s="362">
        <v>1080</v>
      </c>
      <c r="D35" s="363">
        <v>33.454047540232374</v>
      </c>
      <c r="E35" s="363">
        <v>4962.9524462549616</v>
      </c>
      <c r="F35" s="363">
        <v>92.886236824505346</v>
      </c>
      <c r="G35" s="363">
        <v>63.113886021447215</v>
      </c>
      <c r="H35" s="360">
        <v>15081</v>
      </c>
      <c r="J35" s="373">
        <v>34</v>
      </c>
      <c r="K35" s="373">
        <v>4873</v>
      </c>
      <c r="M35" s="366">
        <f t="shared" si="3"/>
        <v>0.98394257471271684</v>
      </c>
      <c r="N35" s="366">
        <f t="shared" si="3"/>
        <v>1.018459356916676</v>
      </c>
      <c r="O35" s="389">
        <f>K35*P35</f>
        <v>4921.7300000000005</v>
      </c>
      <c r="P35" s="388">
        <v>1.01</v>
      </c>
    </row>
    <row r="36" spans="2:16">
      <c r="B36" s="361" t="s">
        <v>537</v>
      </c>
      <c r="C36" s="362">
        <v>1080</v>
      </c>
      <c r="D36" s="363">
        <v>33.1908920391189</v>
      </c>
      <c r="E36" s="363">
        <v>5142.8305032946209</v>
      </c>
      <c r="F36" s="363">
        <v>92.054705027747247</v>
      </c>
      <c r="G36" s="363">
        <v>60.953210225932722</v>
      </c>
      <c r="H36" s="360">
        <v>657</v>
      </c>
      <c r="J36" s="373">
        <v>34</v>
      </c>
      <c r="K36" s="373">
        <v>5041</v>
      </c>
      <c r="M36" s="366">
        <f t="shared" si="3"/>
        <v>0.97620270703290879</v>
      </c>
      <c r="N36" s="366">
        <f t="shared" si="3"/>
        <v>1.0202004569122438</v>
      </c>
      <c r="O36" s="389">
        <f>K36*P36</f>
        <v>5091.41</v>
      </c>
      <c r="P36" s="388">
        <v>1.01</v>
      </c>
    </row>
    <row r="37" spans="2:16">
      <c r="B37" s="361" t="s">
        <v>538</v>
      </c>
      <c r="C37" s="362">
        <v>1080</v>
      </c>
      <c r="D37" s="363">
        <v>32.528272490943102</v>
      </c>
      <c r="E37" s="363">
        <v>3917.5933679867899</v>
      </c>
      <c r="F37" s="363">
        <v>97.824440538573995</v>
      </c>
      <c r="G37" s="363">
        <v>94.049117301738377</v>
      </c>
      <c r="H37" s="360">
        <v>2113</v>
      </c>
      <c r="J37" s="373">
        <v>34</v>
      </c>
      <c r="K37" s="373">
        <v>4130</v>
      </c>
      <c r="M37" s="366">
        <f t="shared" si="3"/>
        <v>0.95671389679244423</v>
      </c>
      <c r="N37" s="366">
        <f t="shared" si="3"/>
        <v>0.94856982275709201</v>
      </c>
      <c r="O37" s="391">
        <f t="shared" ref="O37:O39" si="4">K37*P37</f>
        <v>3964.7999999999997</v>
      </c>
      <c r="P37" s="392">
        <v>0.96</v>
      </c>
    </row>
    <row r="38" spans="2:16">
      <c r="B38" s="361" t="s">
        <v>539</v>
      </c>
      <c r="C38" s="362">
        <v>1080</v>
      </c>
      <c r="D38" s="363">
        <v>32.909056174663412</v>
      </c>
      <c r="E38" s="363">
        <v>3937.0342228022096</v>
      </c>
      <c r="F38" s="363">
        <v>98.258416758234375</v>
      </c>
      <c r="G38" s="363">
        <v>95.868298999129436</v>
      </c>
      <c r="H38" s="360">
        <v>12485</v>
      </c>
      <c r="J38" s="373">
        <v>34</v>
      </c>
      <c r="K38" s="373">
        <v>4295</v>
      </c>
      <c r="M38" s="366">
        <f t="shared" si="3"/>
        <v>0.96791341690186505</v>
      </c>
      <c r="N38" s="366">
        <f t="shared" si="3"/>
        <v>0.91665523231716173</v>
      </c>
      <c r="O38" s="391">
        <f t="shared" si="4"/>
        <v>3994.3500000000004</v>
      </c>
      <c r="P38" s="392">
        <v>0.93</v>
      </c>
    </row>
    <row r="39" spans="2:16">
      <c r="B39" s="361" t="s">
        <v>540</v>
      </c>
      <c r="C39" s="362">
        <v>1080</v>
      </c>
      <c r="D39" s="363">
        <v>33.206942096222356</v>
      </c>
      <c r="E39" s="363">
        <v>4622.4874701590406</v>
      </c>
      <c r="F39" s="363">
        <v>97.124728872207484</v>
      </c>
      <c r="G39" s="363">
        <v>95.802943327075624</v>
      </c>
      <c r="H39" s="360">
        <v>2138</v>
      </c>
      <c r="J39" s="373">
        <v>34</v>
      </c>
      <c r="K39" s="373">
        <v>4403</v>
      </c>
      <c r="M39" s="366">
        <f t="shared" si="3"/>
        <v>0.97667476753595162</v>
      </c>
      <c r="N39" s="366">
        <f t="shared" si="3"/>
        <v>1.0498495276309427</v>
      </c>
      <c r="O39" s="391">
        <f t="shared" si="4"/>
        <v>4579.12</v>
      </c>
      <c r="P39" s="392">
        <v>1.04</v>
      </c>
    </row>
    <row r="40" spans="2:16">
      <c r="J40" s="381"/>
      <c r="K40" s="381"/>
    </row>
    <row r="41" spans="2:16">
      <c r="J41" s="357" t="s">
        <v>314</v>
      </c>
      <c r="M41" s="357" t="s">
        <v>315</v>
      </c>
    </row>
    <row r="42" spans="2:16">
      <c r="B42" s="361" t="s">
        <v>316</v>
      </c>
      <c r="C42" s="362" t="s">
        <v>343</v>
      </c>
      <c r="D42" s="363" t="s">
        <v>344</v>
      </c>
      <c r="E42" s="363" t="s">
        <v>345</v>
      </c>
      <c r="F42" s="363" t="s">
        <v>346</v>
      </c>
      <c r="G42" s="363" t="s">
        <v>347</v>
      </c>
      <c r="H42" s="360" t="s">
        <v>348</v>
      </c>
      <c r="J42" s="364" t="s">
        <v>472</v>
      </c>
      <c r="K42" s="364" t="s">
        <v>473</v>
      </c>
      <c r="M42" s="364" t="s">
        <v>474</v>
      </c>
      <c r="N42" s="364" t="s">
        <v>475</v>
      </c>
    </row>
    <row r="43" spans="2:16">
      <c r="B43" s="361" t="s">
        <v>541</v>
      </c>
      <c r="C43" s="362">
        <v>1080</v>
      </c>
      <c r="D43" s="363">
        <v>50.601396383271698</v>
      </c>
      <c r="E43" s="363">
        <v>8922.9114094076012</v>
      </c>
      <c r="F43" s="363">
        <v>71.879624200243541</v>
      </c>
      <c r="G43" s="363">
        <v>-36.715333061609336</v>
      </c>
      <c r="H43" s="360">
        <v>14132</v>
      </c>
      <c r="J43" s="373">
        <v>51.1</v>
      </c>
      <c r="K43" s="373">
        <v>8687</v>
      </c>
      <c r="M43" s="366">
        <f>D43/J43</f>
        <v>0.99024259067067899</v>
      </c>
      <c r="N43" s="366">
        <f>E43/K43</f>
        <v>1.0271568331308394</v>
      </c>
      <c r="O43" s="389">
        <f t="shared" ref="O43:O48" si="5">K43*P43</f>
        <v>8860.74</v>
      </c>
      <c r="P43" s="388">
        <v>1.02</v>
      </c>
    </row>
    <row r="44" spans="2:16">
      <c r="B44" s="361" t="s">
        <v>542</v>
      </c>
      <c r="C44" s="362">
        <v>1080</v>
      </c>
      <c r="D44" s="363">
        <v>50.64963615298602</v>
      </c>
      <c r="E44" s="363">
        <v>9202.621060939895</v>
      </c>
      <c r="F44" s="363">
        <v>75.764311646799499</v>
      </c>
      <c r="G44" s="363">
        <v>-23.46514467666065</v>
      </c>
      <c r="H44" s="360">
        <v>20542</v>
      </c>
      <c r="J44" s="373">
        <v>51.1</v>
      </c>
      <c r="K44" s="373">
        <v>8927</v>
      </c>
      <c r="M44" s="366">
        <f t="shared" ref="M44:N59" si="6">D44/J44</f>
        <v>0.9911866174752646</v>
      </c>
      <c r="N44" s="366">
        <f t="shared" si="6"/>
        <v>1.0308749928240053</v>
      </c>
      <c r="O44" s="389">
        <f t="shared" si="5"/>
        <v>9105.5400000000009</v>
      </c>
      <c r="P44" s="388">
        <v>1.02</v>
      </c>
    </row>
    <row r="45" spans="2:16">
      <c r="B45" s="361" t="s">
        <v>543</v>
      </c>
      <c r="C45" s="362">
        <v>1080</v>
      </c>
      <c r="D45" s="363">
        <v>50.70664622214656</v>
      </c>
      <c r="E45" s="363">
        <v>9141.5396968431287</v>
      </c>
      <c r="F45" s="363">
        <v>76.820832528429747</v>
      </c>
      <c r="G45" s="363">
        <v>-22.07265890990589</v>
      </c>
      <c r="H45" s="360">
        <v>97862</v>
      </c>
      <c r="J45" s="373">
        <v>51.1</v>
      </c>
      <c r="K45" s="373">
        <v>9017</v>
      </c>
      <c r="M45" s="366">
        <f t="shared" si="6"/>
        <v>0.99230227440599916</v>
      </c>
      <c r="N45" s="366">
        <f t="shared" si="6"/>
        <v>1.0138116554112375</v>
      </c>
      <c r="O45" s="389">
        <f t="shared" si="5"/>
        <v>9107.17</v>
      </c>
      <c r="P45" s="388">
        <v>1.01</v>
      </c>
    </row>
    <row r="46" spans="2:16">
      <c r="B46" s="361" t="s">
        <v>544</v>
      </c>
      <c r="C46" s="362">
        <v>1080</v>
      </c>
      <c r="D46" s="363">
        <v>50.624574495138518</v>
      </c>
      <c r="E46" s="363">
        <v>7716.1313757642683</v>
      </c>
      <c r="F46" s="363">
        <v>82.918778820605269</v>
      </c>
      <c r="G46" s="363">
        <v>7.1637511707952992</v>
      </c>
      <c r="H46" s="360">
        <v>1731</v>
      </c>
      <c r="J46" s="373">
        <v>51.1</v>
      </c>
      <c r="K46" s="373">
        <v>7864</v>
      </c>
      <c r="M46" s="366">
        <f t="shared" si="6"/>
        <v>0.9906961740731608</v>
      </c>
      <c r="N46" s="366">
        <f t="shared" si="6"/>
        <v>0.98119676700969838</v>
      </c>
      <c r="O46" s="389">
        <f t="shared" si="5"/>
        <v>7785.36</v>
      </c>
      <c r="P46" s="388">
        <v>0.99</v>
      </c>
    </row>
    <row r="47" spans="2:16">
      <c r="B47" s="361" t="s">
        <v>545</v>
      </c>
      <c r="C47" s="362">
        <v>1080</v>
      </c>
      <c r="D47" s="363">
        <v>50.545238201132008</v>
      </c>
      <c r="E47" s="363">
        <v>8080.6683556984681</v>
      </c>
      <c r="F47" s="363">
        <v>84.066286701019564</v>
      </c>
      <c r="G47" s="363">
        <v>10.896946731039947</v>
      </c>
      <c r="H47" s="360">
        <v>85126</v>
      </c>
      <c r="J47" s="373">
        <v>51.1</v>
      </c>
      <c r="K47" s="373">
        <v>8201</v>
      </c>
      <c r="M47" s="366">
        <f t="shared" si="6"/>
        <v>0.98914360471882601</v>
      </c>
      <c r="N47" s="366">
        <f t="shared" si="6"/>
        <v>0.98532719859754514</v>
      </c>
      <c r="O47" s="389">
        <f t="shared" si="5"/>
        <v>8118.99</v>
      </c>
      <c r="P47" s="388">
        <v>0.99</v>
      </c>
    </row>
    <row r="48" spans="2:16">
      <c r="B48" s="361" t="s">
        <v>546</v>
      </c>
      <c r="C48" s="362">
        <v>1080</v>
      </c>
      <c r="D48" s="363">
        <v>50.38287814196665</v>
      </c>
      <c r="E48" s="363">
        <v>8114.3875674594747</v>
      </c>
      <c r="F48" s="363">
        <v>84.210344982783695</v>
      </c>
      <c r="G48" s="363">
        <v>12.847300834750818</v>
      </c>
      <c r="H48" s="360">
        <v>7283</v>
      </c>
      <c r="J48" s="373">
        <v>51.1</v>
      </c>
      <c r="K48" s="373">
        <v>8340</v>
      </c>
      <c r="M48" s="366">
        <f t="shared" si="6"/>
        <v>0.98596630414807529</v>
      </c>
      <c r="N48" s="366">
        <f t="shared" si="6"/>
        <v>0.9729481495754766</v>
      </c>
      <c r="O48" s="389">
        <f t="shared" si="5"/>
        <v>8173.2</v>
      </c>
      <c r="P48" s="388">
        <v>0.98</v>
      </c>
    </row>
    <row r="49" spans="2:16">
      <c r="B49" s="361" t="s">
        <v>547</v>
      </c>
      <c r="C49" s="362">
        <v>1080</v>
      </c>
      <c r="D49" s="363">
        <v>50.891112690026247</v>
      </c>
      <c r="E49" s="363">
        <v>8435.3677144044614</v>
      </c>
      <c r="F49" s="363">
        <v>84.094489984472872</v>
      </c>
      <c r="G49" s="363">
        <v>12.899865441011617</v>
      </c>
      <c r="H49" s="360">
        <v>111847</v>
      </c>
      <c r="J49" s="373">
        <v>51.1</v>
      </c>
      <c r="K49" s="373">
        <v>8412</v>
      </c>
      <c r="M49" s="366">
        <f t="shared" si="6"/>
        <v>0.99591218571479934</v>
      </c>
      <c r="N49" s="366">
        <f t="shared" si="6"/>
        <v>1.0027779023305352</v>
      </c>
      <c r="O49" s="389">
        <f>K49</f>
        <v>8412</v>
      </c>
    </row>
    <row r="50" spans="2:16">
      <c r="B50" s="361" t="s">
        <v>548</v>
      </c>
      <c r="C50" s="362">
        <v>1080</v>
      </c>
      <c r="D50" s="363">
        <v>50.800447036878786</v>
      </c>
      <c r="E50" s="363">
        <v>8564.5194319623461</v>
      </c>
      <c r="F50" s="363">
        <v>83.770941852238607</v>
      </c>
      <c r="G50" s="363">
        <v>11.728724628700419</v>
      </c>
      <c r="H50" s="360">
        <v>17239</v>
      </c>
      <c r="J50" s="373">
        <v>51.1</v>
      </c>
      <c r="K50" s="373">
        <v>8511</v>
      </c>
      <c r="M50" s="366">
        <f t="shared" si="6"/>
        <v>0.99413790678823455</v>
      </c>
      <c r="N50" s="366">
        <f t="shared" si="6"/>
        <v>1.0062882660042705</v>
      </c>
      <c r="O50" s="389">
        <f>K50</f>
        <v>8511</v>
      </c>
    </row>
    <row r="51" spans="2:16">
      <c r="B51" s="361" t="s">
        <v>549</v>
      </c>
      <c r="C51" s="362">
        <v>1080</v>
      </c>
      <c r="D51" s="363">
        <v>50.680662740376292</v>
      </c>
      <c r="E51" s="363">
        <v>8537.1007208137453</v>
      </c>
      <c r="F51" s="363">
        <v>83.03963476423769</v>
      </c>
      <c r="G51" s="363">
        <v>8.6748295441993051</v>
      </c>
      <c r="H51" s="360">
        <v>27237</v>
      </c>
      <c r="J51" s="373">
        <v>51.1</v>
      </c>
      <c r="K51" s="373">
        <v>8664</v>
      </c>
      <c r="M51" s="366">
        <f t="shared" si="6"/>
        <v>0.99179379139679624</v>
      </c>
      <c r="N51" s="366">
        <f t="shared" si="6"/>
        <v>0.98535326879198348</v>
      </c>
      <c r="O51" s="389">
        <f>K51*P51</f>
        <v>8577.36</v>
      </c>
      <c r="P51" s="388">
        <v>0.99</v>
      </c>
    </row>
    <row r="52" spans="2:16">
      <c r="B52" s="361" t="s">
        <v>550</v>
      </c>
      <c r="C52" s="362">
        <v>1080</v>
      </c>
      <c r="D52" s="363">
        <v>50.629222738784364</v>
      </c>
      <c r="E52" s="363">
        <v>6468.8609922156365</v>
      </c>
      <c r="F52" s="363">
        <v>92.373106708320677</v>
      </c>
      <c r="G52" s="363">
        <v>56.053966708181086</v>
      </c>
      <c r="H52" s="360">
        <v>3953</v>
      </c>
      <c r="J52" s="373">
        <v>51.1</v>
      </c>
      <c r="K52" s="373">
        <v>6753</v>
      </c>
      <c r="M52" s="366">
        <f t="shared" si="6"/>
        <v>0.99078713774529081</v>
      </c>
      <c r="N52" s="366">
        <f t="shared" si="6"/>
        <v>0.95792403261004544</v>
      </c>
      <c r="O52" s="389">
        <f>K52*P52</f>
        <v>6550.41</v>
      </c>
      <c r="P52" s="388">
        <v>0.97</v>
      </c>
    </row>
    <row r="53" spans="2:16">
      <c r="B53" s="361" t="s">
        <v>551</v>
      </c>
      <c r="C53" s="362">
        <v>1080</v>
      </c>
      <c r="D53" s="363">
        <v>50.651331101097128</v>
      </c>
      <c r="E53" s="363">
        <v>6969.3458946413066</v>
      </c>
      <c r="F53" s="363">
        <v>92.528073778061497</v>
      </c>
      <c r="G53" s="363">
        <v>58.210462495179335</v>
      </c>
      <c r="H53" s="360">
        <v>15849</v>
      </c>
      <c r="J53" s="373">
        <v>51.1</v>
      </c>
      <c r="K53" s="373">
        <v>7026</v>
      </c>
      <c r="M53" s="366">
        <f t="shared" si="6"/>
        <v>0.9912197867142295</v>
      </c>
      <c r="N53" s="366">
        <f t="shared" si="6"/>
        <v>0.99193650649605847</v>
      </c>
      <c r="O53" s="389">
        <f>K53</f>
        <v>7026</v>
      </c>
    </row>
    <row r="54" spans="2:16">
      <c r="B54" s="361" t="s">
        <v>552</v>
      </c>
      <c r="C54" s="362">
        <v>1080</v>
      </c>
      <c r="D54" s="363">
        <v>50.704811871392025</v>
      </c>
      <c r="E54" s="363">
        <v>7205.2942650619025</v>
      </c>
      <c r="F54" s="363">
        <v>92.993794241806</v>
      </c>
      <c r="G54" s="363">
        <v>62.07441958511729</v>
      </c>
      <c r="H54" s="360">
        <v>8032</v>
      </c>
      <c r="J54" s="373">
        <v>51.1</v>
      </c>
      <c r="K54" s="373">
        <v>7121</v>
      </c>
      <c r="M54" s="366">
        <f t="shared" si="6"/>
        <v>0.99226637713095933</v>
      </c>
      <c r="N54" s="366">
        <f t="shared" si="6"/>
        <v>1.0118374196126811</v>
      </c>
      <c r="O54" s="389">
        <f>K54</f>
        <v>7121</v>
      </c>
    </row>
    <row r="55" spans="2:16">
      <c r="B55" s="361" t="s">
        <v>553</v>
      </c>
      <c r="C55" s="362">
        <v>1080</v>
      </c>
      <c r="D55" s="363">
        <v>50.686093255754422</v>
      </c>
      <c r="E55" s="363">
        <v>7358.6961240387309</v>
      </c>
      <c r="F55" s="363">
        <v>92.437412883550678</v>
      </c>
      <c r="G55" s="363">
        <v>62.099009770417183</v>
      </c>
      <c r="H55" s="360">
        <v>5651</v>
      </c>
      <c r="J55" s="373">
        <v>51.1</v>
      </c>
      <c r="K55" s="373">
        <v>7133</v>
      </c>
      <c r="M55" s="366">
        <f t="shared" si="6"/>
        <v>0.99190006371339379</v>
      </c>
      <c r="N55" s="366">
        <f t="shared" si="6"/>
        <v>1.0316411221139397</v>
      </c>
      <c r="O55" s="389">
        <f>K55*P55</f>
        <v>7275.66</v>
      </c>
      <c r="P55" s="388">
        <v>1.02</v>
      </c>
    </row>
    <row r="56" spans="2:16">
      <c r="B56" s="361" t="s">
        <v>554</v>
      </c>
      <c r="C56" s="362">
        <v>1080</v>
      </c>
      <c r="D56" s="363">
        <v>51.06517266576725</v>
      </c>
      <c r="E56" s="363">
        <v>7583.2751327801807</v>
      </c>
      <c r="F56" s="363">
        <v>91.897460772535567</v>
      </c>
      <c r="G56" s="363">
        <v>59.852425242515814</v>
      </c>
      <c r="H56" s="360">
        <v>3078</v>
      </c>
      <c r="J56" s="373">
        <v>51.1</v>
      </c>
      <c r="K56" s="373">
        <v>7380</v>
      </c>
      <c r="M56" s="366">
        <f t="shared" si="6"/>
        <v>0.99931844747098331</v>
      </c>
      <c r="N56" s="366">
        <f t="shared" si="6"/>
        <v>1.0275440559322737</v>
      </c>
      <c r="O56" s="389">
        <f>K56*P56</f>
        <v>7527.6</v>
      </c>
      <c r="P56" s="388">
        <v>1.02</v>
      </c>
    </row>
    <row r="57" spans="2:16">
      <c r="B57" s="361" t="s">
        <v>555</v>
      </c>
      <c r="C57" s="362">
        <v>1080</v>
      </c>
      <c r="D57" s="363">
        <v>50.503393939393952</v>
      </c>
      <c r="E57" s="363">
        <v>5706.1892525252542</v>
      </c>
      <c r="F57" s="363">
        <v>98.021666666666746</v>
      </c>
      <c r="G57" s="363">
        <v>95.32257575757572</v>
      </c>
      <c r="H57" s="360">
        <v>198</v>
      </c>
      <c r="I57" s="357" t="s">
        <v>478</v>
      </c>
      <c r="J57" s="373">
        <v>51.1</v>
      </c>
      <c r="K57" s="373">
        <v>6044</v>
      </c>
      <c r="M57" s="366">
        <f t="shared" si="6"/>
        <v>0.98832473462610471</v>
      </c>
      <c r="N57" s="366">
        <f t="shared" si="6"/>
        <v>0.94410808281357617</v>
      </c>
      <c r="O57" s="391">
        <f>K57*P57</f>
        <v>5741.8</v>
      </c>
      <c r="P57" s="392">
        <v>0.95</v>
      </c>
    </row>
    <row r="58" spans="2:16">
      <c r="B58" s="361" t="s">
        <v>556</v>
      </c>
      <c r="C58" s="362">
        <v>1080</v>
      </c>
      <c r="D58" s="363">
        <v>50.80649900592627</v>
      </c>
      <c r="E58" s="363">
        <v>5945.7509691828527</v>
      </c>
      <c r="F58" s="363">
        <v>98.203356501603267</v>
      </c>
      <c r="G58" s="363">
        <v>96.222714001961918</v>
      </c>
      <c r="H58" s="360">
        <v>4579</v>
      </c>
      <c r="J58" s="373">
        <v>51.1</v>
      </c>
      <c r="K58" s="373">
        <v>6288</v>
      </c>
      <c r="M58" s="366">
        <f t="shared" si="6"/>
        <v>0.99425634062478019</v>
      </c>
      <c r="N58" s="366">
        <f t="shared" si="6"/>
        <v>0.94557108288531377</v>
      </c>
      <c r="O58" s="391">
        <f>K58*P58</f>
        <v>5973.5999999999995</v>
      </c>
      <c r="P58" s="392">
        <v>0.95</v>
      </c>
    </row>
    <row r="59" spans="2:16">
      <c r="B59" s="361" t="s">
        <v>557</v>
      </c>
      <c r="C59" s="362">
        <v>1080</v>
      </c>
      <c r="D59" s="363">
        <v>51.144256968010204</v>
      </c>
      <c r="E59" s="363">
        <v>6910.3470794732093</v>
      </c>
      <c r="F59" s="363">
        <v>97.069412134218609</v>
      </c>
      <c r="G59" s="363">
        <v>96.499710281000617</v>
      </c>
      <c r="H59" s="360">
        <v>767</v>
      </c>
      <c r="I59" s="357" t="s">
        <v>558</v>
      </c>
      <c r="J59" s="373">
        <v>51.1</v>
      </c>
      <c r="K59" s="373">
        <v>6444</v>
      </c>
      <c r="M59" s="366">
        <f t="shared" si="6"/>
        <v>1.0008660854796516</v>
      </c>
      <c r="N59" s="366">
        <f t="shared" si="6"/>
        <v>1.0723691929660473</v>
      </c>
      <c r="O59" s="391">
        <f>K59*P59</f>
        <v>6830.64</v>
      </c>
      <c r="P59" s="392">
        <v>1.06</v>
      </c>
    </row>
    <row r="60" spans="2:16">
      <c r="B60" s="382"/>
      <c r="C60" s="383"/>
      <c r="D60" s="384"/>
      <c r="E60" s="384"/>
      <c r="F60" s="384"/>
      <c r="G60" s="384"/>
      <c r="H60" s="385"/>
      <c r="I60" s="386"/>
      <c r="J60" s="387"/>
      <c r="K60" s="387"/>
      <c r="L60" s="371"/>
    </row>
    <row r="61" spans="2:16">
      <c r="J61" s="357" t="s">
        <v>314</v>
      </c>
      <c r="L61" s="371"/>
      <c r="M61" s="357" t="s">
        <v>315</v>
      </c>
    </row>
    <row r="62" spans="2:16">
      <c r="B62" s="361" t="s">
        <v>316</v>
      </c>
      <c r="C62" s="362" t="s">
        <v>343</v>
      </c>
      <c r="D62" s="363" t="s">
        <v>344</v>
      </c>
      <c r="E62" s="363" t="s">
        <v>345</v>
      </c>
      <c r="F62" s="363" t="s">
        <v>346</v>
      </c>
      <c r="G62" s="363" t="s">
        <v>347</v>
      </c>
      <c r="H62" s="360" t="s">
        <v>348</v>
      </c>
      <c r="J62" s="364" t="s">
        <v>472</v>
      </c>
      <c r="K62" s="364" t="s">
        <v>473</v>
      </c>
      <c r="L62" s="371"/>
      <c r="M62" s="364" t="s">
        <v>474</v>
      </c>
      <c r="N62" s="364" t="s">
        <v>475</v>
      </c>
    </row>
    <row r="63" spans="2:16">
      <c r="B63" s="361" t="s">
        <v>559</v>
      </c>
      <c r="C63" s="362">
        <v>1620</v>
      </c>
      <c r="D63" s="363">
        <v>50.863846249033799</v>
      </c>
      <c r="E63" s="363">
        <v>12885.011527741888</v>
      </c>
      <c r="F63" s="363">
        <v>72.111155129538659</v>
      </c>
      <c r="G63" s="363">
        <v>-37.212645625504791</v>
      </c>
      <c r="H63" s="360">
        <v>5362</v>
      </c>
      <c r="J63" s="373">
        <v>51.1</v>
      </c>
      <c r="K63" s="373">
        <v>12677</v>
      </c>
      <c r="M63" s="366">
        <f>D63/J63</f>
        <v>0.9953785958715029</v>
      </c>
      <c r="N63" s="366">
        <f>E63/K63</f>
        <v>1.0164085767722559</v>
      </c>
      <c r="O63" s="389">
        <f>K63*P63</f>
        <v>12803.77</v>
      </c>
      <c r="P63" s="388">
        <v>1.01</v>
      </c>
    </row>
    <row r="64" spans="2:16">
      <c r="B64" s="361" t="s">
        <v>560</v>
      </c>
      <c r="C64" s="362">
        <v>1620</v>
      </c>
      <c r="D64" s="363">
        <v>51.09226138295594</v>
      </c>
      <c r="E64" s="363">
        <v>13553.030073039408</v>
      </c>
      <c r="F64" s="363">
        <v>75.584318542856238</v>
      </c>
      <c r="G64" s="363">
        <v>-25.634386431370956</v>
      </c>
      <c r="H64" s="360">
        <v>8337</v>
      </c>
      <c r="J64" s="373">
        <v>51.1</v>
      </c>
      <c r="K64" s="373">
        <v>13029</v>
      </c>
      <c r="M64" s="366">
        <f t="shared" ref="M64:N76" si="7">D64/J64</f>
        <v>0.99984855935334516</v>
      </c>
      <c r="N64" s="366">
        <f t="shared" si="7"/>
        <v>1.0402202834476482</v>
      </c>
      <c r="O64" s="389">
        <f t="shared" ref="O64:O65" si="8">K64*P64</f>
        <v>13419.87</v>
      </c>
      <c r="P64" s="388">
        <v>1.03</v>
      </c>
    </row>
    <row r="65" spans="2:16">
      <c r="B65" s="361" t="s">
        <v>561</v>
      </c>
      <c r="C65" s="362">
        <v>1620</v>
      </c>
      <c r="D65" s="363">
        <v>51.230411884129559</v>
      </c>
      <c r="E65" s="363">
        <v>13496.040415528119</v>
      </c>
      <c r="F65" s="363">
        <v>76.437157054358792</v>
      </c>
      <c r="G65" s="363">
        <v>-23.111508716056687</v>
      </c>
      <c r="H65" s="360">
        <v>42015</v>
      </c>
      <c r="J65" s="373">
        <v>51.1</v>
      </c>
      <c r="K65" s="373">
        <v>13162</v>
      </c>
      <c r="M65" s="366">
        <f t="shared" si="7"/>
        <v>1.0025520916659405</v>
      </c>
      <c r="N65" s="366">
        <f t="shared" si="7"/>
        <v>1.0253791532843124</v>
      </c>
      <c r="O65" s="389">
        <f t="shared" si="8"/>
        <v>13293.62</v>
      </c>
      <c r="P65" s="388">
        <v>1.01</v>
      </c>
    </row>
    <row r="66" spans="2:16">
      <c r="B66" s="361" t="s">
        <v>562</v>
      </c>
      <c r="C66" s="362">
        <v>1620</v>
      </c>
      <c r="D66" s="363">
        <v>51.178110882654238</v>
      </c>
      <c r="E66" s="363">
        <v>11331.040579713466</v>
      </c>
      <c r="F66" s="363">
        <v>82.839899726070115</v>
      </c>
      <c r="G66" s="363">
        <v>6.5431491227955254</v>
      </c>
      <c r="H66" s="360">
        <v>656</v>
      </c>
      <c r="J66" s="373">
        <v>51.1</v>
      </c>
      <c r="K66" s="373">
        <v>11480</v>
      </c>
      <c r="M66" s="366">
        <f t="shared" si="7"/>
        <v>1.0015285887016485</v>
      </c>
      <c r="N66" s="366">
        <f t="shared" si="7"/>
        <v>0.98702444074159112</v>
      </c>
      <c r="O66" s="389">
        <f>K66</f>
        <v>11480</v>
      </c>
      <c r="P66" s="388"/>
    </row>
    <row r="67" spans="2:16">
      <c r="B67" s="361" t="s">
        <v>563</v>
      </c>
      <c r="C67" s="362">
        <v>1620</v>
      </c>
      <c r="D67" s="363">
        <v>51.213819513007387</v>
      </c>
      <c r="E67" s="363">
        <v>11955.076467352686</v>
      </c>
      <c r="F67" s="363">
        <v>84.003153932081858</v>
      </c>
      <c r="G67" s="363">
        <v>10.622831009959327</v>
      </c>
      <c r="H67" s="360">
        <v>3839</v>
      </c>
      <c r="J67" s="373">
        <v>51.1</v>
      </c>
      <c r="K67" s="373">
        <v>11970</v>
      </c>
      <c r="M67" s="366">
        <f t="shared" si="7"/>
        <v>1.0022273877300858</v>
      </c>
      <c r="N67" s="366">
        <f t="shared" si="7"/>
        <v>0.99875325541793536</v>
      </c>
      <c r="O67" s="389">
        <f>K67</f>
        <v>11970</v>
      </c>
    </row>
    <row r="68" spans="2:16">
      <c r="B68" s="361" t="s">
        <v>564</v>
      </c>
      <c r="C68" s="362">
        <v>1620</v>
      </c>
      <c r="D68" s="363">
        <v>51.234267282104902</v>
      </c>
      <c r="E68" s="363">
        <v>11951.718718180251</v>
      </c>
      <c r="F68" s="363">
        <v>84.229327486860583</v>
      </c>
      <c r="G68" s="363">
        <v>12.99841740631976</v>
      </c>
      <c r="H68" s="360">
        <v>671</v>
      </c>
      <c r="J68" s="373">
        <v>51.1</v>
      </c>
      <c r="K68" s="373">
        <v>12181</v>
      </c>
      <c r="M68" s="366">
        <f t="shared" si="7"/>
        <v>1.0026275397672193</v>
      </c>
      <c r="N68" s="366">
        <f t="shared" si="7"/>
        <v>0.98117713801660378</v>
      </c>
      <c r="O68" s="389">
        <f t="shared" ref="O68" si="9">K68*P68</f>
        <v>12059.19</v>
      </c>
      <c r="P68" s="388">
        <v>0.99</v>
      </c>
    </row>
    <row r="69" spans="2:16">
      <c r="B69" s="361" t="s">
        <v>565</v>
      </c>
      <c r="C69" s="362">
        <v>1620</v>
      </c>
      <c r="D69" s="363">
        <v>51.149602827072066</v>
      </c>
      <c r="E69" s="363">
        <v>12306.563656382752</v>
      </c>
      <c r="F69" s="363">
        <v>84.389759053707323</v>
      </c>
      <c r="G69" s="363">
        <v>14.233080762432307</v>
      </c>
      <c r="H69" s="360">
        <v>13226</v>
      </c>
      <c r="J69" s="373">
        <v>51.1</v>
      </c>
      <c r="K69" s="373">
        <v>12279</v>
      </c>
      <c r="M69" s="366">
        <f t="shared" si="7"/>
        <v>1.0009707011168703</v>
      </c>
      <c r="N69" s="366">
        <f t="shared" si="7"/>
        <v>1.0022447802249981</v>
      </c>
      <c r="O69" s="389">
        <f>K69</f>
        <v>12279</v>
      </c>
    </row>
    <row r="70" spans="2:16">
      <c r="B70" s="361" t="s">
        <v>566</v>
      </c>
      <c r="C70" s="362">
        <v>1620</v>
      </c>
      <c r="D70" s="363">
        <v>51.066547433147413</v>
      </c>
      <c r="E70" s="363">
        <v>12545.254830012433</v>
      </c>
      <c r="F70" s="363">
        <v>83.196722700722717</v>
      </c>
      <c r="G70" s="363">
        <v>9.9102509762509765</v>
      </c>
      <c r="H70" s="360">
        <v>444</v>
      </c>
      <c r="J70" s="373">
        <v>51.1</v>
      </c>
      <c r="K70" s="373">
        <v>12423</v>
      </c>
      <c r="M70" s="366">
        <f t="shared" si="7"/>
        <v>0.99934535094221943</v>
      </c>
      <c r="N70" s="366">
        <f t="shared" si="7"/>
        <v>1.0098410070041401</v>
      </c>
      <c r="O70" s="389">
        <f>K70</f>
        <v>12423</v>
      </c>
    </row>
    <row r="71" spans="2:16">
      <c r="B71" s="361" t="s">
        <v>567</v>
      </c>
      <c r="C71" s="362">
        <v>1620</v>
      </c>
      <c r="D71" s="363">
        <v>51.170242074532432</v>
      </c>
      <c r="E71" s="363">
        <v>12434.856476923742</v>
      </c>
      <c r="F71" s="363">
        <v>82.818439789546645</v>
      </c>
      <c r="G71" s="363">
        <v>8.6605301756712798</v>
      </c>
      <c r="H71" s="360">
        <v>28886</v>
      </c>
      <c r="J71" s="373">
        <v>51.1</v>
      </c>
      <c r="K71" s="373">
        <v>12648</v>
      </c>
      <c r="M71" s="366">
        <f t="shared" si="7"/>
        <v>1.001374600284392</v>
      </c>
      <c r="N71" s="366">
        <f t="shared" si="7"/>
        <v>0.98314804529757605</v>
      </c>
      <c r="O71" s="389">
        <f t="shared" ref="O71:O73" si="10">K71*P71</f>
        <v>12521.52</v>
      </c>
      <c r="P71" s="388">
        <v>0.99</v>
      </c>
    </row>
    <row r="72" spans="2:16">
      <c r="B72" s="361" t="s">
        <v>568</v>
      </c>
      <c r="C72" s="362">
        <v>1620</v>
      </c>
      <c r="D72" s="363">
        <v>51.2866</v>
      </c>
      <c r="E72" s="363">
        <v>9549.0933999999997</v>
      </c>
      <c r="F72" s="363">
        <v>93.013999999999982</v>
      </c>
      <c r="G72" s="363">
        <v>59.274000000000001</v>
      </c>
      <c r="H72" s="360">
        <v>5</v>
      </c>
      <c r="I72" s="357" t="s">
        <v>478</v>
      </c>
      <c r="J72" s="373">
        <v>51.1</v>
      </c>
      <c r="K72" s="373">
        <v>9860</v>
      </c>
      <c r="M72" s="366">
        <f t="shared" si="7"/>
        <v>1.003651663405088</v>
      </c>
      <c r="N72" s="366">
        <f t="shared" si="7"/>
        <v>0.96846789046653137</v>
      </c>
      <c r="O72" s="389">
        <f t="shared" si="10"/>
        <v>9662.7999999999993</v>
      </c>
      <c r="P72" s="388">
        <v>0.98</v>
      </c>
    </row>
    <row r="73" spans="2:16">
      <c r="B73" s="361" t="s">
        <v>569</v>
      </c>
      <c r="C73" s="362">
        <v>1620</v>
      </c>
      <c r="D73" s="363">
        <v>51.252059061155741</v>
      </c>
      <c r="E73" s="363">
        <v>10107.44688000661</v>
      </c>
      <c r="F73" s="363">
        <v>92.41930696907896</v>
      </c>
      <c r="G73" s="363">
        <v>58.024585113099327</v>
      </c>
      <c r="H73" s="360">
        <v>18721</v>
      </c>
      <c r="J73" s="373">
        <v>51.1</v>
      </c>
      <c r="K73" s="373">
        <v>10256</v>
      </c>
      <c r="M73" s="366">
        <f t="shared" si="7"/>
        <v>1.0029757154824999</v>
      </c>
      <c r="N73" s="366">
        <f t="shared" si="7"/>
        <v>0.98551549142030126</v>
      </c>
      <c r="O73" s="389">
        <f t="shared" si="10"/>
        <v>10153.44</v>
      </c>
      <c r="P73" s="388">
        <v>0.99</v>
      </c>
    </row>
    <row r="74" spans="2:16">
      <c r="B74" s="361" t="s">
        <v>570</v>
      </c>
      <c r="C74" s="362">
        <v>1620</v>
      </c>
      <c r="D74" s="363">
        <v>51.362249422013122</v>
      </c>
      <c r="E74" s="363">
        <v>10615.131697615576</v>
      </c>
      <c r="F74" s="363">
        <v>92.635885109073499</v>
      </c>
      <c r="G74" s="363">
        <v>60.058384347691458</v>
      </c>
      <c r="H74" s="360">
        <v>1549</v>
      </c>
      <c r="I74" s="357" t="s">
        <v>478</v>
      </c>
      <c r="J74" s="373">
        <v>51.1</v>
      </c>
      <c r="K74" s="373">
        <v>10403</v>
      </c>
      <c r="M74" s="366">
        <f t="shared" si="7"/>
        <v>1.005132082622566</v>
      </c>
      <c r="N74" s="366">
        <f t="shared" si="7"/>
        <v>1.0203913964832814</v>
      </c>
      <c r="O74" s="389">
        <f t="shared" ref="O74" si="11">K74*P74</f>
        <v>10507.03</v>
      </c>
      <c r="P74" s="388">
        <v>1.01</v>
      </c>
    </row>
    <row r="75" spans="2:16">
      <c r="B75" s="361" t="s">
        <v>571</v>
      </c>
      <c r="C75" s="362">
        <v>1620</v>
      </c>
      <c r="D75" s="363">
        <v>51.69936952156452</v>
      </c>
      <c r="E75" s="363">
        <v>10378.693191505154</v>
      </c>
      <c r="F75" s="363">
        <v>93.289253099353971</v>
      </c>
      <c r="G75" s="363">
        <v>65.128854112100598</v>
      </c>
      <c r="H75" s="360">
        <v>347</v>
      </c>
      <c r="J75" s="373">
        <v>51.1</v>
      </c>
      <c r="K75" s="373">
        <v>10411</v>
      </c>
      <c r="M75" s="366">
        <f t="shared" si="7"/>
        <v>1.0117293448447069</v>
      </c>
      <c r="N75" s="366">
        <f t="shared" si="7"/>
        <v>0.99689685827539654</v>
      </c>
      <c r="O75" s="389">
        <f>K75</f>
        <v>10411</v>
      </c>
    </row>
    <row r="76" spans="2:16">
      <c r="B76" s="361" t="s">
        <v>572</v>
      </c>
      <c r="C76" s="362">
        <v>1620</v>
      </c>
      <c r="D76" s="363">
        <v>51.200834075373429</v>
      </c>
      <c r="E76" s="363">
        <v>11160.346529600782</v>
      </c>
      <c r="F76" s="363">
        <v>91.932873079448399</v>
      </c>
      <c r="G76" s="363">
        <v>60.371965872605365</v>
      </c>
      <c r="H76" s="360">
        <v>6253</v>
      </c>
      <c r="J76" s="373">
        <v>51.1</v>
      </c>
      <c r="K76" s="373">
        <v>10711</v>
      </c>
      <c r="M76" s="366">
        <f t="shared" si="7"/>
        <v>1.0019732695767793</v>
      </c>
      <c r="N76" s="366">
        <f t="shared" si="7"/>
        <v>1.0419518746709719</v>
      </c>
      <c r="O76" s="389">
        <f>K76*P76</f>
        <v>11032.33</v>
      </c>
      <c r="P76" s="388">
        <v>1.03</v>
      </c>
    </row>
    <row r="78" spans="2:16">
      <c r="J78" s="357" t="s">
        <v>314</v>
      </c>
      <c r="M78" s="357" t="s">
        <v>315</v>
      </c>
    </row>
    <row r="79" spans="2:16">
      <c r="B79" s="361" t="s">
        <v>316</v>
      </c>
      <c r="C79" s="362" t="s">
        <v>343</v>
      </c>
      <c r="D79" s="363" t="s">
        <v>344</v>
      </c>
      <c r="E79" s="363" t="s">
        <v>345</v>
      </c>
      <c r="F79" s="363" t="s">
        <v>346</v>
      </c>
      <c r="G79" s="363" t="s">
        <v>347</v>
      </c>
      <c r="H79" s="360" t="s">
        <v>348</v>
      </c>
      <c r="J79" s="364" t="s">
        <v>472</v>
      </c>
      <c r="K79" s="364" t="s">
        <v>473</v>
      </c>
      <c r="M79" s="364" t="s">
        <v>474</v>
      </c>
      <c r="N79" s="364" t="s">
        <v>475</v>
      </c>
    </row>
    <row r="80" spans="2:16">
      <c r="B80" s="361" t="s">
        <v>573</v>
      </c>
      <c r="C80" s="362">
        <v>990</v>
      </c>
      <c r="D80" s="363">
        <v>33.331406060606035</v>
      </c>
      <c r="E80" s="363">
        <v>4011.5365393939414</v>
      </c>
      <c r="F80" s="363">
        <v>93.486060606060633</v>
      </c>
      <c r="G80" s="363">
        <v>62.10084848484847</v>
      </c>
      <c r="H80" s="360">
        <v>166</v>
      </c>
      <c r="I80" s="357" t="s">
        <v>478</v>
      </c>
      <c r="J80" s="373">
        <v>34</v>
      </c>
      <c r="K80" s="373">
        <v>4020</v>
      </c>
      <c r="M80" s="366">
        <f>D80/J80</f>
        <v>0.98033547237076579</v>
      </c>
      <c r="N80" s="366">
        <f>E80/K80</f>
        <v>0.99789466154078144</v>
      </c>
      <c r="O80" s="389">
        <f>K80</f>
        <v>4020</v>
      </c>
      <c r="P80" s="388"/>
    </row>
    <row r="81" spans="2:16">
      <c r="B81" s="361" t="s">
        <v>574</v>
      </c>
      <c r="C81" s="362">
        <v>990</v>
      </c>
      <c r="D81" s="363">
        <v>33.396254437869828</v>
      </c>
      <c r="E81" s="363">
        <v>4238.5536272189338</v>
      </c>
      <c r="F81" s="363">
        <v>93.942958579881704</v>
      </c>
      <c r="G81" s="363">
        <v>64.569467455621336</v>
      </c>
      <c r="H81" s="360">
        <v>169</v>
      </c>
      <c r="I81" s="357" t="s">
        <v>478</v>
      </c>
      <c r="J81" s="373">
        <v>34</v>
      </c>
      <c r="K81" s="373">
        <v>4181</v>
      </c>
      <c r="M81" s="366">
        <f t="shared" ref="M81:N85" si="12">D81/J81</f>
        <v>0.9822427775844067</v>
      </c>
      <c r="N81" s="366">
        <f t="shared" si="12"/>
        <v>1.013765517153536</v>
      </c>
      <c r="O81" s="389">
        <f>K81</f>
        <v>4181</v>
      </c>
      <c r="P81" s="388"/>
    </row>
    <row r="82" spans="2:16">
      <c r="B82" s="361" t="s">
        <v>575</v>
      </c>
      <c r="C82" s="362">
        <v>990</v>
      </c>
      <c r="D82" s="363">
        <v>33.512436046511638</v>
      </c>
      <c r="E82" s="363">
        <v>4476.0377209302333</v>
      </c>
      <c r="F82" s="363">
        <v>94.544709302325586</v>
      </c>
      <c r="G82" s="363">
        <v>68.828720930232564</v>
      </c>
      <c r="H82" s="360">
        <v>172</v>
      </c>
      <c r="I82" s="357" t="s">
        <v>478</v>
      </c>
      <c r="J82" s="373">
        <v>34</v>
      </c>
      <c r="K82" s="373">
        <v>4240</v>
      </c>
      <c r="M82" s="366">
        <f t="shared" si="12"/>
        <v>0.9856598837209305</v>
      </c>
      <c r="N82" s="366">
        <f t="shared" si="12"/>
        <v>1.0556692738043003</v>
      </c>
      <c r="O82" s="389">
        <f>K82*P82</f>
        <v>4409.6000000000004</v>
      </c>
      <c r="P82" s="388">
        <v>1.04</v>
      </c>
    </row>
    <row r="83" spans="2:16">
      <c r="B83" s="361" t="s">
        <v>576</v>
      </c>
      <c r="C83" s="362">
        <v>1080</v>
      </c>
      <c r="D83" s="363">
        <v>33.225109284096341</v>
      </c>
      <c r="E83" s="363">
        <v>4428.3612565592366</v>
      </c>
      <c r="F83" s="363">
        <v>93.594956060805373</v>
      </c>
      <c r="G83" s="363">
        <v>62.426934632536202</v>
      </c>
      <c r="H83" s="360">
        <v>28237</v>
      </c>
      <c r="I83" s="357" t="s">
        <v>478</v>
      </c>
      <c r="J83" s="373">
        <v>34</v>
      </c>
      <c r="K83" s="373">
        <v>4385</v>
      </c>
      <c r="M83" s="366">
        <f t="shared" si="12"/>
        <v>0.9772090965910688</v>
      </c>
      <c r="N83" s="366">
        <f t="shared" si="12"/>
        <v>1.0098885419747403</v>
      </c>
      <c r="O83" s="389">
        <f>K83</f>
        <v>4385</v>
      </c>
    </row>
    <row r="84" spans="2:16">
      <c r="B84" s="361" t="s">
        <v>577</v>
      </c>
      <c r="C84" s="362">
        <v>1080</v>
      </c>
      <c r="D84" s="363">
        <v>33.120342177740163</v>
      </c>
      <c r="E84" s="363">
        <v>4645.2864869473642</v>
      </c>
      <c r="F84" s="363">
        <v>93.474991332097318</v>
      </c>
      <c r="G84" s="363">
        <v>64.086264908465751</v>
      </c>
      <c r="H84" s="360">
        <v>741</v>
      </c>
      <c r="J84" s="373">
        <v>34</v>
      </c>
      <c r="K84" s="373">
        <v>4561</v>
      </c>
      <c r="M84" s="366">
        <f t="shared" si="12"/>
        <v>0.97412771111000485</v>
      </c>
      <c r="N84" s="366">
        <f t="shared" si="12"/>
        <v>1.0184798261230792</v>
      </c>
      <c r="O84" s="389">
        <f>K84*P84</f>
        <v>4606.6099999999997</v>
      </c>
      <c r="P84" s="388">
        <v>1.01</v>
      </c>
    </row>
    <row r="85" spans="2:16">
      <c r="B85" s="361" t="s">
        <v>578</v>
      </c>
      <c r="C85" s="362">
        <v>1080</v>
      </c>
      <c r="D85" s="363">
        <v>33.336669770021651</v>
      </c>
      <c r="E85" s="363">
        <v>4811.3171801434391</v>
      </c>
      <c r="F85" s="363">
        <v>94.182359459532535</v>
      </c>
      <c r="G85" s="363">
        <v>67.806025385440762</v>
      </c>
      <c r="H85" s="360">
        <v>83855</v>
      </c>
      <c r="J85" s="373">
        <v>34</v>
      </c>
      <c r="K85" s="373">
        <v>4625</v>
      </c>
      <c r="M85" s="366">
        <f t="shared" si="12"/>
        <v>0.98049028735357791</v>
      </c>
      <c r="N85" s="366">
        <f t="shared" si="12"/>
        <v>1.0402847957066896</v>
      </c>
      <c r="O85" s="389">
        <f>K85*P85</f>
        <v>4763.75</v>
      </c>
      <c r="P85" s="388">
        <v>1.03</v>
      </c>
    </row>
  </sheetData>
  <phoneticPr fontId="79"/>
  <conditionalFormatting sqref="M4:N19">
    <cfRule type="cellIs" dxfId="13" priority="9" stopIfTrue="1" operator="lessThan">
      <formula>1</formula>
    </cfRule>
    <cfRule type="cellIs" dxfId="12" priority="10" stopIfTrue="1" operator="greaterThan">
      <formula>1</formula>
    </cfRule>
  </conditionalFormatting>
  <conditionalFormatting sqref="M23:N39">
    <cfRule type="cellIs" dxfId="11" priority="7" stopIfTrue="1" operator="lessThan">
      <formula>1</formula>
    </cfRule>
    <cfRule type="cellIs" dxfId="10" priority="8" stopIfTrue="1" operator="greaterThan">
      <formula>1</formula>
    </cfRule>
  </conditionalFormatting>
  <conditionalFormatting sqref="M43:N59">
    <cfRule type="cellIs" dxfId="9" priority="5" stopIfTrue="1" operator="lessThan">
      <formula>1</formula>
    </cfRule>
    <cfRule type="cellIs" dxfId="8" priority="6" stopIfTrue="1" operator="greaterThan">
      <formula>1</formula>
    </cfRule>
  </conditionalFormatting>
  <conditionalFormatting sqref="M63:N76">
    <cfRule type="cellIs" dxfId="7" priority="3" stopIfTrue="1" operator="lessThan">
      <formula>1</formula>
    </cfRule>
    <cfRule type="cellIs" dxfId="6" priority="4" stopIfTrue="1" operator="greaterThan">
      <formula>1</formula>
    </cfRule>
  </conditionalFormatting>
  <conditionalFormatting sqref="M80:N85">
    <cfRule type="cellIs" dxfId="5" priority="1" stopIfTrue="1" operator="lessThan">
      <formula>1</formula>
    </cfRule>
    <cfRule type="cellIs" dxfId="4" priority="2" stopIfTrue="1" operator="greaterThan">
      <formula>1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35"/>
  <sheetViews>
    <sheetView topLeftCell="B1" zoomScale="70" zoomScaleNormal="70" workbookViewId="0">
      <selection activeCell="L182" sqref="L182"/>
    </sheetView>
  </sheetViews>
  <sheetFormatPr defaultRowHeight="18.75"/>
  <cols>
    <col min="1" max="1" width="5.375" style="357" customWidth="1"/>
    <col min="2" max="2" width="28.5" style="357" bestFit="1" customWidth="1"/>
    <col min="3" max="3" width="9" style="358"/>
    <col min="4" max="7" width="9" style="359"/>
    <col min="8" max="8" width="9" style="360"/>
    <col min="9" max="9" width="9" style="357"/>
    <col min="10" max="10" width="0" style="357" hidden="1" customWidth="1"/>
    <col min="11" max="11" width="9" style="357"/>
    <col min="12" max="12" width="4.375" style="357" customWidth="1"/>
    <col min="13" max="13" width="0" style="357" hidden="1" customWidth="1"/>
    <col min="14" max="16384" width="9" style="357"/>
  </cols>
  <sheetData>
    <row r="2" spans="2:16">
      <c r="J2" s="357" t="s">
        <v>314</v>
      </c>
      <c r="M2" s="357" t="s">
        <v>315</v>
      </c>
    </row>
    <row r="3" spans="2:16">
      <c r="B3" s="361" t="s">
        <v>316</v>
      </c>
      <c r="C3" s="362" t="s">
        <v>430</v>
      </c>
      <c r="D3" s="363" t="s">
        <v>431</v>
      </c>
      <c r="E3" s="363" t="s">
        <v>432</v>
      </c>
      <c r="F3" s="363" t="s">
        <v>208</v>
      </c>
      <c r="G3" s="363" t="s">
        <v>433</v>
      </c>
      <c r="H3" s="360" t="s">
        <v>434</v>
      </c>
      <c r="J3" s="364" t="s">
        <v>435</v>
      </c>
      <c r="K3" s="364" t="s">
        <v>436</v>
      </c>
      <c r="M3" s="364" t="s">
        <v>412</v>
      </c>
      <c r="N3" s="364" t="s">
        <v>437</v>
      </c>
    </row>
    <row r="4" spans="2:16">
      <c r="B4" s="361" t="s">
        <v>579</v>
      </c>
      <c r="C4" s="362">
        <v>2250</v>
      </c>
      <c r="D4" s="363">
        <v>48.871117218467568</v>
      </c>
      <c r="E4" s="363">
        <v>19019.839944955482</v>
      </c>
      <c r="F4" s="363">
        <v>72.274333761373725</v>
      </c>
      <c r="G4" s="363">
        <v>-35.725294696053872</v>
      </c>
      <c r="H4" s="360">
        <v>5031</v>
      </c>
      <c r="J4" s="373">
        <v>51.1</v>
      </c>
      <c r="K4" s="373">
        <v>18565</v>
      </c>
      <c r="M4" s="366">
        <f>D4/J4</f>
        <v>0.95638194165298562</v>
      </c>
      <c r="N4" s="366">
        <f>E4/K4</f>
        <v>1.0244998623730397</v>
      </c>
      <c r="O4" s="389">
        <f>K4*P4</f>
        <v>18750.650000000001</v>
      </c>
      <c r="P4" s="388">
        <v>1.01</v>
      </c>
    </row>
    <row r="5" spans="2:16">
      <c r="B5" s="361" t="s">
        <v>580</v>
      </c>
      <c r="C5" s="362">
        <v>2250</v>
      </c>
      <c r="D5" s="363">
        <v>49.07694406982327</v>
      </c>
      <c r="E5" s="363">
        <v>19351.909227937016</v>
      </c>
      <c r="F5" s="363">
        <v>76.43863644573689</v>
      </c>
      <c r="G5" s="363">
        <v>-21.062549432083898</v>
      </c>
      <c r="H5" s="360">
        <v>933</v>
      </c>
      <c r="J5" s="373">
        <v>51.1</v>
      </c>
      <c r="K5" s="373">
        <v>19080</v>
      </c>
      <c r="M5" s="366">
        <f t="shared" ref="M5:N18" si="0">D5/J5</f>
        <v>0.96040986438010312</v>
      </c>
      <c r="N5" s="366">
        <f t="shared" si="0"/>
        <v>1.0142510077535123</v>
      </c>
      <c r="O5" s="389">
        <f>K5</f>
        <v>19080</v>
      </c>
      <c r="P5" s="388"/>
    </row>
    <row r="6" spans="2:16">
      <c r="B6" s="361" t="s">
        <v>581</v>
      </c>
      <c r="C6" s="362">
        <v>2250</v>
      </c>
      <c r="D6" s="363">
        <v>48.8898399873625</v>
      </c>
      <c r="E6" s="363">
        <v>19524.457495392759</v>
      </c>
      <c r="F6" s="363">
        <v>76.921474480794245</v>
      </c>
      <c r="G6" s="363">
        <v>-20.849181109988873</v>
      </c>
      <c r="H6" s="360">
        <v>15098</v>
      </c>
      <c r="J6" s="373">
        <v>51.1</v>
      </c>
      <c r="K6" s="373">
        <v>19274</v>
      </c>
      <c r="M6" s="366">
        <f t="shared" si="0"/>
        <v>0.9567483363476027</v>
      </c>
      <c r="N6" s="366">
        <f t="shared" si="0"/>
        <v>1.0129945779491936</v>
      </c>
      <c r="O6" s="389">
        <f>K6</f>
        <v>19274</v>
      </c>
      <c r="P6" s="388"/>
    </row>
    <row r="7" spans="2:16">
      <c r="B7" s="361" t="s">
        <v>582</v>
      </c>
      <c r="C7" s="362">
        <v>2250</v>
      </c>
      <c r="D7" s="363">
        <v>49.283198718682392</v>
      </c>
      <c r="E7" s="363">
        <v>16540.828014989125</v>
      </c>
      <c r="F7" s="363">
        <v>82.902261776295347</v>
      </c>
      <c r="G7" s="363">
        <v>6.787326850443911</v>
      </c>
      <c r="H7" s="360">
        <v>352</v>
      </c>
      <c r="J7" s="373">
        <v>51.1</v>
      </c>
      <c r="K7" s="373">
        <v>16811</v>
      </c>
      <c r="M7" s="366">
        <f t="shared" si="0"/>
        <v>0.96444615887832463</v>
      </c>
      <c r="N7" s="366">
        <f t="shared" si="0"/>
        <v>0.98392885699774701</v>
      </c>
      <c r="O7" s="389">
        <f>K7*P7</f>
        <v>16642.89</v>
      </c>
      <c r="P7" s="388">
        <v>0.99</v>
      </c>
    </row>
    <row r="8" spans="2:16">
      <c r="B8" s="361" t="s">
        <v>583</v>
      </c>
      <c r="C8" s="362">
        <v>2250</v>
      </c>
      <c r="D8" s="363">
        <v>50.023847167693624</v>
      </c>
      <c r="E8" s="363">
        <v>16749.178967138869</v>
      </c>
      <c r="F8" s="363">
        <v>83.457927434278304</v>
      </c>
      <c r="G8" s="363">
        <v>9.241660164889252</v>
      </c>
      <c r="H8" s="360">
        <v>5043</v>
      </c>
      <c r="J8" s="373">
        <v>51.1</v>
      </c>
      <c r="K8" s="373">
        <v>17528</v>
      </c>
      <c r="M8" s="366">
        <f t="shared" si="0"/>
        <v>0.97894025768480675</v>
      </c>
      <c r="N8" s="366">
        <f t="shared" si="0"/>
        <v>0.9555670337254033</v>
      </c>
      <c r="O8" s="389">
        <f>K8*P8</f>
        <v>17002.16</v>
      </c>
      <c r="P8" s="388">
        <v>0.97</v>
      </c>
    </row>
    <row r="9" spans="2:16">
      <c r="B9" s="361" t="s">
        <v>584</v>
      </c>
      <c r="C9" s="362">
        <v>2250</v>
      </c>
      <c r="D9" s="363">
        <v>49.124553510431546</v>
      </c>
      <c r="E9" s="363">
        <v>17528.90716836042</v>
      </c>
      <c r="F9" s="363">
        <v>84.496092894766775</v>
      </c>
      <c r="G9" s="363">
        <v>14.280014252731116</v>
      </c>
      <c r="H9" s="360">
        <v>2403</v>
      </c>
      <c r="J9" s="373">
        <v>51.1</v>
      </c>
      <c r="K9" s="373">
        <v>17836</v>
      </c>
      <c r="M9" s="366">
        <f t="shared" si="0"/>
        <v>0.961341555977134</v>
      </c>
      <c r="N9" s="366">
        <f t="shared" si="0"/>
        <v>0.98278241580850079</v>
      </c>
      <c r="O9" s="389">
        <f>K9*P9</f>
        <v>17657.64</v>
      </c>
      <c r="P9" s="388">
        <v>0.99</v>
      </c>
    </row>
    <row r="10" spans="2:16">
      <c r="B10" s="361" t="s">
        <v>585</v>
      </c>
      <c r="C10" s="362">
        <v>2250</v>
      </c>
      <c r="D10" s="363">
        <v>49.086960002857722</v>
      </c>
      <c r="E10" s="363">
        <v>17702.39474308024</v>
      </c>
      <c r="F10" s="363">
        <v>84.459074499333823</v>
      </c>
      <c r="G10" s="363">
        <v>14.590549284381572</v>
      </c>
      <c r="H10" s="360">
        <v>12813</v>
      </c>
      <c r="J10" s="373">
        <v>51.1</v>
      </c>
      <c r="K10" s="373">
        <v>17980</v>
      </c>
      <c r="M10" s="366">
        <f t="shared" si="0"/>
        <v>0.96060587089741134</v>
      </c>
      <c r="N10" s="366">
        <f t="shared" si="0"/>
        <v>0.98456033053838932</v>
      </c>
      <c r="O10" s="389">
        <f>K10*P10</f>
        <v>17800.2</v>
      </c>
      <c r="P10" s="388">
        <v>0.99</v>
      </c>
    </row>
    <row r="11" spans="2:16">
      <c r="B11" s="361" t="s">
        <v>586</v>
      </c>
      <c r="C11" s="362">
        <v>2250</v>
      </c>
      <c r="D11" s="363">
        <v>49.153404864951021</v>
      </c>
      <c r="E11" s="363">
        <v>18022.919550220515</v>
      </c>
      <c r="F11" s="363">
        <v>83.191346554240681</v>
      </c>
      <c r="G11" s="363">
        <v>10.754591186745314</v>
      </c>
      <c r="H11" s="360">
        <v>3470</v>
      </c>
      <c r="J11" s="373">
        <v>51.1</v>
      </c>
      <c r="K11" s="373">
        <v>18191</v>
      </c>
      <c r="M11" s="366">
        <f t="shared" si="0"/>
        <v>0.96190616174072441</v>
      </c>
      <c r="N11" s="366">
        <f t="shared" si="0"/>
        <v>0.99076024134025154</v>
      </c>
      <c r="O11" s="389">
        <f>K11</f>
        <v>18191</v>
      </c>
    </row>
    <row r="12" spans="2:16">
      <c r="B12" s="361" t="s">
        <v>587</v>
      </c>
      <c r="C12" s="362">
        <v>2250</v>
      </c>
      <c r="D12" s="363">
        <v>49.068570115593481</v>
      </c>
      <c r="E12" s="363">
        <v>18093.249402207042</v>
      </c>
      <c r="F12" s="363">
        <v>83.619502148898576</v>
      </c>
      <c r="G12" s="363">
        <v>13.218379480461667</v>
      </c>
      <c r="H12" s="360">
        <v>11202</v>
      </c>
      <c r="J12" s="373">
        <v>51.1</v>
      </c>
      <c r="K12" s="373">
        <v>18373</v>
      </c>
      <c r="M12" s="366">
        <f t="shared" si="0"/>
        <v>0.96024599052042037</v>
      </c>
      <c r="N12" s="366">
        <f t="shared" si="0"/>
        <v>0.98477382039988259</v>
      </c>
      <c r="O12" s="389">
        <f>K12*P12</f>
        <v>18189.27</v>
      </c>
      <c r="P12" s="388">
        <v>0.99</v>
      </c>
    </row>
    <row r="13" spans="2:16">
      <c r="B13" s="361" t="s">
        <v>588</v>
      </c>
      <c r="C13" s="362">
        <v>2250</v>
      </c>
      <c r="D13" s="363">
        <v>49.018321604218052</v>
      </c>
      <c r="E13" s="363">
        <v>17969.356456147674</v>
      </c>
      <c r="F13" s="363">
        <v>82.578468292961773</v>
      </c>
      <c r="G13" s="363">
        <v>9.9551108776711388</v>
      </c>
      <c r="H13" s="360">
        <v>4081</v>
      </c>
      <c r="J13" s="373">
        <v>51.1</v>
      </c>
      <c r="K13" s="373">
        <v>18520</v>
      </c>
      <c r="M13" s="366">
        <f t="shared" si="0"/>
        <v>0.95926265370289732</v>
      </c>
      <c r="N13" s="366">
        <f t="shared" si="0"/>
        <v>0.97026762722179671</v>
      </c>
      <c r="O13" s="389">
        <f>K13*P13</f>
        <v>18149.599999999999</v>
      </c>
      <c r="P13" s="388">
        <v>0.98</v>
      </c>
    </row>
    <row r="14" spans="2:16">
      <c r="B14" s="361" t="s">
        <v>589</v>
      </c>
      <c r="C14" s="362">
        <v>2250</v>
      </c>
      <c r="D14" s="363">
        <v>48.983607999882224</v>
      </c>
      <c r="E14" s="363">
        <v>14172.31099305994</v>
      </c>
      <c r="F14" s="363">
        <v>91.861569037150289</v>
      </c>
      <c r="G14" s="363">
        <v>54.540349340789135</v>
      </c>
      <c r="H14" s="360">
        <v>687</v>
      </c>
      <c r="J14" s="373">
        <v>51.1</v>
      </c>
      <c r="K14" s="373">
        <v>14437</v>
      </c>
      <c r="M14" s="366">
        <f t="shared" si="0"/>
        <v>0.95858332680787128</v>
      </c>
      <c r="N14" s="366">
        <f t="shared" si="0"/>
        <v>0.98166592734362679</v>
      </c>
      <c r="O14" s="389">
        <f>K14*P14</f>
        <v>14292.63</v>
      </c>
      <c r="P14" s="388">
        <v>0.99</v>
      </c>
    </row>
    <row r="15" spans="2:16">
      <c r="B15" s="361" t="s">
        <v>590</v>
      </c>
      <c r="C15" s="362">
        <v>2250</v>
      </c>
      <c r="D15" s="363">
        <v>49.873618435182721</v>
      </c>
      <c r="E15" s="363">
        <v>14572.828415469658</v>
      </c>
      <c r="F15" s="363">
        <v>92.489660742074761</v>
      </c>
      <c r="G15" s="363">
        <v>58.427054820571797</v>
      </c>
      <c r="H15" s="360">
        <v>2050</v>
      </c>
      <c r="J15" s="373">
        <v>51.1</v>
      </c>
      <c r="K15" s="373">
        <v>15018</v>
      </c>
      <c r="M15" s="366">
        <f t="shared" si="0"/>
        <v>0.97600036076678509</v>
      </c>
      <c r="N15" s="366">
        <f t="shared" si="0"/>
        <v>0.97035746540615642</v>
      </c>
      <c r="O15" s="389">
        <f>K15*P15</f>
        <v>14717.64</v>
      </c>
      <c r="P15" s="388">
        <v>0.98</v>
      </c>
    </row>
    <row r="16" spans="2:16">
      <c r="B16" s="361" t="s">
        <v>591</v>
      </c>
      <c r="C16" s="362">
        <v>2250</v>
      </c>
      <c r="D16" s="363">
        <v>49.35848672566371</v>
      </c>
      <c r="E16" s="363">
        <v>15292.887563610919</v>
      </c>
      <c r="F16" s="363">
        <v>92.942020270781342</v>
      </c>
      <c r="G16" s="363">
        <v>62.517708947885936</v>
      </c>
      <c r="H16" s="360">
        <v>236</v>
      </c>
      <c r="J16" s="373">
        <v>51.1</v>
      </c>
      <c r="K16" s="373">
        <v>15233</v>
      </c>
      <c r="M16" s="366">
        <f t="shared" si="0"/>
        <v>0.96591950539459315</v>
      </c>
      <c r="N16" s="366">
        <f t="shared" si="0"/>
        <v>1.0039314359358575</v>
      </c>
      <c r="O16" s="389">
        <f>K16</f>
        <v>15233</v>
      </c>
    </row>
    <row r="17" spans="2:16">
      <c r="B17" s="361" t="s">
        <v>592</v>
      </c>
      <c r="C17" s="362">
        <v>2250</v>
      </c>
      <c r="D17" s="363">
        <v>49.148316769275702</v>
      </c>
      <c r="E17" s="363">
        <v>15973.447830630026</v>
      </c>
      <c r="F17" s="363">
        <v>92.899615291883165</v>
      </c>
      <c r="G17" s="363">
        <v>62.502376530878628</v>
      </c>
      <c r="H17" s="360">
        <v>2581</v>
      </c>
      <c r="J17" s="373">
        <v>51.1</v>
      </c>
      <c r="K17" s="373">
        <v>15247</v>
      </c>
      <c r="M17" s="366">
        <f t="shared" si="0"/>
        <v>0.96180659039678473</v>
      </c>
      <c r="N17" s="366">
        <f t="shared" si="0"/>
        <v>1.047645296165149</v>
      </c>
      <c r="O17" s="389">
        <f>K17*P17</f>
        <v>15704.41</v>
      </c>
      <c r="P17" s="388">
        <v>1.03</v>
      </c>
    </row>
    <row r="18" spans="2:16">
      <c r="B18" s="361" t="s">
        <v>593</v>
      </c>
      <c r="C18" s="362">
        <v>2250</v>
      </c>
      <c r="D18" s="363">
        <v>49.381016337575382</v>
      </c>
      <c r="E18" s="363">
        <v>16462.981393762486</v>
      </c>
      <c r="F18" s="363">
        <v>91.781728727957542</v>
      </c>
      <c r="G18" s="363">
        <v>58.043564458140764</v>
      </c>
      <c r="H18" s="360">
        <v>346</v>
      </c>
      <c r="J18" s="373">
        <v>51.1</v>
      </c>
      <c r="K18" s="373">
        <v>15773</v>
      </c>
      <c r="M18" s="366">
        <f t="shared" si="0"/>
        <v>0.96636039799560436</v>
      </c>
      <c r="N18" s="366">
        <f t="shared" si="0"/>
        <v>1.043744461659956</v>
      </c>
      <c r="O18" s="389">
        <f>K18*P18</f>
        <v>16246.19</v>
      </c>
      <c r="P18" s="388">
        <v>1.03</v>
      </c>
    </row>
    <row r="19" spans="2:16">
      <c r="J19" s="381"/>
      <c r="K19" s="381"/>
    </row>
    <row r="20" spans="2:16">
      <c r="J20" s="357" t="s">
        <v>314</v>
      </c>
      <c r="M20" s="357" t="s">
        <v>315</v>
      </c>
    </row>
    <row r="21" spans="2:16">
      <c r="B21" s="361" t="s">
        <v>316</v>
      </c>
      <c r="C21" s="362" t="s">
        <v>430</v>
      </c>
      <c r="D21" s="363" t="s">
        <v>431</v>
      </c>
      <c r="E21" s="363" t="s">
        <v>432</v>
      </c>
      <c r="F21" s="363" t="s">
        <v>208</v>
      </c>
      <c r="G21" s="363" t="s">
        <v>433</v>
      </c>
      <c r="H21" s="360" t="s">
        <v>434</v>
      </c>
      <c r="J21" s="364" t="s">
        <v>435</v>
      </c>
      <c r="K21" s="364" t="s">
        <v>436</v>
      </c>
      <c r="M21" s="364" t="s">
        <v>412</v>
      </c>
      <c r="N21" s="364" t="s">
        <v>437</v>
      </c>
    </row>
    <row r="22" spans="2:16">
      <c r="B22" s="361" t="s">
        <v>594</v>
      </c>
      <c r="C22" s="362">
        <v>1620</v>
      </c>
      <c r="D22" s="363">
        <v>100.89566878881989</v>
      </c>
      <c r="E22" s="363">
        <v>26994.700659653219</v>
      </c>
      <c r="F22" s="363">
        <v>72.225768374741222</v>
      </c>
      <c r="G22" s="363">
        <v>-35.54396221532091</v>
      </c>
      <c r="H22" s="360">
        <v>573</v>
      </c>
      <c r="J22" s="373">
        <v>102.1</v>
      </c>
      <c r="K22" s="373">
        <v>25566</v>
      </c>
      <c r="M22" s="366">
        <f>D22/J22</f>
        <v>0.98820439558099804</v>
      </c>
      <c r="N22" s="366">
        <f>E22/K22</f>
        <v>1.0558828389131354</v>
      </c>
      <c r="O22" s="389">
        <f t="shared" ref="O22:O28" si="1">K22*P22</f>
        <v>26588.639999999999</v>
      </c>
      <c r="P22" s="388">
        <v>1.04</v>
      </c>
    </row>
    <row r="23" spans="2:16">
      <c r="B23" s="361" t="s">
        <v>595</v>
      </c>
      <c r="C23" s="362">
        <v>1620</v>
      </c>
      <c r="D23" s="363">
        <v>101.50066680826957</v>
      </c>
      <c r="E23" s="363">
        <v>27995.830402690448</v>
      </c>
      <c r="F23" s="363">
        <v>76.222090625885031</v>
      </c>
      <c r="G23" s="363">
        <v>-23.363240725007071</v>
      </c>
      <c r="H23" s="360">
        <v>565</v>
      </c>
      <c r="J23" s="373">
        <v>102.1</v>
      </c>
      <c r="K23" s="373">
        <v>26278</v>
      </c>
      <c r="M23" s="366">
        <f t="shared" ref="M23:N35" si="2">D23/J23</f>
        <v>0.9941299393562153</v>
      </c>
      <c r="N23" s="366">
        <f t="shared" si="2"/>
        <v>1.0653714286738125</v>
      </c>
      <c r="O23" s="389">
        <f t="shared" si="1"/>
        <v>27591.9</v>
      </c>
      <c r="P23" s="388">
        <v>1.05</v>
      </c>
    </row>
    <row r="24" spans="2:16">
      <c r="B24" s="361" t="s">
        <v>596</v>
      </c>
      <c r="C24" s="362">
        <v>1620</v>
      </c>
      <c r="D24" s="363">
        <v>101.35414058721766</v>
      </c>
      <c r="E24" s="363">
        <v>27787.176026151425</v>
      </c>
      <c r="F24" s="363">
        <v>76.941551711403946</v>
      </c>
      <c r="G24" s="363">
        <v>-20.927962041328826</v>
      </c>
      <c r="H24" s="360">
        <v>5126</v>
      </c>
      <c r="J24" s="373">
        <v>102.1</v>
      </c>
      <c r="K24" s="373">
        <v>26615</v>
      </c>
      <c r="M24" s="366">
        <f t="shared" si="2"/>
        <v>0.99269481476217103</v>
      </c>
      <c r="N24" s="366">
        <f t="shared" si="2"/>
        <v>1.044041932224363</v>
      </c>
      <c r="O24" s="389">
        <f t="shared" si="1"/>
        <v>27413.45</v>
      </c>
      <c r="P24" s="388">
        <v>1.03</v>
      </c>
    </row>
    <row r="25" spans="2:16">
      <c r="B25" s="361" t="s">
        <v>597</v>
      </c>
      <c r="C25" s="362">
        <v>1620</v>
      </c>
      <c r="D25" s="363">
        <v>102.03774476905339</v>
      </c>
      <c r="E25" s="363">
        <v>23504.515227244014</v>
      </c>
      <c r="F25" s="363">
        <v>82.99293697765826</v>
      </c>
      <c r="G25" s="363">
        <v>7.7764412079334528</v>
      </c>
      <c r="H25" s="360">
        <v>459</v>
      </c>
      <c r="J25" s="373">
        <v>102.1</v>
      </c>
      <c r="K25" s="373">
        <v>23110</v>
      </c>
      <c r="M25" s="366">
        <f t="shared" si="2"/>
        <v>0.99939025239033685</v>
      </c>
      <c r="N25" s="366">
        <f t="shared" si="2"/>
        <v>1.0170711911399399</v>
      </c>
      <c r="O25" s="389">
        <f t="shared" si="1"/>
        <v>23341.1</v>
      </c>
      <c r="P25" s="388">
        <v>1.01</v>
      </c>
    </row>
    <row r="26" spans="2:16">
      <c r="B26" s="361" t="s">
        <v>598</v>
      </c>
      <c r="C26" s="362">
        <v>1620</v>
      </c>
      <c r="D26" s="363">
        <v>102.4908477067047</v>
      </c>
      <c r="E26" s="363">
        <v>23669.926438524697</v>
      </c>
      <c r="F26" s="363">
        <v>84.235189793032575</v>
      </c>
      <c r="G26" s="363">
        <v>12.020258942073605</v>
      </c>
      <c r="H26" s="360">
        <v>2731</v>
      </c>
      <c r="J26" s="373">
        <v>102.1</v>
      </c>
      <c r="K26" s="373">
        <v>24137</v>
      </c>
      <c r="M26" s="366">
        <f t="shared" si="2"/>
        <v>1.0038280872351097</v>
      </c>
      <c r="N26" s="366">
        <f t="shared" si="2"/>
        <v>0.9806490632027467</v>
      </c>
      <c r="O26" s="389">
        <f t="shared" si="1"/>
        <v>23895.63</v>
      </c>
      <c r="P26" s="388">
        <v>0.99</v>
      </c>
    </row>
    <row r="27" spans="2:16">
      <c r="B27" s="361" t="s">
        <v>599</v>
      </c>
      <c r="C27" s="362">
        <v>1620</v>
      </c>
      <c r="D27" s="363">
        <v>101.847478626973</v>
      </c>
      <c r="E27" s="363">
        <v>25245.836892033716</v>
      </c>
      <c r="F27" s="363">
        <v>84.106370498238192</v>
      </c>
      <c r="G27" s="363">
        <v>12.94896235941629</v>
      </c>
      <c r="H27" s="360">
        <v>7338</v>
      </c>
      <c r="J27" s="373">
        <v>102.1</v>
      </c>
      <c r="K27" s="373">
        <v>24764</v>
      </c>
      <c r="M27" s="366">
        <f t="shared" si="2"/>
        <v>0.99752672504381001</v>
      </c>
      <c r="N27" s="366">
        <f t="shared" si="2"/>
        <v>1.0194571511885688</v>
      </c>
      <c r="O27" s="389">
        <f t="shared" si="1"/>
        <v>25011.64</v>
      </c>
      <c r="P27" s="388">
        <v>1.01</v>
      </c>
    </row>
    <row r="28" spans="2:16">
      <c r="B28" s="361" t="s">
        <v>600</v>
      </c>
      <c r="C28" s="362">
        <v>1620</v>
      </c>
      <c r="D28" s="363">
        <v>101.44089495798318</v>
      </c>
      <c r="E28" s="363">
        <v>25532.899101365554</v>
      </c>
      <c r="F28" s="363">
        <v>84.23065388655462</v>
      </c>
      <c r="G28" s="363">
        <v>13.553952205882347</v>
      </c>
      <c r="H28" s="360">
        <v>238</v>
      </c>
      <c r="J28" s="373">
        <v>102.1</v>
      </c>
      <c r="K28" s="373">
        <v>25120</v>
      </c>
      <c r="M28" s="366">
        <f t="shared" si="2"/>
        <v>0.99354451476966876</v>
      </c>
      <c r="N28" s="366">
        <f t="shared" si="2"/>
        <v>1.0164370661371638</v>
      </c>
      <c r="O28" s="389">
        <f t="shared" si="1"/>
        <v>25371.200000000001</v>
      </c>
      <c r="P28" s="388">
        <v>1.01</v>
      </c>
    </row>
    <row r="29" spans="2:16">
      <c r="B29" s="361" t="s">
        <v>601</v>
      </c>
      <c r="C29" s="362">
        <v>1620</v>
      </c>
      <c r="D29" s="363">
        <v>101.98051578947369</v>
      </c>
      <c r="E29" s="363">
        <v>25376.450656459339</v>
      </c>
      <c r="F29" s="363">
        <v>84.316789473684224</v>
      </c>
      <c r="G29" s="363">
        <v>15.250880382775122</v>
      </c>
      <c r="H29" s="360">
        <v>220</v>
      </c>
      <c r="I29" s="357" t="s">
        <v>478</v>
      </c>
      <c r="J29" s="373">
        <v>102.1</v>
      </c>
      <c r="K29" s="373">
        <v>25371</v>
      </c>
      <c r="M29" s="366">
        <f t="shared" si="2"/>
        <v>0.99882973349141713</v>
      </c>
      <c r="N29" s="366">
        <f t="shared" si="2"/>
        <v>1.0002148380615403</v>
      </c>
      <c r="O29" s="389">
        <f>K29</f>
        <v>25371</v>
      </c>
    </row>
    <row r="30" spans="2:16">
      <c r="B30" s="361" t="s">
        <v>602</v>
      </c>
      <c r="C30" s="362">
        <v>1620</v>
      </c>
      <c r="D30" s="363">
        <v>102.10600968919762</v>
      </c>
      <c r="E30" s="363">
        <v>25509.877330332212</v>
      </c>
      <c r="F30" s="363">
        <v>84.419836229901591</v>
      </c>
      <c r="G30" s="363">
        <v>15.233507132449622</v>
      </c>
      <c r="H30" s="360">
        <v>2608</v>
      </c>
      <c r="I30" s="357" t="s">
        <v>478</v>
      </c>
      <c r="J30" s="373">
        <v>102.1</v>
      </c>
      <c r="K30" s="373">
        <v>25573</v>
      </c>
      <c r="M30" s="366">
        <f t="shared" si="2"/>
        <v>1.0000588608148642</v>
      </c>
      <c r="N30" s="366">
        <f t="shared" si="2"/>
        <v>0.9975316673965593</v>
      </c>
      <c r="O30" s="389">
        <f t="shared" ref="O30:O32" si="3">K30</f>
        <v>25573</v>
      </c>
    </row>
    <row r="31" spans="2:16">
      <c r="B31" s="361" t="s">
        <v>603</v>
      </c>
      <c r="C31" s="362">
        <v>1620</v>
      </c>
      <c r="D31" s="363">
        <v>101.23712037037038</v>
      </c>
      <c r="E31" s="363">
        <v>19650.533611111114</v>
      </c>
      <c r="F31" s="363">
        <v>92.265555555555565</v>
      </c>
      <c r="G31" s="363">
        <v>57.133240740740739</v>
      </c>
      <c r="H31" s="360">
        <v>111</v>
      </c>
      <c r="I31" s="357" t="s">
        <v>478</v>
      </c>
      <c r="J31" s="373">
        <v>102.1</v>
      </c>
      <c r="K31" s="373">
        <v>19847</v>
      </c>
      <c r="M31" s="366">
        <f t="shared" si="2"/>
        <v>0.99154868139442098</v>
      </c>
      <c r="N31" s="366">
        <f t="shared" si="2"/>
        <v>0.99010095284481858</v>
      </c>
      <c r="O31" s="389">
        <f t="shared" si="3"/>
        <v>19847</v>
      </c>
    </row>
    <row r="32" spans="2:16">
      <c r="B32" s="361" t="s">
        <v>604</v>
      </c>
      <c r="C32" s="362">
        <v>1620</v>
      </c>
      <c r="D32" s="363">
        <v>102.13365751633984</v>
      </c>
      <c r="E32" s="363">
        <v>20543.738405228767</v>
      </c>
      <c r="F32" s="363">
        <v>93.1676797385621</v>
      </c>
      <c r="G32" s="363">
        <v>60.404352941176469</v>
      </c>
      <c r="H32" s="360">
        <v>206</v>
      </c>
      <c r="I32" s="357" t="s">
        <v>478</v>
      </c>
      <c r="J32" s="373">
        <v>102.1</v>
      </c>
      <c r="K32" s="373">
        <v>20681</v>
      </c>
      <c r="M32" s="366">
        <f t="shared" si="2"/>
        <v>1.0003296524617027</v>
      </c>
      <c r="N32" s="366">
        <f t="shared" si="2"/>
        <v>0.9933629130713586</v>
      </c>
      <c r="O32" s="389">
        <f t="shared" si="3"/>
        <v>20681</v>
      </c>
    </row>
    <row r="33" spans="2:16">
      <c r="B33" s="361" t="s">
        <v>605</v>
      </c>
      <c r="C33" s="362">
        <v>1620</v>
      </c>
      <c r="D33" s="363">
        <v>101.62504028242287</v>
      </c>
      <c r="E33" s="363">
        <v>21682.490674842076</v>
      </c>
      <c r="F33" s="363">
        <v>93.241665180230427</v>
      </c>
      <c r="G33" s="363">
        <v>63.065311780007441</v>
      </c>
      <c r="H33" s="360">
        <v>233</v>
      </c>
      <c r="I33" s="357" t="s">
        <v>478</v>
      </c>
      <c r="J33" s="373">
        <v>102.1</v>
      </c>
      <c r="K33" s="373">
        <v>20975</v>
      </c>
      <c r="M33" s="366">
        <f t="shared" si="2"/>
        <v>0.99534809287387738</v>
      </c>
      <c r="N33" s="366">
        <f t="shared" si="2"/>
        <v>1.0337301871200035</v>
      </c>
      <c r="O33" s="389">
        <f>K33*P33</f>
        <v>21394.5</v>
      </c>
      <c r="P33" s="388">
        <v>1.02</v>
      </c>
    </row>
    <row r="34" spans="2:16">
      <c r="B34" s="361" t="s">
        <v>606</v>
      </c>
      <c r="C34" s="362">
        <v>1620</v>
      </c>
      <c r="D34" s="363">
        <v>101.56937068965512</v>
      </c>
      <c r="E34" s="363">
        <v>22355.983905172408</v>
      </c>
      <c r="F34" s="363">
        <v>92.687758620689721</v>
      </c>
      <c r="G34" s="363">
        <v>65.076724137931038</v>
      </c>
      <c r="H34" s="360">
        <v>117</v>
      </c>
      <c r="I34" s="357" t="s">
        <v>478</v>
      </c>
      <c r="J34" s="373">
        <v>102.1</v>
      </c>
      <c r="K34" s="373">
        <v>20998</v>
      </c>
      <c r="M34" s="366">
        <f t="shared" si="2"/>
        <v>0.99480284710729794</v>
      </c>
      <c r="N34" s="366">
        <f t="shared" si="2"/>
        <v>1.064672059490066</v>
      </c>
      <c r="O34" s="389">
        <f>K34*P34</f>
        <v>22047.9</v>
      </c>
      <c r="P34" s="388">
        <v>1.05</v>
      </c>
    </row>
    <row r="35" spans="2:16">
      <c r="B35" s="361" t="s">
        <v>607</v>
      </c>
      <c r="C35" s="362">
        <v>1620</v>
      </c>
      <c r="D35" s="363">
        <v>101.31589914914915</v>
      </c>
      <c r="E35" s="363">
        <v>23211.472595095096</v>
      </c>
      <c r="F35" s="363">
        <v>92.121951951951914</v>
      </c>
      <c r="G35" s="363">
        <v>61.439653403403398</v>
      </c>
      <c r="H35" s="360">
        <v>224</v>
      </c>
      <c r="I35" s="357" t="s">
        <v>478</v>
      </c>
      <c r="J35" s="373">
        <v>102.1</v>
      </c>
      <c r="K35" s="373">
        <v>21725</v>
      </c>
      <c r="M35" s="366">
        <f t="shared" si="2"/>
        <v>0.99232026590743538</v>
      </c>
      <c r="N35" s="366">
        <f t="shared" si="2"/>
        <v>1.068422213813353</v>
      </c>
      <c r="O35" s="389">
        <f>K35*P35</f>
        <v>22811.25</v>
      </c>
      <c r="P35" s="388">
        <v>1.05</v>
      </c>
    </row>
  </sheetData>
  <phoneticPr fontId="79"/>
  <conditionalFormatting sqref="M4:N18">
    <cfRule type="cellIs" dxfId="3" priority="3" stopIfTrue="1" operator="lessThan">
      <formula>1</formula>
    </cfRule>
    <cfRule type="cellIs" dxfId="2" priority="4" stopIfTrue="1" operator="greaterThan">
      <formula>1</formula>
    </cfRule>
  </conditionalFormatting>
  <conditionalFormatting sqref="M22:N35">
    <cfRule type="cellIs" dxfId="1" priority="1" stopIfTrue="1" operator="lessThan">
      <formula>1</formula>
    </cfRule>
    <cfRule type="cellIs" dxfId="0" priority="2" stopIfTrue="1" operator="greaterThan">
      <formula>1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43"/>
  <sheetViews>
    <sheetView workbookViewId="0">
      <selection activeCell="H6" sqref="H6"/>
    </sheetView>
  </sheetViews>
  <sheetFormatPr defaultRowHeight="15"/>
  <cols>
    <col min="1" max="1" width="4.875" style="29" customWidth="1"/>
    <col min="2" max="9" width="9.125" style="29" customWidth="1"/>
    <col min="10" max="10" width="9" style="29"/>
    <col min="11" max="11" width="9.125" style="29" customWidth="1"/>
    <col min="12" max="16384" width="9" style="29"/>
  </cols>
  <sheetData>
    <row r="1" spans="1:17">
      <c r="D1" s="87"/>
      <c r="F1" s="31"/>
      <c r="H1" s="31"/>
      <c r="I1" s="32"/>
      <c r="J1" s="34"/>
      <c r="K1" s="32"/>
    </row>
    <row r="2" spans="1:17">
      <c r="B2" s="233" t="s">
        <v>162</v>
      </c>
    </row>
    <row r="3" spans="1:17">
      <c r="B3" s="29" t="s">
        <v>163</v>
      </c>
    </row>
    <row r="4" spans="1:17">
      <c r="B4" s="205" t="s">
        <v>64</v>
      </c>
      <c r="C4" s="205" t="s">
        <v>65</v>
      </c>
      <c r="D4" s="210" t="s">
        <v>131</v>
      </c>
    </row>
    <row r="5" spans="1:17">
      <c r="B5" s="206">
        <f>'代表特性(C9)'!G4</f>
        <v>1.4850865956692013E-6</v>
      </c>
      <c r="C5" s="206">
        <f>'代表特性(C9)'!F4</f>
        <v>-1.8924360417800725E-10</v>
      </c>
      <c r="D5" s="207">
        <v>-5.9143474517233277E-7</v>
      </c>
      <c r="F5" s="29">
        <v>33.3897414920974</v>
      </c>
    </row>
    <row r="6" spans="1:17">
      <c r="B6" s="206">
        <f>'代表特性(C9)'!G5</f>
        <v>-7.3023959098921507E-4</v>
      </c>
      <c r="C6" s="206">
        <f>'代表特性(C9)'!F5</f>
        <v>-6.5742638448837446E-6</v>
      </c>
      <c r="D6" s="207">
        <v>8.6339592934562984E-4</v>
      </c>
    </row>
    <row r="7" spans="1:17">
      <c r="B7" s="206">
        <f>'代表特性(C9)'!G6</f>
        <v>1.0183321127802147</v>
      </c>
      <c r="C7" s="206">
        <f>'代表特性(C9)'!F6</f>
        <v>-1.3026788583224834E-3</v>
      </c>
      <c r="D7" s="207">
        <v>0.92708498779478932</v>
      </c>
    </row>
    <row r="8" spans="1:17">
      <c r="B8" s="208"/>
      <c r="C8" s="206">
        <f>'代表特性(C9)'!F7</f>
        <v>1.0374061654716424</v>
      </c>
      <c r="D8" s="209"/>
    </row>
    <row r="9" spans="1:17">
      <c r="E9" s="29">
        <v>90</v>
      </c>
      <c r="G9" s="164"/>
      <c r="M9" s="29" t="s">
        <v>104</v>
      </c>
    </row>
    <row r="10" spans="1:17">
      <c r="B10" s="30" t="s">
        <v>66</v>
      </c>
      <c r="C10" s="30" t="s">
        <v>67</v>
      </c>
      <c r="D10" s="30" t="s">
        <v>68</v>
      </c>
      <c r="E10" s="30" t="s">
        <v>69</v>
      </c>
      <c r="F10" s="30" t="s">
        <v>70</v>
      </c>
      <c r="G10" s="30" t="s">
        <v>71</v>
      </c>
      <c r="H10" s="30" t="s">
        <v>72</v>
      </c>
      <c r="I10" s="29" t="s">
        <v>73</v>
      </c>
      <c r="K10" s="29" t="s">
        <v>74</v>
      </c>
      <c r="M10" s="29" t="s">
        <v>103</v>
      </c>
      <c r="Q10" s="30"/>
    </row>
    <row r="11" spans="1:17">
      <c r="A11" s="29">
        <f>B11*C11</f>
        <v>12</v>
      </c>
      <c r="B11" s="29">
        <f>Calculation!C3</f>
        <v>12</v>
      </c>
      <c r="C11" s="29">
        <v>1</v>
      </c>
      <c r="D11" s="87">
        <v>85</v>
      </c>
      <c r="E11" s="29">
        <f t="shared" ref="E11:E24" si="0">$E$9*C11</f>
        <v>90</v>
      </c>
      <c r="F11" s="182">
        <v>33.316968003833352</v>
      </c>
      <c r="G11" s="192">
        <v>2.6</v>
      </c>
      <c r="H11" s="31">
        <f>D11-(E11*F11/1000*G11)</f>
        <v>77.203829487102993</v>
      </c>
      <c r="I11" s="32">
        <f t="shared" ref="I11:I24" si="1">$B$5*H11^2+$B$6*H11+$B$7</f>
        <v>0.97080657652218605</v>
      </c>
      <c r="J11" s="34">
        <f>F11/I11</f>
        <v>34.318852807103902</v>
      </c>
      <c r="K11" s="32">
        <f t="shared" ref="K11:K24" si="2">$C$5*H11^3+$C$6*H11^2+$C$7*H11+$C$8</f>
        <v>0.89756183723040173</v>
      </c>
      <c r="M11" s="34">
        <f t="shared" ref="M11:M24" si="3">(D$5*$E$9^2+D$6*$E$9+D$7)*J11</f>
        <v>34.318852807103902</v>
      </c>
      <c r="Q11" s="30"/>
    </row>
    <row r="12" spans="1:17">
      <c r="A12" s="29">
        <f t="shared" ref="A12:A26" si="4">B12*C12</f>
        <v>24</v>
      </c>
      <c r="B12" s="29">
        <f>Calculation!C4</f>
        <v>12</v>
      </c>
      <c r="C12" s="29">
        <v>2</v>
      </c>
      <c r="D12" s="87">
        <v>85</v>
      </c>
      <c r="E12" s="29">
        <f t="shared" si="0"/>
        <v>180</v>
      </c>
      <c r="F12" s="182">
        <v>33.316914796156837</v>
      </c>
      <c r="G12" s="192">
        <v>1.5</v>
      </c>
      <c r="H12" s="31">
        <f>D12-(E12*F12/1000*G12)</f>
        <v>76.004433005037654</v>
      </c>
      <c r="I12" s="32">
        <f t="shared" si="1"/>
        <v>0.97140952759126509</v>
      </c>
      <c r="J12" s="34">
        <f>F12/I12</f>
        <v>34.297496421278069</v>
      </c>
      <c r="K12" s="32">
        <f t="shared" si="2"/>
        <v>0.9003363315727444</v>
      </c>
      <c r="M12" s="34">
        <f t="shared" si="3"/>
        <v>34.297496421278069</v>
      </c>
      <c r="P12" s="33"/>
      <c r="Q12" s="183"/>
    </row>
    <row r="13" spans="1:17">
      <c r="A13" s="29">
        <f t="shared" si="4"/>
        <v>36</v>
      </c>
      <c r="B13" s="29">
        <f>Calculation!C5</f>
        <v>12</v>
      </c>
      <c r="C13" s="29">
        <v>3</v>
      </c>
      <c r="D13" s="87">
        <v>85</v>
      </c>
      <c r="E13" s="29">
        <f t="shared" si="0"/>
        <v>270</v>
      </c>
      <c r="F13" s="182">
        <v>33.316914796156802</v>
      </c>
      <c r="G13" s="192">
        <v>1</v>
      </c>
      <c r="H13" s="31">
        <f>D13-(E13*F13/1000*G13)</f>
        <v>76.004433005037669</v>
      </c>
      <c r="I13" s="32">
        <f t="shared" si="1"/>
        <v>0.97140952759126509</v>
      </c>
      <c r="J13" s="34">
        <f>F13/I13</f>
        <v>34.297496421278034</v>
      </c>
      <c r="K13" s="32">
        <f t="shared" si="2"/>
        <v>0.9003363315727444</v>
      </c>
      <c r="M13" s="34">
        <f t="shared" si="3"/>
        <v>34.297496421278034</v>
      </c>
      <c r="P13" s="33"/>
      <c r="Q13" s="183"/>
    </row>
    <row r="14" spans="1:17">
      <c r="A14" s="29">
        <f t="shared" si="4"/>
        <v>48</v>
      </c>
      <c r="B14" s="29">
        <f>Calculation!C6</f>
        <v>12</v>
      </c>
      <c r="C14" s="29">
        <v>4</v>
      </c>
      <c r="D14" s="87">
        <v>85</v>
      </c>
      <c r="E14" s="29">
        <f t="shared" si="0"/>
        <v>360</v>
      </c>
      <c r="F14" s="182">
        <v>33.316854161643903</v>
      </c>
      <c r="G14" s="192">
        <v>0.86</v>
      </c>
      <c r="H14" s="31">
        <f>D14-(E14*F14/1000*G14)</f>
        <v>74.685101951555055</v>
      </c>
      <c r="I14" s="32">
        <f t="shared" si="1"/>
        <v>0.97207770621049694</v>
      </c>
      <c r="J14" s="34">
        <f>F14/I14</f>
        <v>34.273858919699741</v>
      </c>
      <c r="K14" s="32">
        <f t="shared" si="2"/>
        <v>0.90336627377989398</v>
      </c>
      <c r="M14" s="34">
        <f t="shared" si="3"/>
        <v>34.273858919699741</v>
      </c>
      <c r="P14" s="33"/>
      <c r="Q14" s="183"/>
    </row>
    <row r="15" spans="1:17" s="186" customFormat="1">
      <c r="A15" s="29">
        <f t="shared" si="4"/>
        <v>60</v>
      </c>
      <c r="B15" s="29">
        <f>Calculation!C7</f>
        <v>12</v>
      </c>
      <c r="C15" s="186">
        <v>5</v>
      </c>
      <c r="D15" s="87">
        <v>85</v>
      </c>
      <c r="E15" s="186">
        <f t="shared" si="0"/>
        <v>450</v>
      </c>
      <c r="F15" s="182">
        <v>33.316859914689303</v>
      </c>
      <c r="G15" s="232">
        <v>0.68</v>
      </c>
      <c r="H15" s="31">
        <f t="shared" ref="H15:H23" si="5">D15-(E15*F15/1000*G15)</f>
        <v>74.805040866105074</v>
      </c>
      <c r="I15" s="32">
        <f t="shared" si="1"/>
        <v>0.97201674920214165</v>
      </c>
      <c r="J15" s="34">
        <f t="shared" ref="J15:J24" si="6">F15/I15</f>
        <v>34.276014216870962</v>
      </c>
      <c r="K15" s="32">
        <f t="shared" si="2"/>
        <v>0.90309177698481236</v>
      </c>
      <c r="M15" s="34">
        <f t="shared" si="3"/>
        <v>34.276014216870962</v>
      </c>
      <c r="O15" s="189"/>
      <c r="P15" s="190"/>
      <c r="Q15" s="183"/>
    </row>
    <row r="16" spans="1:17" s="186" customFormat="1">
      <c r="A16" s="29">
        <f t="shared" si="4"/>
        <v>72</v>
      </c>
      <c r="B16" s="29">
        <f>Calculation!C8</f>
        <v>12</v>
      </c>
      <c r="C16" s="186">
        <v>6</v>
      </c>
      <c r="D16" s="87">
        <v>85</v>
      </c>
      <c r="E16" s="186">
        <f t="shared" si="0"/>
        <v>540</v>
      </c>
      <c r="F16" s="182">
        <v>33.316823817628503</v>
      </c>
      <c r="G16" s="232">
        <v>0.61</v>
      </c>
      <c r="H16" s="31">
        <f t="shared" si="5"/>
        <v>74.025438234473171</v>
      </c>
      <c r="I16" s="32">
        <f t="shared" si="1"/>
        <v>0.97241373334115833</v>
      </c>
      <c r="J16" s="34">
        <f t="shared" si="6"/>
        <v>34.261984045776266</v>
      </c>
      <c r="K16" s="32">
        <f t="shared" si="2"/>
        <v>0.90487260270005576</v>
      </c>
      <c r="M16" s="34">
        <f t="shared" si="3"/>
        <v>34.261984045776266</v>
      </c>
      <c r="O16" s="189"/>
      <c r="P16" s="190"/>
      <c r="Q16" s="183"/>
    </row>
    <row r="17" spans="1:17" s="186" customFormat="1">
      <c r="A17" s="29">
        <f t="shared" si="4"/>
        <v>96</v>
      </c>
      <c r="B17" s="29">
        <f>Calculation!C9</f>
        <v>12</v>
      </c>
      <c r="C17" s="186">
        <v>8</v>
      </c>
      <c r="D17" s="87">
        <v>85</v>
      </c>
      <c r="E17" s="186">
        <f t="shared" si="0"/>
        <v>720</v>
      </c>
      <c r="F17" s="182">
        <v>33.316798704672898</v>
      </c>
      <c r="G17" s="232">
        <v>0.48</v>
      </c>
      <c r="H17" s="31">
        <f t="shared" si="5"/>
        <v>73.485714367665054</v>
      </c>
      <c r="I17" s="32">
        <f t="shared" si="1"/>
        <v>0.97268962547738969</v>
      </c>
      <c r="J17" s="34">
        <f t="shared" si="6"/>
        <v>34.252240213131948</v>
      </c>
      <c r="K17" s="32">
        <f t="shared" si="2"/>
        <v>0.90610076837654119</v>
      </c>
      <c r="M17" s="34">
        <f t="shared" si="3"/>
        <v>34.252240213131948</v>
      </c>
      <c r="O17" s="189"/>
      <c r="P17" s="190"/>
      <c r="Q17" s="183"/>
    </row>
    <row r="18" spans="1:17" s="186" customFormat="1">
      <c r="A18" s="29">
        <f t="shared" si="4"/>
        <v>120</v>
      </c>
      <c r="B18" s="29">
        <f>Calculation!C10</f>
        <v>12</v>
      </c>
      <c r="C18" s="186">
        <v>10</v>
      </c>
      <c r="D18" s="87">
        <v>85</v>
      </c>
      <c r="E18" s="186">
        <f t="shared" si="0"/>
        <v>900</v>
      </c>
      <c r="F18" s="182">
        <v>33.316774494851202</v>
      </c>
      <c r="G18" s="232">
        <v>0.4</v>
      </c>
      <c r="H18" s="31">
        <f t="shared" si="5"/>
        <v>73.005961181853564</v>
      </c>
      <c r="I18" s="32">
        <f t="shared" si="1"/>
        <v>0.97293558858730289</v>
      </c>
      <c r="J18" s="34">
        <f t="shared" si="6"/>
        <v>34.243556187750286</v>
      </c>
      <c r="K18" s="32">
        <f t="shared" si="2"/>
        <v>0.90718923223388037</v>
      </c>
      <c r="M18" s="34">
        <f t="shared" si="3"/>
        <v>34.243556187750286</v>
      </c>
      <c r="O18" s="189"/>
      <c r="P18" s="190"/>
      <c r="Q18" s="183"/>
    </row>
    <row r="19" spans="1:17" s="186" customFormat="1">
      <c r="A19" s="29">
        <f t="shared" si="4"/>
        <v>132</v>
      </c>
      <c r="B19" s="29">
        <f>Calculation!C11</f>
        <v>12</v>
      </c>
      <c r="C19" s="186">
        <v>11</v>
      </c>
      <c r="D19" s="87">
        <v>85</v>
      </c>
      <c r="E19" s="186">
        <f t="shared" si="0"/>
        <v>990</v>
      </c>
      <c r="F19" s="182">
        <v>33.316781842259601</v>
      </c>
      <c r="G19" s="232">
        <v>0.36</v>
      </c>
      <c r="H19" s="31">
        <f t="shared" si="5"/>
        <v>73.125898951418677</v>
      </c>
      <c r="I19" s="32">
        <f t="shared" si="1"/>
        <v>0.9728740339903601</v>
      </c>
      <c r="J19" s="34">
        <f t="shared" si="6"/>
        <v>34.245730359979703</v>
      </c>
      <c r="K19" s="32">
        <f t="shared" si="2"/>
        <v>0.90691740297391232</v>
      </c>
      <c r="M19" s="34">
        <f t="shared" si="3"/>
        <v>34.245730359979703</v>
      </c>
      <c r="O19" s="189"/>
      <c r="P19" s="190"/>
      <c r="Q19" s="183"/>
    </row>
    <row r="20" spans="1:17" s="186" customFormat="1">
      <c r="A20" s="29">
        <f t="shared" si="4"/>
        <v>144</v>
      </c>
      <c r="B20" s="29">
        <f>Calculation!C12</f>
        <v>12</v>
      </c>
      <c r="C20" s="186">
        <v>12</v>
      </c>
      <c r="D20" s="87">
        <v>85</v>
      </c>
      <c r="E20" s="186">
        <f t="shared" si="0"/>
        <v>1080</v>
      </c>
      <c r="F20" s="182">
        <v>33.316798712557599</v>
      </c>
      <c r="G20" s="232">
        <v>0.32</v>
      </c>
      <c r="H20" s="31">
        <f t="shared" si="5"/>
        <v>73.485714364940094</v>
      </c>
      <c r="I20" s="32">
        <f>$B$5*H20^2+$B$6*H20+$B$7</f>
        <v>0.97268962547878479</v>
      </c>
      <c r="J20" s="34">
        <f>F20/I20</f>
        <v>34.252240221188899</v>
      </c>
      <c r="K20" s="32">
        <f>$C$5*H20^3+$C$6*H20^2+$C$7*H20+$C$8</f>
        <v>0.90610076838273224</v>
      </c>
      <c r="M20" s="34">
        <f>(D$5*$E$9^2+D$6*$E$9+D$7)*J20</f>
        <v>34.252240221188899</v>
      </c>
      <c r="O20" s="189"/>
      <c r="P20" s="190"/>
      <c r="Q20" s="183"/>
    </row>
    <row r="21" spans="1:17" s="186" customFormat="1">
      <c r="A21" s="29">
        <f t="shared" si="4"/>
        <v>216</v>
      </c>
      <c r="B21" s="29">
        <f>Calculation!C13</f>
        <v>18</v>
      </c>
      <c r="C21" s="186">
        <v>12</v>
      </c>
      <c r="D21" s="87">
        <v>85</v>
      </c>
      <c r="E21" s="186">
        <f t="shared" si="0"/>
        <v>1080</v>
      </c>
      <c r="F21" s="182">
        <v>49.975095759653897</v>
      </c>
      <c r="G21" s="232">
        <v>0.24</v>
      </c>
      <c r="H21" s="31">
        <f t="shared" si="5"/>
        <v>72.046455179097705</v>
      </c>
      <c r="I21" s="32">
        <f t="shared" si="1"/>
        <v>0.97342956548968185</v>
      </c>
      <c r="J21" s="34">
        <f t="shared" si="6"/>
        <v>51.339200627745491</v>
      </c>
      <c r="K21" s="32">
        <f t="shared" si="2"/>
        <v>0.90935702308602639</v>
      </c>
      <c r="M21" s="34">
        <f t="shared" si="3"/>
        <v>51.339200627745491</v>
      </c>
      <c r="O21" s="189"/>
      <c r="P21" s="190"/>
      <c r="Q21" s="183"/>
    </row>
    <row r="22" spans="1:17" s="186" customFormat="1">
      <c r="A22" s="29">
        <f t="shared" si="4"/>
        <v>324</v>
      </c>
      <c r="B22" s="29">
        <f>Calculation!C14</f>
        <v>18</v>
      </c>
      <c r="C22" s="186">
        <v>18</v>
      </c>
      <c r="D22" s="87">
        <v>85</v>
      </c>
      <c r="E22" s="186">
        <f t="shared" si="0"/>
        <v>1620</v>
      </c>
      <c r="F22" s="182">
        <v>49.975095759653897</v>
      </c>
      <c r="G22" s="232">
        <v>0.16</v>
      </c>
      <c r="H22" s="31">
        <f t="shared" si="5"/>
        <v>72.046455179097705</v>
      </c>
      <c r="I22" s="32">
        <f t="shared" si="1"/>
        <v>0.97342956548968185</v>
      </c>
      <c r="J22" s="34">
        <f t="shared" si="6"/>
        <v>51.339200627745491</v>
      </c>
      <c r="K22" s="32">
        <f t="shared" si="2"/>
        <v>0.90935702308602639</v>
      </c>
      <c r="M22" s="34">
        <f t="shared" si="3"/>
        <v>51.339200627745491</v>
      </c>
      <c r="O22" s="189"/>
      <c r="P22" s="190"/>
      <c r="Q22" s="183"/>
    </row>
    <row r="23" spans="1:17" s="186" customFormat="1">
      <c r="A23" s="29">
        <f t="shared" si="4"/>
        <v>450</v>
      </c>
      <c r="B23" s="29">
        <f>Calculation!C15</f>
        <v>18</v>
      </c>
      <c r="C23" s="186">
        <v>25</v>
      </c>
      <c r="D23" s="87">
        <v>85</v>
      </c>
      <c r="E23" s="186">
        <f t="shared" si="0"/>
        <v>2250</v>
      </c>
      <c r="F23" s="182">
        <v>49.975095759653897</v>
      </c>
      <c r="G23" s="232">
        <v>0.13</v>
      </c>
      <c r="H23" s="31">
        <f t="shared" si="5"/>
        <v>70.382284490301231</v>
      </c>
      <c r="I23" s="32">
        <f t="shared" si="1"/>
        <v>0.97429280507270977</v>
      </c>
      <c r="J23" s="34">
        <f t="shared" si="6"/>
        <v>51.293713244576757</v>
      </c>
      <c r="K23" s="32">
        <f t="shared" si="2"/>
        <v>0.91308796453441388</v>
      </c>
      <c r="M23" s="34">
        <f t="shared" si="3"/>
        <v>51.293713244576757</v>
      </c>
      <c r="O23" s="189"/>
      <c r="P23" s="190"/>
      <c r="Q23" s="183"/>
    </row>
    <row r="24" spans="1:17" s="186" customFormat="1">
      <c r="A24" s="29">
        <f t="shared" si="4"/>
        <v>648</v>
      </c>
      <c r="B24" s="29">
        <f>Calculation!C16</f>
        <v>36</v>
      </c>
      <c r="C24" s="186">
        <v>18</v>
      </c>
      <c r="D24" s="87">
        <v>85</v>
      </c>
      <c r="E24" s="186">
        <f t="shared" si="0"/>
        <v>1620</v>
      </c>
      <c r="F24" s="182">
        <v>99.950396137672797</v>
      </c>
      <c r="G24" s="192">
        <v>9.5000000000000001E-2</v>
      </c>
      <c r="H24" s="31">
        <f>D24-(E24*F24/1000*G24)</f>
        <v>69.617634034412163</v>
      </c>
      <c r="I24" s="32">
        <f t="shared" si="1"/>
        <v>0.9746922031014511</v>
      </c>
      <c r="J24" s="34">
        <f t="shared" si="6"/>
        <v>102.54559933857338</v>
      </c>
      <c r="K24" s="32">
        <f t="shared" si="2"/>
        <v>0.91478996723142414</v>
      </c>
      <c r="M24" s="34">
        <f t="shared" si="3"/>
        <v>102.54559933857338</v>
      </c>
      <c r="O24" s="189"/>
      <c r="P24" s="190"/>
      <c r="Q24" s="183"/>
    </row>
    <row r="25" spans="1:17" s="186" customFormat="1">
      <c r="D25" s="187"/>
      <c r="F25" s="183"/>
      <c r="H25" s="183"/>
      <c r="I25" s="188"/>
      <c r="J25" s="189"/>
      <c r="K25" s="188"/>
      <c r="O25" s="189"/>
      <c r="P25" s="190"/>
      <c r="Q25" s="183"/>
    </row>
    <row r="26" spans="1:17" s="186" customFormat="1">
      <c r="A26" s="396">
        <f t="shared" si="4"/>
        <v>192</v>
      </c>
      <c r="B26" s="393">
        <v>12</v>
      </c>
      <c r="C26" s="393">
        <v>16</v>
      </c>
      <c r="D26" s="395">
        <v>85</v>
      </c>
      <c r="E26" s="396">
        <f>$E$9*C26</f>
        <v>1440</v>
      </c>
      <c r="F26" s="394">
        <f>F20</f>
        <v>33.316798712557599</v>
      </c>
      <c r="G26" s="397">
        <f>G43*A26^-H43</f>
        <v>0.26140510763997948</v>
      </c>
      <c r="H26" s="398">
        <f>D26-(E26*F26/1000*G26)</f>
        <v>72.458778850707063</v>
      </c>
      <c r="I26" s="399">
        <f>$B$5*H26^2+$B$6*H26+$B$7</f>
        <v>0.97321695622905724</v>
      </c>
      <c r="J26" s="400">
        <f>F26/I26</f>
        <v>34.233680886172444</v>
      </c>
      <c r="K26" s="399">
        <f>$C$5*H26^3+$C$6*H26^2+$C$7*H26+$C$8</f>
        <v>0.908426961812276</v>
      </c>
      <c r="L26" s="396"/>
      <c r="M26" s="400">
        <f>(D$5*$E$9^2+D$6*$E$9+D$7)*J26</f>
        <v>34.233680886172444</v>
      </c>
      <c r="O26" s="189"/>
      <c r="P26" s="190"/>
      <c r="Q26" s="183"/>
    </row>
    <row r="27" spans="1:17" s="186" customFormat="1">
      <c r="D27" s="187"/>
      <c r="F27" s="183"/>
      <c r="H27" s="183"/>
      <c r="I27" s="188"/>
      <c r="J27" s="189"/>
      <c r="K27" s="188"/>
      <c r="O27" s="189"/>
      <c r="P27" s="190"/>
      <c r="Q27" s="183"/>
    </row>
    <row r="28" spans="1:17" s="186" customFormat="1">
      <c r="D28" s="187"/>
      <c r="F28" s="183"/>
      <c r="H28" s="183"/>
      <c r="I28" s="188"/>
      <c r="J28" s="189"/>
      <c r="K28" s="188"/>
      <c r="O28" s="189"/>
      <c r="P28" s="190"/>
      <c r="Q28" s="183"/>
    </row>
    <row r="29" spans="1:17" s="186" customFormat="1">
      <c r="D29" s="187"/>
      <c r="F29" s="183"/>
      <c r="G29" s="189"/>
      <c r="H29" s="183"/>
      <c r="I29" s="188"/>
      <c r="J29" s="189"/>
      <c r="K29" s="188"/>
      <c r="O29" s="189"/>
      <c r="P29" s="190"/>
      <c r="Q29" s="183"/>
    </row>
    <row r="30" spans="1:17">
      <c r="F30" s="33"/>
    </row>
    <row r="43" spans="7:8">
      <c r="G43" s="29">
        <v>20.9533046904033</v>
      </c>
      <c r="H43" s="29">
        <v>0.83385338529541297</v>
      </c>
    </row>
  </sheetData>
  <phoneticPr fontId="9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3:N23"/>
  <sheetViews>
    <sheetView topLeftCell="H1" workbookViewId="0">
      <selection activeCell="P88" sqref="P88"/>
    </sheetView>
  </sheetViews>
  <sheetFormatPr defaultRowHeight="14.25"/>
  <cols>
    <col min="1" max="6" width="9" style="234"/>
    <col min="7" max="7" width="12.125" style="234" bestFit="1" customWidth="1"/>
    <col min="8" max="16384" width="9" style="234"/>
  </cols>
  <sheetData>
    <row r="3" spans="2:14" ht="16.5">
      <c r="B3" s="538" t="s">
        <v>164</v>
      </c>
      <c r="C3" s="538"/>
      <c r="D3" s="538"/>
      <c r="E3" s="538"/>
      <c r="F3" s="538"/>
      <c r="G3" s="538"/>
      <c r="H3" s="538"/>
    </row>
    <row r="4" spans="2:14" ht="15" thickBot="1"/>
    <row r="5" spans="2:14" ht="15" thickBot="1">
      <c r="B5" s="235"/>
      <c r="C5" s="236" t="s">
        <v>165</v>
      </c>
      <c r="D5" s="236" t="s">
        <v>166</v>
      </c>
      <c r="E5" s="236" t="s">
        <v>167</v>
      </c>
      <c r="F5" s="236" t="s">
        <v>168</v>
      </c>
      <c r="G5" s="236" t="s">
        <v>169</v>
      </c>
      <c r="H5" s="237" t="s">
        <v>170</v>
      </c>
    </row>
    <row r="6" spans="2:14" ht="15.75" customHeight="1" thickTop="1">
      <c r="B6" s="238" t="s">
        <v>171</v>
      </c>
      <c r="C6" s="239">
        <v>25</v>
      </c>
      <c r="D6" s="539">
        <v>230</v>
      </c>
      <c r="E6" s="239">
        <v>39.409999999999997</v>
      </c>
      <c r="F6" s="240">
        <f t="shared" ref="F6:F13" si="0">E6*0.23</f>
        <v>9.0642999999999994</v>
      </c>
      <c r="G6" s="239">
        <v>1.3779999999999999</v>
      </c>
      <c r="H6" s="241">
        <f>C6+F6*G6</f>
        <v>37.4906054</v>
      </c>
      <c r="K6" s="242">
        <v>140</v>
      </c>
      <c r="M6" s="243" t="s">
        <v>172</v>
      </c>
      <c r="N6" s="243">
        <f>K6</f>
        <v>140</v>
      </c>
    </row>
    <row r="7" spans="2:14" ht="15.75" customHeight="1" thickBot="1">
      <c r="B7" s="244" t="s">
        <v>173</v>
      </c>
      <c r="C7" s="245">
        <v>110</v>
      </c>
      <c r="D7" s="540"/>
      <c r="E7" s="245">
        <v>37.549999999999997</v>
      </c>
      <c r="F7" s="246">
        <f t="shared" si="0"/>
        <v>8.6364999999999998</v>
      </c>
      <c r="G7" s="245">
        <v>2.1640000000000001</v>
      </c>
      <c r="H7" s="247">
        <f t="shared" ref="H7:H13" si="1">C7+F7*G7</f>
        <v>128.68938600000001</v>
      </c>
      <c r="J7" s="234">
        <f>FORECAST($K$6,G6:G7,H6:H7)</f>
        <v>2.2614809371957767</v>
      </c>
      <c r="M7" s="243" t="s">
        <v>174</v>
      </c>
      <c r="N7" s="248">
        <f>AVERAGE(J7,J9)</f>
        <v>2.2266755273749452</v>
      </c>
    </row>
    <row r="8" spans="2:14" ht="15.75" customHeight="1" thickTop="1">
      <c r="B8" s="238" t="s">
        <v>175</v>
      </c>
      <c r="C8" s="239">
        <v>25</v>
      </c>
      <c r="D8" s="540"/>
      <c r="E8" s="239">
        <v>39.49</v>
      </c>
      <c r="F8" s="240">
        <f t="shared" si="0"/>
        <v>9.0827000000000009</v>
      </c>
      <c r="G8" s="239">
        <v>1.329</v>
      </c>
      <c r="H8" s="241">
        <f t="shared" si="1"/>
        <v>37.070908299999999</v>
      </c>
      <c r="M8" s="243" t="s">
        <v>176</v>
      </c>
      <c r="N8" s="248">
        <f>AVERAGE(J11,J13)</f>
        <v>2.2274579348277062</v>
      </c>
    </row>
    <row r="9" spans="2:14" ht="15.75" customHeight="1" thickBot="1">
      <c r="B9" s="249" t="s">
        <v>177</v>
      </c>
      <c r="C9" s="250">
        <v>110</v>
      </c>
      <c r="D9" s="540"/>
      <c r="E9" s="250">
        <v>37.590000000000003</v>
      </c>
      <c r="F9" s="251">
        <f t="shared" si="0"/>
        <v>8.6457000000000015</v>
      </c>
      <c r="G9" s="250">
        <v>2.0920000000000001</v>
      </c>
      <c r="H9" s="252">
        <f t="shared" si="1"/>
        <v>128.08680440000001</v>
      </c>
      <c r="J9" s="234">
        <f>FORECAST($K$6,G8:G9,H8:H9)</f>
        <v>2.1918701175541138</v>
      </c>
      <c r="M9" s="253" t="s">
        <v>178</v>
      </c>
    </row>
    <row r="10" spans="2:14" ht="15.75" customHeight="1" thickTop="1">
      <c r="B10" s="238" t="s">
        <v>179</v>
      </c>
      <c r="C10" s="239">
        <v>25</v>
      </c>
      <c r="D10" s="540"/>
      <c r="E10" s="239">
        <v>38.090000000000003</v>
      </c>
      <c r="F10" s="254">
        <f t="shared" si="0"/>
        <v>8.7607000000000017</v>
      </c>
      <c r="G10" s="239">
        <v>1.1890000000000001</v>
      </c>
      <c r="H10" s="241">
        <f>C10+F10*G10</f>
        <v>35.416472300000002</v>
      </c>
    </row>
    <row r="11" spans="2:14" ht="15.75" customHeight="1" thickBot="1">
      <c r="B11" s="244" t="s">
        <v>179</v>
      </c>
      <c r="C11" s="245">
        <v>110</v>
      </c>
      <c r="D11" s="540"/>
      <c r="E11" s="245">
        <v>37.33</v>
      </c>
      <c r="F11" s="255">
        <f t="shared" si="0"/>
        <v>8.5859000000000005</v>
      </c>
      <c r="G11" s="245">
        <v>2.0110000000000001</v>
      </c>
      <c r="H11" s="247">
        <f t="shared" si="1"/>
        <v>127.2662449</v>
      </c>
      <c r="J11" s="234">
        <f>FORECAST($K$6,G10:G11,H10:H11)</f>
        <v>2.1249594186888601</v>
      </c>
    </row>
    <row r="12" spans="2:14" ht="15.75" customHeight="1" thickTop="1">
      <c r="B12" s="256" t="s">
        <v>180</v>
      </c>
      <c r="C12" s="257">
        <v>25</v>
      </c>
      <c r="D12" s="540"/>
      <c r="E12" s="257">
        <v>37.85</v>
      </c>
      <c r="F12" s="246">
        <f t="shared" si="0"/>
        <v>8.7055000000000007</v>
      </c>
      <c r="G12" s="257">
        <v>1.282</v>
      </c>
      <c r="H12" s="258">
        <f t="shared" si="1"/>
        <v>36.160451000000002</v>
      </c>
    </row>
    <row r="13" spans="2:14" ht="15.75" customHeight="1" thickBot="1">
      <c r="B13" s="249" t="s">
        <v>180</v>
      </c>
      <c r="C13" s="250">
        <v>110</v>
      </c>
      <c r="D13" s="541"/>
      <c r="E13" s="250">
        <v>36.35</v>
      </c>
      <c r="F13" s="259">
        <f t="shared" si="0"/>
        <v>8.3605</v>
      </c>
      <c r="G13" s="250">
        <v>2.214</v>
      </c>
      <c r="H13" s="252">
        <f t="shared" si="1"/>
        <v>128.51014699999999</v>
      </c>
      <c r="J13" s="234">
        <f>FORECAST($K$6,G12:G13,H12:H13)</f>
        <v>2.3299564509665522</v>
      </c>
    </row>
    <row r="14" spans="2:14">
      <c r="B14" s="260"/>
      <c r="C14" s="260"/>
      <c r="D14" s="260"/>
      <c r="E14" s="260"/>
      <c r="F14" s="261"/>
      <c r="G14" s="260"/>
      <c r="H14" s="262"/>
    </row>
    <row r="15" spans="2:14">
      <c r="B15" s="260"/>
      <c r="C15" s="260"/>
      <c r="D15" s="260"/>
      <c r="E15" s="260"/>
      <c r="F15" s="261"/>
      <c r="G15" s="260"/>
      <c r="H15" s="262"/>
    </row>
    <row r="16" spans="2:14">
      <c r="B16" s="260"/>
      <c r="C16" s="260"/>
      <c r="D16" s="260"/>
      <c r="E16" s="260"/>
      <c r="F16" s="261"/>
      <c r="G16" s="260"/>
      <c r="H16" s="262"/>
    </row>
    <row r="17" spans="2:8">
      <c r="B17" s="260"/>
      <c r="C17" s="260"/>
      <c r="D17" s="260"/>
      <c r="E17" s="260"/>
      <c r="F17" s="261"/>
      <c r="G17" s="260"/>
      <c r="H17" s="262"/>
    </row>
    <row r="18" spans="2:8">
      <c r="B18" s="260"/>
      <c r="C18" s="260"/>
      <c r="D18" s="260"/>
      <c r="E18" s="260"/>
      <c r="F18" s="261"/>
      <c r="G18" s="260"/>
      <c r="H18" s="262"/>
    </row>
    <row r="19" spans="2:8">
      <c r="B19" s="260"/>
      <c r="C19" s="260"/>
      <c r="D19" s="260"/>
      <c r="E19" s="260"/>
      <c r="F19" s="261"/>
      <c r="G19" s="260"/>
      <c r="H19" s="262"/>
    </row>
    <row r="20" spans="2:8">
      <c r="B20" s="260"/>
      <c r="C20" s="260"/>
      <c r="D20" s="260"/>
      <c r="E20" s="260"/>
      <c r="F20" s="261"/>
      <c r="G20" s="260"/>
      <c r="H20" s="262"/>
    </row>
    <row r="21" spans="2:8">
      <c r="B21" s="260"/>
      <c r="C21" s="260"/>
      <c r="D21" s="260"/>
      <c r="E21" s="260"/>
      <c r="F21" s="261"/>
      <c r="G21" s="260"/>
      <c r="H21" s="262"/>
    </row>
    <row r="22" spans="2:8">
      <c r="B22" s="260"/>
      <c r="C22" s="260"/>
      <c r="D22" s="260"/>
      <c r="E22" s="260"/>
      <c r="F22" s="261"/>
      <c r="G22" s="260"/>
      <c r="H22" s="262"/>
    </row>
    <row r="23" spans="2:8">
      <c r="B23" s="260"/>
      <c r="C23" s="260"/>
      <c r="D23" s="260"/>
      <c r="E23" s="260"/>
      <c r="F23" s="261"/>
      <c r="G23" s="260"/>
      <c r="H23" s="262"/>
    </row>
  </sheetData>
  <mergeCells count="2">
    <mergeCell ref="B3:H3"/>
    <mergeCell ref="D6:D13"/>
  </mergeCells>
  <phoneticPr fontId="9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7"/>
  <sheetViews>
    <sheetView zoomScale="85" zoomScaleNormal="85" workbookViewId="0">
      <selection activeCell="C36" sqref="C36"/>
    </sheetView>
  </sheetViews>
  <sheetFormatPr defaultRowHeight="15.75"/>
  <cols>
    <col min="1" max="2" width="9" style="202"/>
    <col min="3" max="3" width="15.5" style="202" customWidth="1"/>
    <col min="4" max="5" width="15.875" style="202" bestFit="1" customWidth="1"/>
    <col min="6" max="6" width="15.125" style="202" customWidth="1"/>
    <col min="7" max="7" width="13.75" style="202" customWidth="1"/>
    <col min="8" max="8" width="9" style="202"/>
    <col min="9" max="9" width="17.125" style="202" bestFit="1" customWidth="1"/>
    <col min="10" max="10" width="15.5" style="202" customWidth="1"/>
    <col min="11" max="11" width="9" style="202"/>
    <col min="12" max="13" width="15.875" style="202" bestFit="1" customWidth="1"/>
    <col min="14" max="14" width="9.125" style="202" bestFit="1" customWidth="1"/>
    <col min="15" max="15" width="9.375" style="202" bestFit="1" customWidth="1"/>
    <col min="16" max="258" width="9" style="202"/>
    <col min="259" max="259" width="15.5" style="202" customWidth="1"/>
    <col min="260" max="261" width="15.875" style="202" bestFit="1" customWidth="1"/>
    <col min="262" max="262" width="15.125" style="202" customWidth="1"/>
    <col min="263" max="263" width="13.75" style="202" customWidth="1"/>
    <col min="264" max="264" width="9" style="202"/>
    <col min="265" max="265" width="17.125" style="202" bestFit="1" customWidth="1"/>
    <col min="266" max="266" width="15.5" style="202" customWidth="1"/>
    <col min="267" max="267" width="9" style="202"/>
    <col min="268" max="269" width="15.875" style="202" bestFit="1" customWidth="1"/>
    <col min="270" max="270" width="9.125" style="202" bestFit="1" customWidth="1"/>
    <col min="271" max="271" width="9.375" style="202" bestFit="1" customWidth="1"/>
    <col min="272" max="514" width="9" style="202"/>
    <col min="515" max="515" width="15.5" style="202" customWidth="1"/>
    <col min="516" max="517" width="15.875" style="202" bestFit="1" customWidth="1"/>
    <col min="518" max="518" width="15.125" style="202" customWidth="1"/>
    <col min="519" max="519" width="13.75" style="202" customWidth="1"/>
    <col min="520" max="520" width="9" style="202"/>
    <col min="521" max="521" width="17.125" style="202" bestFit="1" customWidth="1"/>
    <col min="522" max="522" width="15.5" style="202" customWidth="1"/>
    <col min="523" max="523" width="9" style="202"/>
    <col min="524" max="525" width="15.875" style="202" bestFit="1" customWidth="1"/>
    <col min="526" max="526" width="9.125" style="202" bestFit="1" customWidth="1"/>
    <col min="527" max="527" width="9.375" style="202" bestFit="1" customWidth="1"/>
    <col min="528" max="770" width="9" style="202"/>
    <col min="771" max="771" width="15.5" style="202" customWidth="1"/>
    <col min="772" max="773" width="15.875" style="202" bestFit="1" customWidth="1"/>
    <col min="774" max="774" width="15.125" style="202" customWidth="1"/>
    <col min="775" max="775" width="13.75" style="202" customWidth="1"/>
    <col min="776" max="776" width="9" style="202"/>
    <col min="777" max="777" width="17.125" style="202" bestFit="1" customWidth="1"/>
    <col min="778" max="778" width="15.5" style="202" customWidth="1"/>
    <col min="779" max="779" width="9" style="202"/>
    <col min="780" max="781" width="15.875" style="202" bestFit="1" customWidth="1"/>
    <col min="782" max="782" width="9.125" style="202" bestFit="1" customWidth="1"/>
    <col min="783" max="783" width="9.375" style="202" bestFit="1" customWidth="1"/>
    <col min="784" max="1026" width="9" style="202"/>
    <col min="1027" max="1027" width="15.5" style="202" customWidth="1"/>
    <col min="1028" max="1029" width="15.875" style="202" bestFit="1" customWidth="1"/>
    <col min="1030" max="1030" width="15.125" style="202" customWidth="1"/>
    <col min="1031" max="1031" width="13.75" style="202" customWidth="1"/>
    <col min="1032" max="1032" width="9" style="202"/>
    <col min="1033" max="1033" width="17.125" style="202" bestFit="1" customWidth="1"/>
    <col min="1034" max="1034" width="15.5" style="202" customWidth="1"/>
    <col min="1035" max="1035" width="9" style="202"/>
    <col min="1036" max="1037" width="15.875" style="202" bestFit="1" customWidth="1"/>
    <col min="1038" max="1038" width="9.125" style="202" bestFit="1" customWidth="1"/>
    <col min="1039" max="1039" width="9.375" style="202" bestFit="1" customWidth="1"/>
    <col min="1040" max="1282" width="9" style="202"/>
    <col min="1283" max="1283" width="15.5" style="202" customWidth="1"/>
    <col min="1284" max="1285" width="15.875" style="202" bestFit="1" customWidth="1"/>
    <col min="1286" max="1286" width="15.125" style="202" customWidth="1"/>
    <col min="1287" max="1287" width="13.75" style="202" customWidth="1"/>
    <col min="1288" max="1288" width="9" style="202"/>
    <col min="1289" max="1289" width="17.125" style="202" bestFit="1" customWidth="1"/>
    <col min="1290" max="1290" width="15.5" style="202" customWidth="1"/>
    <col min="1291" max="1291" width="9" style="202"/>
    <col min="1292" max="1293" width="15.875" style="202" bestFit="1" customWidth="1"/>
    <col min="1294" max="1294" width="9.125" style="202" bestFit="1" customWidth="1"/>
    <col min="1295" max="1295" width="9.375" style="202" bestFit="1" customWidth="1"/>
    <col min="1296" max="1538" width="9" style="202"/>
    <col min="1539" max="1539" width="15.5" style="202" customWidth="1"/>
    <col min="1540" max="1541" width="15.875" style="202" bestFit="1" customWidth="1"/>
    <col min="1542" max="1542" width="15.125" style="202" customWidth="1"/>
    <col min="1543" max="1543" width="13.75" style="202" customWidth="1"/>
    <col min="1544" max="1544" width="9" style="202"/>
    <col min="1545" max="1545" width="17.125" style="202" bestFit="1" customWidth="1"/>
    <col min="1546" max="1546" width="15.5" style="202" customWidth="1"/>
    <col min="1547" max="1547" width="9" style="202"/>
    <col min="1548" max="1549" width="15.875" style="202" bestFit="1" customWidth="1"/>
    <col min="1550" max="1550" width="9.125" style="202" bestFit="1" customWidth="1"/>
    <col min="1551" max="1551" width="9.375" style="202" bestFit="1" customWidth="1"/>
    <col min="1552" max="1794" width="9" style="202"/>
    <col min="1795" max="1795" width="15.5" style="202" customWidth="1"/>
    <col min="1796" max="1797" width="15.875" style="202" bestFit="1" customWidth="1"/>
    <col min="1798" max="1798" width="15.125" style="202" customWidth="1"/>
    <col min="1799" max="1799" width="13.75" style="202" customWidth="1"/>
    <col min="1800" max="1800" width="9" style="202"/>
    <col min="1801" max="1801" width="17.125" style="202" bestFit="1" customWidth="1"/>
    <col min="1802" max="1802" width="15.5" style="202" customWidth="1"/>
    <col min="1803" max="1803" width="9" style="202"/>
    <col min="1804" max="1805" width="15.875" style="202" bestFit="1" customWidth="1"/>
    <col min="1806" max="1806" width="9.125" style="202" bestFit="1" customWidth="1"/>
    <col min="1807" max="1807" width="9.375" style="202" bestFit="1" customWidth="1"/>
    <col min="1808" max="2050" width="9" style="202"/>
    <col min="2051" max="2051" width="15.5" style="202" customWidth="1"/>
    <col min="2052" max="2053" width="15.875" style="202" bestFit="1" customWidth="1"/>
    <col min="2054" max="2054" width="15.125" style="202" customWidth="1"/>
    <col min="2055" max="2055" width="13.75" style="202" customWidth="1"/>
    <col min="2056" max="2056" width="9" style="202"/>
    <col min="2057" max="2057" width="17.125" style="202" bestFit="1" customWidth="1"/>
    <col min="2058" max="2058" width="15.5" style="202" customWidth="1"/>
    <col min="2059" max="2059" width="9" style="202"/>
    <col min="2060" max="2061" width="15.875" style="202" bestFit="1" customWidth="1"/>
    <col min="2062" max="2062" width="9.125" style="202" bestFit="1" customWidth="1"/>
    <col min="2063" max="2063" width="9.375" style="202" bestFit="1" customWidth="1"/>
    <col min="2064" max="2306" width="9" style="202"/>
    <col min="2307" max="2307" width="15.5" style="202" customWidth="1"/>
    <col min="2308" max="2309" width="15.875" style="202" bestFit="1" customWidth="1"/>
    <col min="2310" max="2310" width="15.125" style="202" customWidth="1"/>
    <col min="2311" max="2311" width="13.75" style="202" customWidth="1"/>
    <col min="2312" max="2312" width="9" style="202"/>
    <col min="2313" max="2313" width="17.125" style="202" bestFit="1" customWidth="1"/>
    <col min="2314" max="2314" width="15.5" style="202" customWidth="1"/>
    <col min="2315" max="2315" width="9" style="202"/>
    <col min="2316" max="2317" width="15.875" style="202" bestFit="1" customWidth="1"/>
    <col min="2318" max="2318" width="9.125" style="202" bestFit="1" customWidth="1"/>
    <col min="2319" max="2319" width="9.375" style="202" bestFit="1" customWidth="1"/>
    <col min="2320" max="2562" width="9" style="202"/>
    <col min="2563" max="2563" width="15.5" style="202" customWidth="1"/>
    <col min="2564" max="2565" width="15.875" style="202" bestFit="1" customWidth="1"/>
    <col min="2566" max="2566" width="15.125" style="202" customWidth="1"/>
    <col min="2567" max="2567" width="13.75" style="202" customWidth="1"/>
    <col min="2568" max="2568" width="9" style="202"/>
    <col min="2569" max="2569" width="17.125" style="202" bestFit="1" customWidth="1"/>
    <col min="2570" max="2570" width="15.5" style="202" customWidth="1"/>
    <col min="2571" max="2571" width="9" style="202"/>
    <col min="2572" max="2573" width="15.875" style="202" bestFit="1" customWidth="1"/>
    <col min="2574" max="2574" width="9.125" style="202" bestFit="1" customWidth="1"/>
    <col min="2575" max="2575" width="9.375" style="202" bestFit="1" customWidth="1"/>
    <col min="2576" max="2818" width="9" style="202"/>
    <col min="2819" max="2819" width="15.5" style="202" customWidth="1"/>
    <col min="2820" max="2821" width="15.875" style="202" bestFit="1" customWidth="1"/>
    <col min="2822" max="2822" width="15.125" style="202" customWidth="1"/>
    <col min="2823" max="2823" width="13.75" style="202" customWidth="1"/>
    <col min="2824" max="2824" width="9" style="202"/>
    <col min="2825" max="2825" width="17.125" style="202" bestFit="1" customWidth="1"/>
    <col min="2826" max="2826" width="15.5" style="202" customWidth="1"/>
    <col min="2827" max="2827" width="9" style="202"/>
    <col min="2828" max="2829" width="15.875" style="202" bestFit="1" customWidth="1"/>
    <col min="2830" max="2830" width="9.125" style="202" bestFit="1" customWidth="1"/>
    <col min="2831" max="2831" width="9.375" style="202" bestFit="1" customWidth="1"/>
    <col min="2832" max="3074" width="9" style="202"/>
    <col min="3075" max="3075" width="15.5" style="202" customWidth="1"/>
    <col min="3076" max="3077" width="15.875" style="202" bestFit="1" customWidth="1"/>
    <col min="3078" max="3078" width="15.125" style="202" customWidth="1"/>
    <col min="3079" max="3079" width="13.75" style="202" customWidth="1"/>
    <col min="3080" max="3080" width="9" style="202"/>
    <col min="3081" max="3081" width="17.125" style="202" bestFit="1" customWidth="1"/>
    <col min="3082" max="3082" width="15.5" style="202" customWidth="1"/>
    <col min="3083" max="3083" width="9" style="202"/>
    <col min="3084" max="3085" width="15.875" style="202" bestFit="1" customWidth="1"/>
    <col min="3086" max="3086" width="9.125" style="202" bestFit="1" customWidth="1"/>
    <col min="3087" max="3087" width="9.375" style="202" bestFit="1" customWidth="1"/>
    <col min="3088" max="3330" width="9" style="202"/>
    <col min="3331" max="3331" width="15.5" style="202" customWidth="1"/>
    <col min="3332" max="3333" width="15.875" style="202" bestFit="1" customWidth="1"/>
    <col min="3334" max="3334" width="15.125" style="202" customWidth="1"/>
    <col min="3335" max="3335" width="13.75" style="202" customWidth="1"/>
    <col min="3336" max="3336" width="9" style="202"/>
    <col min="3337" max="3337" width="17.125" style="202" bestFit="1" customWidth="1"/>
    <col min="3338" max="3338" width="15.5" style="202" customWidth="1"/>
    <col min="3339" max="3339" width="9" style="202"/>
    <col min="3340" max="3341" width="15.875" style="202" bestFit="1" customWidth="1"/>
    <col min="3342" max="3342" width="9.125" style="202" bestFit="1" customWidth="1"/>
    <col min="3343" max="3343" width="9.375" style="202" bestFit="1" customWidth="1"/>
    <col min="3344" max="3586" width="9" style="202"/>
    <col min="3587" max="3587" width="15.5" style="202" customWidth="1"/>
    <col min="3588" max="3589" width="15.875" style="202" bestFit="1" customWidth="1"/>
    <col min="3590" max="3590" width="15.125" style="202" customWidth="1"/>
    <col min="3591" max="3591" width="13.75" style="202" customWidth="1"/>
    <col min="3592" max="3592" width="9" style="202"/>
    <col min="3593" max="3593" width="17.125" style="202" bestFit="1" customWidth="1"/>
    <col min="3594" max="3594" width="15.5" style="202" customWidth="1"/>
    <col min="3595" max="3595" width="9" style="202"/>
    <col min="3596" max="3597" width="15.875" style="202" bestFit="1" customWidth="1"/>
    <col min="3598" max="3598" width="9.125" style="202" bestFit="1" customWidth="1"/>
    <col min="3599" max="3599" width="9.375" style="202" bestFit="1" customWidth="1"/>
    <col min="3600" max="3842" width="9" style="202"/>
    <col min="3843" max="3843" width="15.5" style="202" customWidth="1"/>
    <col min="3844" max="3845" width="15.875" style="202" bestFit="1" customWidth="1"/>
    <col min="3846" max="3846" width="15.125" style="202" customWidth="1"/>
    <col min="3847" max="3847" width="13.75" style="202" customWidth="1"/>
    <col min="3848" max="3848" width="9" style="202"/>
    <col min="3849" max="3849" width="17.125" style="202" bestFit="1" customWidth="1"/>
    <col min="3850" max="3850" width="15.5" style="202" customWidth="1"/>
    <col min="3851" max="3851" width="9" style="202"/>
    <col min="3852" max="3853" width="15.875" style="202" bestFit="1" customWidth="1"/>
    <col min="3854" max="3854" width="9.125" style="202" bestFit="1" customWidth="1"/>
    <col min="3855" max="3855" width="9.375" style="202" bestFit="1" customWidth="1"/>
    <col min="3856" max="4098" width="9" style="202"/>
    <col min="4099" max="4099" width="15.5" style="202" customWidth="1"/>
    <col min="4100" max="4101" width="15.875" style="202" bestFit="1" customWidth="1"/>
    <col min="4102" max="4102" width="15.125" style="202" customWidth="1"/>
    <col min="4103" max="4103" width="13.75" style="202" customWidth="1"/>
    <col min="4104" max="4104" width="9" style="202"/>
    <col min="4105" max="4105" width="17.125" style="202" bestFit="1" customWidth="1"/>
    <col min="4106" max="4106" width="15.5" style="202" customWidth="1"/>
    <col min="4107" max="4107" width="9" style="202"/>
    <col min="4108" max="4109" width="15.875" style="202" bestFit="1" customWidth="1"/>
    <col min="4110" max="4110" width="9.125" style="202" bestFit="1" customWidth="1"/>
    <col min="4111" max="4111" width="9.375" style="202" bestFit="1" customWidth="1"/>
    <col min="4112" max="4354" width="9" style="202"/>
    <col min="4355" max="4355" width="15.5" style="202" customWidth="1"/>
    <col min="4356" max="4357" width="15.875" style="202" bestFit="1" customWidth="1"/>
    <col min="4358" max="4358" width="15.125" style="202" customWidth="1"/>
    <col min="4359" max="4359" width="13.75" style="202" customWidth="1"/>
    <col min="4360" max="4360" width="9" style="202"/>
    <col min="4361" max="4361" width="17.125" style="202" bestFit="1" customWidth="1"/>
    <col min="4362" max="4362" width="15.5" style="202" customWidth="1"/>
    <col min="4363" max="4363" width="9" style="202"/>
    <col min="4364" max="4365" width="15.875" style="202" bestFit="1" customWidth="1"/>
    <col min="4366" max="4366" width="9.125" style="202" bestFit="1" customWidth="1"/>
    <col min="4367" max="4367" width="9.375" style="202" bestFit="1" customWidth="1"/>
    <col min="4368" max="4610" width="9" style="202"/>
    <col min="4611" max="4611" width="15.5" style="202" customWidth="1"/>
    <col min="4612" max="4613" width="15.875" style="202" bestFit="1" customWidth="1"/>
    <col min="4614" max="4614" width="15.125" style="202" customWidth="1"/>
    <col min="4615" max="4615" width="13.75" style="202" customWidth="1"/>
    <col min="4616" max="4616" width="9" style="202"/>
    <col min="4617" max="4617" width="17.125" style="202" bestFit="1" customWidth="1"/>
    <col min="4618" max="4618" width="15.5" style="202" customWidth="1"/>
    <col min="4619" max="4619" width="9" style="202"/>
    <col min="4620" max="4621" width="15.875" style="202" bestFit="1" customWidth="1"/>
    <col min="4622" max="4622" width="9.125" style="202" bestFit="1" customWidth="1"/>
    <col min="4623" max="4623" width="9.375" style="202" bestFit="1" customWidth="1"/>
    <col min="4624" max="4866" width="9" style="202"/>
    <col min="4867" max="4867" width="15.5" style="202" customWidth="1"/>
    <col min="4868" max="4869" width="15.875" style="202" bestFit="1" customWidth="1"/>
    <col min="4870" max="4870" width="15.125" style="202" customWidth="1"/>
    <col min="4871" max="4871" width="13.75" style="202" customWidth="1"/>
    <col min="4872" max="4872" width="9" style="202"/>
    <col min="4873" max="4873" width="17.125" style="202" bestFit="1" customWidth="1"/>
    <col min="4874" max="4874" width="15.5" style="202" customWidth="1"/>
    <col min="4875" max="4875" width="9" style="202"/>
    <col min="4876" max="4877" width="15.875" style="202" bestFit="1" customWidth="1"/>
    <col min="4878" max="4878" width="9.125" style="202" bestFit="1" customWidth="1"/>
    <col min="4879" max="4879" width="9.375" style="202" bestFit="1" customWidth="1"/>
    <col min="4880" max="5122" width="9" style="202"/>
    <col min="5123" max="5123" width="15.5" style="202" customWidth="1"/>
    <col min="5124" max="5125" width="15.875" style="202" bestFit="1" customWidth="1"/>
    <col min="5126" max="5126" width="15.125" style="202" customWidth="1"/>
    <col min="5127" max="5127" width="13.75" style="202" customWidth="1"/>
    <col min="5128" max="5128" width="9" style="202"/>
    <col min="5129" max="5129" width="17.125" style="202" bestFit="1" customWidth="1"/>
    <col min="5130" max="5130" width="15.5" style="202" customWidth="1"/>
    <col min="5131" max="5131" width="9" style="202"/>
    <col min="5132" max="5133" width="15.875" style="202" bestFit="1" customWidth="1"/>
    <col min="5134" max="5134" width="9.125" style="202" bestFit="1" customWidth="1"/>
    <col min="5135" max="5135" width="9.375" style="202" bestFit="1" customWidth="1"/>
    <col min="5136" max="5378" width="9" style="202"/>
    <col min="5379" max="5379" width="15.5" style="202" customWidth="1"/>
    <col min="5380" max="5381" width="15.875" style="202" bestFit="1" customWidth="1"/>
    <col min="5382" max="5382" width="15.125" style="202" customWidth="1"/>
    <col min="5383" max="5383" width="13.75" style="202" customWidth="1"/>
    <col min="5384" max="5384" width="9" style="202"/>
    <col min="5385" max="5385" width="17.125" style="202" bestFit="1" customWidth="1"/>
    <col min="5386" max="5386" width="15.5" style="202" customWidth="1"/>
    <col min="5387" max="5387" width="9" style="202"/>
    <col min="5388" max="5389" width="15.875" style="202" bestFit="1" customWidth="1"/>
    <col min="5390" max="5390" width="9.125" style="202" bestFit="1" customWidth="1"/>
    <col min="5391" max="5391" width="9.375" style="202" bestFit="1" customWidth="1"/>
    <col min="5392" max="5634" width="9" style="202"/>
    <col min="5635" max="5635" width="15.5" style="202" customWidth="1"/>
    <col min="5636" max="5637" width="15.875" style="202" bestFit="1" customWidth="1"/>
    <col min="5638" max="5638" width="15.125" style="202" customWidth="1"/>
    <col min="5639" max="5639" width="13.75" style="202" customWidth="1"/>
    <col min="5640" max="5640" width="9" style="202"/>
    <col min="5641" max="5641" width="17.125" style="202" bestFit="1" customWidth="1"/>
    <col min="5642" max="5642" width="15.5" style="202" customWidth="1"/>
    <col min="5643" max="5643" width="9" style="202"/>
    <col min="5644" max="5645" width="15.875" style="202" bestFit="1" customWidth="1"/>
    <col min="5646" max="5646" width="9.125" style="202" bestFit="1" customWidth="1"/>
    <col min="5647" max="5647" width="9.375" style="202" bestFit="1" customWidth="1"/>
    <col min="5648" max="5890" width="9" style="202"/>
    <col min="5891" max="5891" width="15.5" style="202" customWidth="1"/>
    <col min="5892" max="5893" width="15.875" style="202" bestFit="1" customWidth="1"/>
    <col min="5894" max="5894" width="15.125" style="202" customWidth="1"/>
    <col min="5895" max="5895" width="13.75" style="202" customWidth="1"/>
    <col min="5896" max="5896" width="9" style="202"/>
    <col min="5897" max="5897" width="17.125" style="202" bestFit="1" customWidth="1"/>
    <col min="5898" max="5898" width="15.5" style="202" customWidth="1"/>
    <col min="5899" max="5899" width="9" style="202"/>
    <col min="5900" max="5901" width="15.875" style="202" bestFit="1" customWidth="1"/>
    <col min="5902" max="5902" width="9.125" style="202" bestFit="1" customWidth="1"/>
    <col min="5903" max="5903" width="9.375" style="202" bestFit="1" customWidth="1"/>
    <col min="5904" max="6146" width="9" style="202"/>
    <col min="6147" max="6147" width="15.5" style="202" customWidth="1"/>
    <col min="6148" max="6149" width="15.875" style="202" bestFit="1" customWidth="1"/>
    <col min="6150" max="6150" width="15.125" style="202" customWidth="1"/>
    <col min="6151" max="6151" width="13.75" style="202" customWidth="1"/>
    <col min="6152" max="6152" width="9" style="202"/>
    <col min="6153" max="6153" width="17.125" style="202" bestFit="1" customWidth="1"/>
    <col min="6154" max="6154" width="15.5" style="202" customWidth="1"/>
    <col min="6155" max="6155" width="9" style="202"/>
    <col min="6156" max="6157" width="15.875" style="202" bestFit="1" customWidth="1"/>
    <col min="6158" max="6158" width="9.125" style="202" bestFit="1" customWidth="1"/>
    <col min="6159" max="6159" width="9.375" style="202" bestFit="1" customWidth="1"/>
    <col min="6160" max="6402" width="9" style="202"/>
    <col min="6403" max="6403" width="15.5" style="202" customWidth="1"/>
    <col min="6404" max="6405" width="15.875" style="202" bestFit="1" customWidth="1"/>
    <col min="6406" max="6406" width="15.125" style="202" customWidth="1"/>
    <col min="6407" max="6407" width="13.75" style="202" customWidth="1"/>
    <col min="6408" max="6408" width="9" style="202"/>
    <col min="6409" max="6409" width="17.125" style="202" bestFit="1" customWidth="1"/>
    <col min="6410" max="6410" width="15.5" style="202" customWidth="1"/>
    <col min="6411" max="6411" width="9" style="202"/>
    <col min="6412" max="6413" width="15.875" style="202" bestFit="1" customWidth="1"/>
    <col min="6414" max="6414" width="9.125" style="202" bestFit="1" customWidth="1"/>
    <col min="6415" max="6415" width="9.375" style="202" bestFit="1" customWidth="1"/>
    <col min="6416" max="6658" width="9" style="202"/>
    <col min="6659" max="6659" width="15.5" style="202" customWidth="1"/>
    <col min="6660" max="6661" width="15.875" style="202" bestFit="1" customWidth="1"/>
    <col min="6662" max="6662" width="15.125" style="202" customWidth="1"/>
    <col min="6663" max="6663" width="13.75" style="202" customWidth="1"/>
    <col min="6664" max="6664" width="9" style="202"/>
    <col min="6665" max="6665" width="17.125" style="202" bestFit="1" customWidth="1"/>
    <col min="6666" max="6666" width="15.5" style="202" customWidth="1"/>
    <col min="6667" max="6667" width="9" style="202"/>
    <col min="6668" max="6669" width="15.875" style="202" bestFit="1" customWidth="1"/>
    <col min="6670" max="6670" width="9.125" style="202" bestFit="1" customWidth="1"/>
    <col min="6671" max="6671" width="9.375" style="202" bestFit="1" customWidth="1"/>
    <col min="6672" max="6914" width="9" style="202"/>
    <col min="6915" max="6915" width="15.5" style="202" customWidth="1"/>
    <col min="6916" max="6917" width="15.875" style="202" bestFit="1" customWidth="1"/>
    <col min="6918" max="6918" width="15.125" style="202" customWidth="1"/>
    <col min="6919" max="6919" width="13.75" style="202" customWidth="1"/>
    <col min="6920" max="6920" width="9" style="202"/>
    <col min="6921" max="6921" width="17.125" style="202" bestFit="1" customWidth="1"/>
    <col min="6922" max="6922" width="15.5" style="202" customWidth="1"/>
    <col min="6923" max="6923" width="9" style="202"/>
    <col min="6924" max="6925" width="15.875" style="202" bestFit="1" customWidth="1"/>
    <col min="6926" max="6926" width="9.125" style="202" bestFit="1" customWidth="1"/>
    <col min="6927" max="6927" width="9.375" style="202" bestFit="1" customWidth="1"/>
    <col min="6928" max="7170" width="9" style="202"/>
    <col min="7171" max="7171" width="15.5" style="202" customWidth="1"/>
    <col min="7172" max="7173" width="15.875" style="202" bestFit="1" customWidth="1"/>
    <col min="7174" max="7174" width="15.125" style="202" customWidth="1"/>
    <col min="7175" max="7175" width="13.75" style="202" customWidth="1"/>
    <col min="7176" max="7176" width="9" style="202"/>
    <col min="7177" max="7177" width="17.125" style="202" bestFit="1" customWidth="1"/>
    <col min="7178" max="7178" width="15.5" style="202" customWidth="1"/>
    <col min="7179" max="7179" width="9" style="202"/>
    <col min="7180" max="7181" width="15.875" style="202" bestFit="1" customWidth="1"/>
    <col min="7182" max="7182" width="9.125" style="202" bestFit="1" customWidth="1"/>
    <col min="7183" max="7183" width="9.375" style="202" bestFit="1" customWidth="1"/>
    <col min="7184" max="7426" width="9" style="202"/>
    <col min="7427" max="7427" width="15.5" style="202" customWidth="1"/>
    <col min="7428" max="7429" width="15.875" style="202" bestFit="1" customWidth="1"/>
    <col min="7430" max="7430" width="15.125" style="202" customWidth="1"/>
    <col min="7431" max="7431" width="13.75" style="202" customWidth="1"/>
    <col min="7432" max="7432" width="9" style="202"/>
    <col min="7433" max="7433" width="17.125" style="202" bestFit="1" customWidth="1"/>
    <col min="7434" max="7434" width="15.5" style="202" customWidth="1"/>
    <col min="7435" max="7435" width="9" style="202"/>
    <col min="7436" max="7437" width="15.875" style="202" bestFit="1" customWidth="1"/>
    <col min="7438" max="7438" width="9.125" style="202" bestFit="1" customWidth="1"/>
    <col min="7439" max="7439" width="9.375" style="202" bestFit="1" customWidth="1"/>
    <col min="7440" max="7682" width="9" style="202"/>
    <col min="7683" max="7683" width="15.5" style="202" customWidth="1"/>
    <col min="7684" max="7685" width="15.875" style="202" bestFit="1" customWidth="1"/>
    <col min="7686" max="7686" width="15.125" style="202" customWidth="1"/>
    <col min="7687" max="7687" width="13.75" style="202" customWidth="1"/>
    <col min="7688" max="7688" width="9" style="202"/>
    <col min="7689" max="7689" width="17.125" style="202" bestFit="1" customWidth="1"/>
    <col min="7690" max="7690" width="15.5" style="202" customWidth="1"/>
    <col min="7691" max="7691" width="9" style="202"/>
    <col min="7692" max="7693" width="15.875" style="202" bestFit="1" customWidth="1"/>
    <col min="7694" max="7694" width="9.125" style="202" bestFit="1" customWidth="1"/>
    <col min="7695" max="7695" width="9.375" style="202" bestFit="1" customWidth="1"/>
    <col min="7696" max="7938" width="9" style="202"/>
    <col min="7939" max="7939" width="15.5" style="202" customWidth="1"/>
    <col min="7940" max="7941" width="15.875" style="202" bestFit="1" customWidth="1"/>
    <col min="7942" max="7942" width="15.125" style="202" customWidth="1"/>
    <col min="7943" max="7943" width="13.75" style="202" customWidth="1"/>
    <col min="7944" max="7944" width="9" style="202"/>
    <col min="7945" max="7945" width="17.125" style="202" bestFit="1" customWidth="1"/>
    <col min="7946" max="7946" width="15.5" style="202" customWidth="1"/>
    <col min="7947" max="7947" width="9" style="202"/>
    <col min="7948" max="7949" width="15.875" style="202" bestFit="1" customWidth="1"/>
    <col min="7950" max="7950" width="9.125" style="202" bestFit="1" customWidth="1"/>
    <col min="7951" max="7951" width="9.375" style="202" bestFit="1" customWidth="1"/>
    <col min="7952" max="8194" width="9" style="202"/>
    <col min="8195" max="8195" width="15.5" style="202" customWidth="1"/>
    <col min="8196" max="8197" width="15.875" style="202" bestFit="1" customWidth="1"/>
    <col min="8198" max="8198" width="15.125" style="202" customWidth="1"/>
    <col min="8199" max="8199" width="13.75" style="202" customWidth="1"/>
    <col min="8200" max="8200" width="9" style="202"/>
    <col min="8201" max="8201" width="17.125" style="202" bestFit="1" customWidth="1"/>
    <col min="8202" max="8202" width="15.5" style="202" customWidth="1"/>
    <col min="8203" max="8203" width="9" style="202"/>
    <col min="8204" max="8205" width="15.875" style="202" bestFit="1" customWidth="1"/>
    <col min="8206" max="8206" width="9.125" style="202" bestFit="1" customWidth="1"/>
    <col min="8207" max="8207" width="9.375" style="202" bestFit="1" customWidth="1"/>
    <col min="8208" max="8450" width="9" style="202"/>
    <col min="8451" max="8451" width="15.5" style="202" customWidth="1"/>
    <col min="8452" max="8453" width="15.875" style="202" bestFit="1" customWidth="1"/>
    <col min="8454" max="8454" width="15.125" style="202" customWidth="1"/>
    <col min="8455" max="8455" width="13.75" style="202" customWidth="1"/>
    <col min="8456" max="8456" width="9" style="202"/>
    <col min="8457" max="8457" width="17.125" style="202" bestFit="1" customWidth="1"/>
    <col min="8458" max="8458" width="15.5" style="202" customWidth="1"/>
    <col min="8459" max="8459" width="9" style="202"/>
    <col min="8460" max="8461" width="15.875" style="202" bestFit="1" customWidth="1"/>
    <col min="8462" max="8462" width="9.125" style="202" bestFit="1" customWidth="1"/>
    <col min="8463" max="8463" width="9.375" style="202" bestFit="1" customWidth="1"/>
    <col min="8464" max="8706" width="9" style="202"/>
    <col min="8707" max="8707" width="15.5" style="202" customWidth="1"/>
    <col min="8708" max="8709" width="15.875" style="202" bestFit="1" customWidth="1"/>
    <col min="8710" max="8710" width="15.125" style="202" customWidth="1"/>
    <col min="8711" max="8711" width="13.75" style="202" customWidth="1"/>
    <col min="8712" max="8712" width="9" style="202"/>
    <col min="8713" max="8713" width="17.125" style="202" bestFit="1" customWidth="1"/>
    <col min="8714" max="8714" width="15.5" style="202" customWidth="1"/>
    <col min="8715" max="8715" width="9" style="202"/>
    <col min="8716" max="8717" width="15.875" style="202" bestFit="1" customWidth="1"/>
    <col min="8718" max="8718" width="9.125" style="202" bestFit="1" customWidth="1"/>
    <col min="8719" max="8719" width="9.375" style="202" bestFit="1" customWidth="1"/>
    <col min="8720" max="8962" width="9" style="202"/>
    <col min="8963" max="8963" width="15.5" style="202" customWidth="1"/>
    <col min="8964" max="8965" width="15.875" style="202" bestFit="1" customWidth="1"/>
    <col min="8966" max="8966" width="15.125" style="202" customWidth="1"/>
    <col min="8967" max="8967" width="13.75" style="202" customWidth="1"/>
    <col min="8968" max="8968" width="9" style="202"/>
    <col min="8969" max="8969" width="17.125" style="202" bestFit="1" customWidth="1"/>
    <col min="8970" max="8970" width="15.5" style="202" customWidth="1"/>
    <col min="8971" max="8971" width="9" style="202"/>
    <col min="8972" max="8973" width="15.875" style="202" bestFit="1" customWidth="1"/>
    <col min="8974" max="8974" width="9.125" style="202" bestFit="1" customWidth="1"/>
    <col min="8975" max="8975" width="9.375" style="202" bestFit="1" customWidth="1"/>
    <col min="8976" max="9218" width="9" style="202"/>
    <col min="9219" max="9219" width="15.5" style="202" customWidth="1"/>
    <col min="9220" max="9221" width="15.875" style="202" bestFit="1" customWidth="1"/>
    <col min="9222" max="9222" width="15.125" style="202" customWidth="1"/>
    <col min="9223" max="9223" width="13.75" style="202" customWidth="1"/>
    <col min="9224" max="9224" width="9" style="202"/>
    <col min="9225" max="9225" width="17.125" style="202" bestFit="1" customWidth="1"/>
    <col min="9226" max="9226" width="15.5" style="202" customWidth="1"/>
    <col min="9227" max="9227" width="9" style="202"/>
    <col min="9228" max="9229" width="15.875" style="202" bestFit="1" customWidth="1"/>
    <col min="9230" max="9230" width="9.125" style="202" bestFit="1" customWidth="1"/>
    <col min="9231" max="9231" width="9.375" style="202" bestFit="1" customWidth="1"/>
    <col min="9232" max="9474" width="9" style="202"/>
    <col min="9475" max="9475" width="15.5" style="202" customWidth="1"/>
    <col min="9476" max="9477" width="15.875" style="202" bestFit="1" customWidth="1"/>
    <col min="9478" max="9478" width="15.125" style="202" customWidth="1"/>
    <col min="9479" max="9479" width="13.75" style="202" customWidth="1"/>
    <col min="9480" max="9480" width="9" style="202"/>
    <col min="9481" max="9481" width="17.125" style="202" bestFit="1" customWidth="1"/>
    <col min="9482" max="9482" width="15.5" style="202" customWidth="1"/>
    <col min="9483" max="9483" width="9" style="202"/>
    <col min="9484" max="9485" width="15.875" style="202" bestFit="1" customWidth="1"/>
    <col min="9486" max="9486" width="9.125" style="202" bestFit="1" customWidth="1"/>
    <col min="9487" max="9487" width="9.375" style="202" bestFit="1" customWidth="1"/>
    <col min="9488" max="9730" width="9" style="202"/>
    <col min="9731" max="9731" width="15.5" style="202" customWidth="1"/>
    <col min="9732" max="9733" width="15.875" style="202" bestFit="1" customWidth="1"/>
    <col min="9734" max="9734" width="15.125" style="202" customWidth="1"/>
    <col min="9735" max="9735" width="13.75" style="202" customWidth="1"/>
    <col min="9736" max="9736" width="9" style="202"/>
    <col min="9737" max="9737" width="17.125" style="202" bestFit="1" customWidth="1"/>
    <col min="9738" max="9738" width="15.5" style="202" customWidth="1"/>
    <col min="9739" max="9739" width="9" style="202"/>
    <col min="9740" max="9741" width="15.875" style="202" bestFit="1" customWidth="1"/>
    <col min="9742" max="9742" width="9.125" style="202" bestFit="1" customWidth="1"/>
    <col min="9743" max="9743" width="9.375" style="202" bestFit="1" customWidth="1"/>
    <col min="9744" max="9986" width="9" style="202"/>
    <col min="9987" max="9987" width="15.5" style="202" customWidth="1"/>
    <col min="9988" max="9989" width="15.875" style="202" bestFit="1" customWidth="1"/>
    <col min="9990" max="9990" width="15.125" style="202" customWidth="1"/>
    <col min="9991" max="9991" width="13.75" style="202" customWidth="1"/>
    <col min="9992" max="9992" width="9" style="202"/>
    <col min="9993" max="9993" width="17.125" style="202" bestFit="1" customWidth="1"/>
    <col min="9994" max="9994" width="15.5" style="202" customWidth="1"/>
    <col min="9995" max="9995" width="9" style="202"/>
    <col min="9996" max="9997" width="15.875" style="202" bestFit="1" customWidth="1"/>
    <col min="9998" max="9998" width="9.125" style="202" bestFit="1" customWidth="1"/>
    <col min="9999" max="9999" width="9.375" style="202" bestFit="1" customWidth="1"/>
    <col min="10000" max="10242" width="9" style="202"/>
    <col min="10243" max="10243" width="15.5" style="202" customWidth="1"/>
    <col min="10244" max="10245" width="15.875" style="202" bestFit="1" customWidth="1"/>
    <col min="10246" max="10246" width="15.125" style="202" customWidth="1"/>
    <col min="10247" max="10247" width="13.75" style="202" customWidth="1"/>
    <col min="10248" max="10248" width="9" style="202"/>
    <col min="10249" max="10249" width="17.125" style="202" bestFit="1" customWidth="1"/>
    <col min="10250" max="10250" width="15.5" style="202" customWidth="1"/>
    <col min="10251" max="10251" width="9" style="202"/>
    <col min="10252" max="10253" width="15.875" style="202" bestFit="1" customWidth="1"/>
    <col min="10254" max="10254" width="9.125" style="202" bestFit="1" customWidth="1"/>
    <col min="10255" max="10255" width="9.375" style="202" bestFit="1" customWidth="1"/>
    <col min="10256" max="10498" width="9" style="202"/>
    <col min="10499" max="10499" width="15.5" style="202" customWidth="1"/>
    <col min="10500" max="10501" width="15.875" style="202" bestFit="1" customWidth="1"/>
    <col min="10502" max="10502" width="15.125" style="202" customWidth="1"/>
    <col min="10503" max="10503" width="13.75" style="202" customWidth="1"/>
    <col min="10504" max="10504" width="9" style="202"/>
    <col min="10505" max="10505" width="17.125" style="202" bestFit="1" customWidth="1"/>
    <col min="10506" max="10506" width="15.5" style="202" customWidth="1"/>
    <col min="10507" max="10507" width="9" style="202"/>
    <col min="10508" max="10509" width="15.875" style="202" bestFit="1" customWidth="1"/>
    <col min="10510" max="10510" width="9.125" style="202" bestFit="1" customWidth="1"/>
    <col min="10511" max="10511" width="9.375" style="202" bestFit="1" customWidth="1"/>
    <col min="10512" max="10754" width="9" style="202"/>
    <col min="10755" max="10755" width="15.5" style="202" customWidth="1"/>
    <col min="10756" max="10757" width="15.875" style="202" bestFit="1" customWidth="1"/>
    <col min="10758" max="10758" width="15.125" style="202" customWidth="1"/>
    <col min="10759" max="10759" width="13.75" style="202" customWidth="1"/>
    <col min="10760" max="10760" width="9" style="202"/>
    <col min="10761" max="10761" width="17.125" style="202" bestFit="1" customWidth="1"/>
    <col min="10762" max="10762" width="15.5" style="202" customWidth="1"/>
    <col min="10763" max="10763" width="9" style="202"/>
    <col min="10764" max="10765" width="15.875" style="202" bestFit="1" customWidth="1"/>
    <col min="10766" max="10766" width="9.125" style="202" bestFit="1" customWidth="1"/>
    <col min="10767" max="10767" width="9.375" style="202" bestFit="1" customWidth="1"/>
    <col min="10768" max="11010" width="9" style="202"/>
    <col min="11011" max="11011" width="15.5" style="202" customWidth="1"/>
    <col min="11012" max="11013" width="15.875" style="202" bestFit="1" customWidth="1"/>
    <col min="11014" max="11014" width="15.125" style="202" customWidth="1"/>
    <col min="11015" max="11015" width="13.75" style="202" customWidth="1"/>
    <col min="11016" max="11016" width="9" style="202"/>
    <col min="11017" max="11017" width="17.125" style="202" bestFit="1" customWidth="1"/>
    <col min="11018" max="11018" width="15.5" style="202" customWidth="1"/>
    <col min="11019" max="11019" width="9" style="202"/>
    <col min="11020" max="11021" width="15.875" style="202" bestFit="1" customWidth="1"/>
    <col min="11022" max="11022" width="9.125" style="202" bestFit="1" customWidth="1"/>
    <col min="11023" max="11023" width="9.375" style="202" bestFit="1" customWidth="1"/>
    <col min="11024" max="11266" width="9" style="202"/>
    <col min="11267" max="11267" width="15.5" style="202" customWidth="1"/>
    <col min="11268" max="11269" width="15.875" style="202" bestFit="1" customWidth="1"/>
    <col min="11270" max="11270" width="15.125" style="202" customWidth="1"/>
    <col min="11271" max="11271" width="13.75" style="202" customWidth="1"/>
    <col min="11272" max="11272" width="9" style="202"/>
    <col min="11273" max="11273" width="17.125" style="202" bestFit="1" customWidth="1"/>
    <col min="11274" max="11274" width="15.5" style="202" customWidth="1"/>
    <col min="11275" max="11275" width="9" style="202"/>
    <col min="11276" max="11277" width="15.875" style="202" bestFit="1" customWidth="1"/>
    <col min="11278" max="11278" width="9.125" style="202" bestFit="1" customWidth="1"/>
    <col min="11279" max="11279" width="9.375" style="202" bestFit="1" customWidth="1"/>
    <col min="11280" max="11522" width="9" style="202"/>
    <col min="11523" max="11523" width="15.5" style="202" customWidth="1"/>
    <col min="11524" max="11525" width="15.875" style="202" bestFit="1" customWidth="1"/>
    <col min="11526" max="11526" width="15.125" style="202" customWidth="1"/>
    <col min="11527" max="11527" width="13.75" style="202" customWidth="1"/>
    <col min="11528" max="11528" width="9" style="202"/>
    <col min="11529" max="11529" width="17.125" style="202" bestFit="1" customWidth="1"/>
    <col min="11530" max="11530" width="15.5" style="202" customWidth="1"/>
    <col min="11531" max="11531" width="9" style="202"/>
    <col min="11532" max="11533" width="15.875" style="202" bestFit="1" customWidth="1"/>
    <col min="11534" max="11534" width="9.125" style="202" bestFit="1" customWidth="1"/>
    <col min="11535" max="11535" width="9.375" style="202" bestFit="1" customWidth="1"/>
    <col min="11536" max="11778" width="9" style="202"/>
    <col min="11779" max="11779" width="15.5" style="202" customWidth="1"/>
    <col min="11780" max="11781" width="15.875" style="202" bestFit="1" customWidth="1"/>
    <col min="11782" max="11782" width="15.125" style="202" customWidth="1"/>
    <col min="11783" max="11783" width="13.75" style="202" customWidth="1"/>
    <col min="11784" max="11784" width="9" style="202"/>
    <col min="11785" max="11785" width="17.125" style="202" bestFit="1" customWidth="1"/>
    <col min="11786" max="11786" width="15.5" style="202" customWidth="1"/>
    <col min="11787" max="11787" width="9" style="202"/>
    <col min="11788" max="11789" width="15.875" style="202" bestFit="1" customWidth="1"/>
    <col min="11790" max="11790" width="9.125" style="202" bestFit="1" customWidth="1"/>
    <col min="11791" max="11791" width="9.375" style="202" bestFit="1" customWidth="1"/>
    <col min="11792" max="12034" width="9" style="202"/>
    <col min="12035" max="12035" width="15.5" style="202" customWidth="1"/>
    <col min="12036" max="12037" width="15.875" style="202" bestFit="1" customWidth="1"/>
    <col min="12038" max="12038" width="15.125" style="202" customWidth="1"/>
    <col min="12039" max="12039" width="13.75" style="202" customWidth="1"/>
    <col min="12040" max="12040" width="9" style="202"/>
    <col min="12041" max="12041" width="17.125" style="202" bestFit="1" customWidth="1"/>
    <col min="12042" max="12042" width="15.5" style="202" customWidth="1"/>
    <col min="12043" max="12043" width="9" style="202"/>
    <col min="12044" max="12045" width="15.875" style="202" bestFit="1" customWidth="1"/>
    <col min="12046" max="12046" width="9.125" style="202" bestFit="1" customWidth="1"/>
    <col min="12047" max="12047" width="9.375" style="202" bestFit="1" customWidth="1"/>
    <col min="12048" max="12290" width="9" style="202"/>
    <col min="12291" max="12291" width="15.5" style="202" customWidth="1"/>
    <col min="12292" max="12293" width="15.875" style="202" bestFit="1" customWidth="1"/>
    <col min="12294" max="12294" width="15.125" style="202" customWidth="1"/>
    <col min="12295" max="12295" width="13.75" style="202" customWidth="1"/>
    <col min="12296" max="12296" width="9" style="202"/>
    <col min="12297" max="12297" width="17.125" style="202" bestFit="1" customWidth="1"/>
    <col min="12298" max="12298" width="15.5" style="202" customWidth="1"/>
    <col min="12299" max="12299" width="9" style="202"/>
    <col min="12300" max="12301" width="15.875" style="202" bestFit="1" customWidth="1"/>
    <col min="12302" max="12302" width="9.125" style="202" bestFit="1" customWidth="1"/>
    <col min="12303" max="12303" width="9.375" style="202" bestFit="1" customWidth="1"/>
    <col min="12304" max="12546" width="9" style="202"/>
    <col min="12547" max="12547" width="15.5" style="202" customWidth="1"/>
    <col min="12548" max="12549" width="15.875" style="202" bestFit="1" customWidth="1"/>
    <col min="12550" max="12550" width="15.125" style="202" customWidth="1"/>
    <col min="12551" max="12551" width="13.75" style="202" customWidth="1"/>
    <col min="12552" max="12552" width="9" style="202"/>
    <col min="12553" max="12553" width="17.125" style="202" bestFit="1" customWidth="1"/>
    <col min="12554" max="12554" width="15.5" style="202" customWidth="1"/>
    <col min="12555" max="12555" width="9" style="202"/>
    <col min="12556" max="12557" width="15.875" style="202" bestFit="1" customWidth="1"/>
    <col min="12558" max="12558" width="9.125" style="202" bestFit="1" customWidth="1"/>
    <col min="12559" max="12559" width="9.375" style="202" bestFit="1" customWidth="1"/>
    <col min="12560" max="12802" width="9" style="202"/>
    <col min="12803" max="12803" width="15.5" style="202" customWidth="1"/>
    <col min="12804" max="12805" width="15.875" style="202" bestFit="1" customWidth="1"/>
    <col min="12806" max="12806" width="15.125" style="202" customWidth="1"/>
    <col min="12807" max="12807" width="13.75" style="202" customWidth="1"/>
    <col min="12808" max="12808" width="9" style="202"/>
    <col min="12809" max="12809" width="17.125" style="202" bestFit="1" customWidth="1"/>
    <col min="12810" max="12810" width="15.5" style="202" customWidth="1"/>
    <col min="12811" max="12811" width="9" style="202"/>
    <col min="12812" max="12813" width="15.875" style="202" bestFit="1" customWidth="1"/>
    <col min="12814" max="12814" width="9.125" style="202" bestFit="1" customWidth="1"/>
    <col min="12815" max="12815" width="9.375" style="202" bestFit="1" customWidth="1"/>
    <col min="12816" max="13058" width="9" style="202"/>
    <col min="13059" max="13059" width="15.5" style="202" customWidth="1"/>
    <col min="13060" max="13061" width="15.875" style="202" bestFit="1" customWidth="1"/>
    <col min="13062" max="13062" width="15.125" style="202" customWidth="1"/>
    <col min="13063" max="13063" width="13.75" style="202" customWidth="1"/>
    <col min="13064" max="13064" width="9" style="202"/>
    <col min="13065" max="13065" width="17.125" style="202" bestFit="1" customWidth="1"/>
    <col min="13066" max="13066" width="15.5" style="202" customWidth="1"/>
    <col min="13067" max="13067" width="9" style="202"/>
    <col min="13068" max="13069" width="15.875" style="202" bestFit="1" customWidth="1"/>
    <col min="13070" max="13070" width="9.125" style="202" bestFit="1" customWidth="1"/>
    <col min="13071" max="13071" width="9.375" style="202" bestFit="1" customWidth="1"/>
    <col min="13072" max="13314" width="9" style="202"/>
    <col min="13315" max="13315" width="15.5" style="202" customWidth="1"/>
    <col min="13316" max="13317" width="15.875" style="202" bestFit="1" customWidth="1"/>
    <col min="13318" max="13318" width="15.125" style="202" customWidth="1"/>
    <col min="13319" max="13319" width="13.75" style="202" customWidth="1"/>
    <col min="13320" max="13320" width="9" style="202"/>
    <col min="13321" max="13321" width="17.125" style="202" bestFit="1" customWidth="1"/>
    <col min="13322" max="13322" width="15.5" style="202" customWidth="1"/>
    <col min="13323" max="13323" width="9" style="202"/>
    <col min="13324" max="13325" width="15.875" style="202" bestFit="1" customWidth="1"/>
    <col min="13326" max="13326" width="9.125" style="202" bestFit="1" customWidth="1"/>
    <col min="13327" max="13327" width="9.375" style="202" bestFit="1" customWidth="1"/>
    <col min="13328" max="13570" width="9" style="202"/>
    <col min="13571" max="13571" width="15.5" style="202" customWidth="1"/>
    <col min="13572" max="13573" width="15.875" style="202" bestFit="1" customWidth="1"/>
    <col min="13574" max="13574" width="15.125" style="202" customWidth="1"/>
    <col min="13575" max="13575" width="13.75" style="202" customWidth="1"/>
    <col min="13576" max="13576" width="9" style="202"/>
    <col min="13577" max="13577" width="17.125" style="202" bestFit="1" customWidth="1"/>
    <col min="13578" max="13578" width="15.5" style="202" customWidth="1"/>
    <col min="13579" max="13579" width="9" style="202"/>
    <col min="13580" max="13581" width="15.875" style="202" bestFit="1" customWidth="1"/>
    <col min="13582" max="13582" width="9.125" style="202" bestFit="1" customWidth="1"/>
    <col min="13583" max="13583" width="9.375" style="202" bestFit="1" customWidth="1"/>
    <col min="13584" max="13826" width="9" style="202"/>
    <col min="13827" max="13827" width="15.5" style="202" customWidth="1"/>
    <col min="13828" max="13829" width="15.875" style="202" bestFit="1" customWidth="1"/>
    <col min="13830" max="13830" width="15.125" style="202" customWidth="1"/>
    <col min="13831" max="13831" width="13.75" style="202" customWidth="1"/>
    <col min="13832" max="13832" width="9" style="202"/>
    <col min="13833" max="13833" width="17.125" style="202" bestFit="1" customWidth="1"/>
    <col min="13834" max="13834" width="15.5" style="202" customWidth="1"/>
    <col min="13835" max="13835" width="9" style="202"/>
    <col min="13836" max="13837" width="15.875" style="202" bestFit="1" customWidth="1"/>
    <col min="13838" max="13838" width="9.125" style="202" bestFit="1" customWidth="1"/>
    <col min="13839" max="13839" width="9.375" style="202" bestFit="1" customWidth="1"/>
    <col min="13840" max="14082" width="9" style="202"/>
    <col min="14083" max="14083" width="15.5" style="202" customWidth="1"/>
    <col min="14084" max="14085" width="15.875" style="202" bestFit="1" customWidth="1"/>
    <col min="14086" max="14086" width="15.125" style="202" customWidth="1"/>
    <col min="14087" max="14087" width="13.75" style="202" customWidth="1"/>
    <col min="14088" max="14088" width="9" style="202"/>
    <col min="14089" max="14089" width="17.125" style="202" bestFit="1" customWidth="1"/>
    <col min="14090" max="14090" width="15.5" style="202" customWidth="1"/>
    <col min="14091" max="14091" width="9" style="202"/>
    <col min="14092" max="14093" width="15.875" style="202" bestFit="1" customWidth="1"/>
    <col min="14094" max="14094" width="9.125" style="202" bestFit="1" customWidth="1"/>
    <col min="14095" max="14095" width="9.375" style="202" bestFit="1" customWidth="1"/>
    <col min="14096" max="14338" width="9" style="202"/>
    <col min="14339" max="14339" width="15.5" style="202" customWidth="1"/>
    <col min="14340" max="14341" width="15.875" style="202" bestFit="1" customWidth="1"/>
    <col min="14342" max="14342" width="15.125" style="202" customWidth="1"/>
    <col min="14343" max="14343" width="13.75" style="202" customWidth="1"/>
    <col min="14344" max="14344" width="9" style="202"/>
    <col min="14345" max="14345" width="17.125" style="202" bestFit="1" customWidth="1"/>
    <col min="14346" max="14346" width="15.5" style="202" customWidth="1"/>
    <col min="14347" max="14347" width="9" style="202"/>
    <col min="14348" max="14349" width="15.875" style="202" bestFit="1" customWidth="1"/>
    <col min="14350" max="14350" width="9.125" style="202" bestFit="1" customWidth="1"/>
    <col min="14351" max="14351" width="9.375" style="202" bestFit="1" customWidth="1"/>
    <col min="14352" max="14594" width="9" style="202"/>
    <col min="14595" max="14595" width="15.5" style="202" customWidth="1"/>
    <col min="14596" max="14597" width="15.875" style="202" bestFit="1" customWidth="1"/>
    <col min="14598" max="14598" width="15.125" style="202" customWidth="1"/>
    <col min="14599" max="14599" width="13.75" style="202" customWidth="1"/>
    <col min="14600" max="14600" width="9" style="202"/>
    <col min="14601" max="14601" width="17.125" style="202" bestFit="1" customWidth="1"/>
    <col min="14602" max="14602" width="15.5" style="202" customWidth="1"/>
    <col min="14603" max="14603" width="9" style="202"/>
    <col min="14604" max="14605" width="15.875" style="202" bestFit="1" customWidth="1"/>
    <col min="14606" max="14606" width="9.125" style="202" bestFit="1" customWidth="1"/>
    <col min="14607" max="14607" width="9.375" style="202" bestFit="1" customWidth="1"/>
    <col min="14608" max="14850" width="9" style="202"/>
    <col min="14851" max="14851" width="15.5" style="202" customWidth="1"/>
    <col min="14852" max="14853" width="15.875" style="202" bestFit="1" customWidth="1"/>
    <col min="14854" max="14854" width="15.125" style="202" customWidth="1"/>
    <col min="14855" max="14855" width="13.75" style="202" customWidth="1"/>
    <col min="14856" max="14856" width="9" style="202"/>
    <col min="14857" max="14857" width="17.125" style="202" bestFit="1" customWidth="1"/>
    <col min="14858" max="14858" width="15.5" style="202" customWidth="1"/>
    <col min="14859" max="14859" width="9" style="202"/>
    <col min="14860" max="14861" width="15.875" style="202" bestFit="1" customWidth="1"/>
    <col min="14862" max="14862" width="9.125" style="202" bestFit="1" customWidth="1"/>
    <col min="14863" max="14863" width="9.375" style="202" bestFit="1" customWidth="1"/>
    <col min="14864" max="15106" width="9" style="202"/>
    <col min="15107" max="15107" width="15.5" style="202" customWidth="1"/>
    <col min="15108" max="15109" width="15.875" style="202" bestFit="1" customWidth="1"/>
    <col min="15110" max="15110" width="15.125" style="202" customWidth="1"/>
    <col min="15111" max="15111" width="13.75" style="202" customWidth="1"/>
    <col min="15112" max="15112" width="9" style="202"/>
    <col min="15113" max="15113" width="17.125" style="202" bestFit="1" customWidth="1"/>
    <col min="15114" max="15114" width="15.5" style="202" customWidth="1"/>
    <col min="15115" max="15115" width="9" style="202"/>
    <col min="15116" max="15117" width="15.875" style="202" bestFit="1" customWidth="1"/>
    <col min="15118" max="15118" width="9.125" style="202" bestFit="1" customWidth="1"/>
    <col min="15119" max="15119" width="9.375" style="202" bestFit="1" customWidth="1"/>
    <col min="15120" max="15362" width="9" style="202"/>
    <col min="15363" max="15363" width="15.5" style="202" customWidth="1"/>
    <col min="15364" max="15365" width="15.875" style="202" bestFit="1" customWidth="1"/>
    <col min="15366" max="15366" width="15.125" style="202" customWidth="1"/>
    <col min="15367" max="15367" width="13.75" style="202" customWidth="1"/>
    <col min="15368" max="15368" width="9" style="202"/>
    <col min="15369" max="15369" width="17.125" style="202" bestFit="1" customWidth="1"/>
    <col min="15370" max="15370" width="15.5" style="202" customWidth="1"/>
    <col min="15371" max="15371" width="9" style="202"/>
    <col min="15372" max="15373" width="15.875" style="202" bestFit="1" customWidth="1"/>
    <col min="15374" max="15374" width="9.125" style="202" bestFit="1" customWidth="1"/>
    <col min="15375" max="15375" width="9.375" style="202" bestFit="1" customWidth="1"/>
    <col min="15376" max="15618" width="9" style="202"/>
    <col min="15619" max="15619" width="15.5" style="202" customWidth="1"/>
    <col min="15620" max="15621" width="15.875" style="202" bestFit="1" customWidth="1"/>
    <col min="15622" max="15622" width="15.125" style="202" customWidth="1"/>
    <col min="15623" max="15623" width="13.75" style="202" customWidth="1"/>
    <col min="15624" max="15624" width="9" style="202"/>
    <col min="15625" max="15625" width="17.125" style="202" bestFit="1" customWidth="1"/>
    <col min="15626" max="15626" width="15.5" style="202" customWidth="1"/>
    <col min="15627" max="15627" width="9" style="202"/>
    <col min="15628" max="15629" width="15.875" style="202" bestFit="1" customWidth="1"/>
    <col min="15630" max="15630" width="9.125" style="202" bestFit="1" customWidth="1"/>
    <col min="15631" max="15631" width="9.375" style="202" bestFit="1" customWidth="1"/>
    <col min="15632" max="15874" width="9" style="202"/>
    <col min="15875" max="15875" width="15.5" style="202" customWidth="1"/>
    <col min="15876" max="15877" width="15.875" style="202" bestFit="1" customWidth="1"/>
    <col min="15878" max="15878" width="15.125" style="202" customWidth="1"/>
    <col min="15879" max="15879" width="13.75" style="202" customWidth="1"/>
    <col min="15880" max="15880" width="9" style="202"/>
    <col min="15881" max="15881" width="17.125" style="202" bestFit="1" customWidth="1"/>
    <col min="15882" max="15882" width="15.5" style="202" customWidth="1"/>
    <col min="15883" max="15883" width="9" style="202"/>
    <col min="15884" max="15885" width="15.875" style="202" bestFit="1" customWidth="1"/>
    <col min="15886" max="15886" width="9.125" style="202" bestFit="1" customWidth="1"/>
    <col min="15887" max="15887" width="9.375" style="202" bestFit="1" customWidth="1"/>
    <col min="15888" max="16130" width="9" style="202"/>
    <col min="16131" max="16131" width="15.5" style="202" customWidth="1"/>
    <col min="16132" max="16133" width="15.875" style="202" bestFit="1" customWidth="1"/>
    <col min="16134" max="16134" width="15.125" style="202" customWidth="1"/>
    <col min="16135" max="16135" width="13.75" style="202" customWidth="1"/>
    <col min="16136" max="16136" width="9" style="202"/>
    <col min="16137" max="16137" width="17.125" style="202" bestFit="1" customWidth="1"/>
    <col min="16138" max="16138" width="15.5" style="202" customWidth="1"/>
    <col min="16139" max="16139" width="9" style="202"/>
    <col min="16140" max="16141" width="15.875" style="202" bestFit="1" customWidth="1"/>
    <col min="16142" max="16142" width="9.125" style="202" bestFit="1" customWidth="1"/>
    <col min="16143" max="16143" width="9.375" style="202" bestFit="1" customWidth="1"/>
    <col min="16144" max="16384" width="9" style="202"/>
  </cols>
  <sheetData>
    <row r="3" spans="2:7">
      <c r="B3" s="191"/>
      <c r="C3" s="191" t="s">
        <v>122</v>
      </c>
      <c r="D3" s="191" t="s">
        <v>123</v>
      </c>
      <c r="E3" s="191" t="s">
        <v>124</v>
      </c>
      <c r="F3" s="191" t="s">
        <v>125</v>
      </c>
      <c r="G3" s="191" t="s">
        <v>126</v>
      </c>
    </row>
    <row r="4" spans="2:7">
      <c r="B4" s="191" t="s">
        <v>120</v>
      </c>
      <c r="C4" s="191">
        <v>4.4787831938483598E-9</v>
      </c>
      <c r="D4" s="191">
        <v>1.7512959417510743</v>
      </c>
      <c r="E4" s="191">
        <v>-5.8996690164430997E-7</v>
      </c>
      <c r="F4" s="191">
        <v>-1.8924360417800725E-10</v>
      </c>
      <c r="G4" s="191">
        <v>1.4850865956692013E-6</v>
      </c>
    </row>
    <row r="5" spans="2:7">
      <c r="B5" s="191" t="s">
        <v>34</v>
      </c>
      <c r="C5" s="191">
        <v>-1.0230405524010158E-5</v>
      </c>
      <c r="D5" s="191">
        <v>2.7174384131704841</v>
      </c>
      <c r="E5" s="191">
        <v>8.6125309549879418E-4</v>
      </c>
      <c r="F5" s="191">
        <v>-6.5742638448837446E-6</v>
      </c>
      <c r="G5" s="191">
        <v>-7.3023959098921507E-4</v>
      </c>
    </row>
    <row r="6" spans="2:7">
      <c r="B6" s="191" t="s">
        <v>35</v>
      </c>
      <c r="C6" s="191">
        <v>1.1940919302240239E-2</v>
      </c>
      <c r="D6" s="191">
        <v>87.009531401497199</v>
      </c>
      <c r="E6" s="191">
        <v>0.92478999395565498</v>
      </c>
      <c r="F6" s="191">
        <v>-1.3026788583224834E-3</v>
      </c>
      <c r="G6" s="191">
        <v>1.0183321127802147</v>
      </c>
    </row>
    <row r="7" spans="2:7">
      <c r="B7" s="191" t="s">
        <v>127</v>
      </c>
      <c r="C7" s="191">
        <v>3.590052780715669E-3</v>
      </c>
      <c r="D7" s="191">
        <v>-1.220354276631852</v>
      </c>
      <c r="E7" s="191"/>
      <c r="F7" s="191">
        <v>1.0374061654716424</v>
      </c>
      <c r="G7" s="191"/>
    </row>
  </sheetData>
  <phoneticPr fontId="9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3:AB10"/>
  <sheetViews>
    <sheetView zoomScale="85" zoomScaleNormal="85" workbookViewId="0">
      <selection activeCell="P88" sqref="P88"/>
    </sheetView>
  </sheetViews>
  <sheetFormatPr defaultRowHeight="15.75"/>
  <cols>
    <col min="1" max="2" width="4" style="194" customWidth="1"/>
    <col min="3" max="16384" width="9" style="194"/>
  </cols>
  <sheetData>
    <row r="3" spans="2:28">
      <c r="B3" s="194" t="s">
        <v>113</v>
      </c>
    </row>
    <row r="5" spans="2:28">
      <c r="C5" s="212" t="s">
        <v>132</v>
      </c>
      <c r="J5" s="194" t="s">
        <v>114</v>
      </c>
      <c r="Q5" s="194" t="s">
        <v>111</v>
      </c>
      <c r="X5" s="194" t="s">
        <v>112</v>
      </c>
    </row>
    <row r="6" spans="2:28">
      <c r="C6" s="197" t="s">
        <v>115</v>
      </c>
      <c r="D6" s="197" t="s">
        <v>116</v>
      </c>
      <c r="J6" s="197" t="s">
        <v>115</v>
      </c>
      <c r="K6" s="197" t="s">
        <v>116</v>
      </c>
      <c r="Q6" s="197" t="s">
        <v>115</v>
      </c>
      <c r="R6" s="197" t="s">
        <v>116</v>
      </c>
      <c r="X6" s="197" t="s">
        <v>115</v>
      </c>
      <c r="Y6" s="197" t="s">
        <v>116</v>
      </c>
    </row>
    <row r="7" spans="2:28">
      <c r="C7" s="197">
        <v>0</v>
      </c>
      <c r="D7" s="197">
        <v>350</v>
      </c>
      <c r="J7" s="197">
        <v>0</v>
      </c>
      <c r="K7" s="197">
        <v>350</v>
      </c>
      <c r="Q7" s="197">
        <v>0</v>
      </c>
      <c r="R7" s="197">
        <f>K7*2</f>
        <v>700</v>
      </c>
      <c r="X7" s="197">
        <v>0</v>
      </c>
      <c r="Y7" s="197">
        <f>K7*4</f>
        <v>1400</v>
      </c>
    </row>
    <row r="8" spans="2:28">
      <c r="C8" s="197">
        <v>85</v>
      </c>
      <c r="D8" s="197">
        <v>350</v>
      </c>
      <c r="F8" s="194" t="s">
        <v>78</v>
      </c>
      <c r="G8" s="194">
        <f>SLOPE(D8:D9,C8:C9)</f>
        <v>-6</v>
      </c>
      <c r="J8" s="197">
        <v>85</v>
      </c>
      <c r="K8" s="197">
        <v>350</v>
      </c>
      <c r="M8" s="194" t="s">
        <v>78</v>
      </c>
      <c r="N8" s="194">
        <f>SLOPE(K8:K9,J8:J9)</f>
        <v>-6</v>
      </c>
      <c r="Q8" s="211">
        <v>65</v>
      </c>
      <c r="R8" s="197">
        <f>K8*2</f>
        <v>700</v>
      </c>
      <c r="T8" s="194" t="s">
        <v>78</v>
      </c>
      <c r="U8" s="194">
        <f>SLOPE(R8:R9,Q8:Q9)</f>
        <v>-6</v>
      </c>
      <c r="X8" s="211">
        <v>65</v>
      </c>
      <c r="Y8" s="197">
        <f>K8*4</f>
        <v>1400</v>
      </c>
      <c r="AA8" s="194" t="s">
        <v>78</v>
      </c>
      <c r="AB8" s="194">
        <f>SLOPE(Y8:Y9,X8:X9)</f>
        <v>-12</v>
      </c>
    </row>
    <row r="9" spans="2:28">
      <c r="C9" s="197">
        <v>105</v>
      </c>
      <c r="D9" s="197">
        <v>230</v>
      </c>
      <c r="F9" s="194" t="s">
        <v>79</v>
      </c>
      <c r="G9" s="194">
        <f>INTERCEPT(D8:D9,C8:C9)</f>
        <v>860</v>
      </c>
      <c r="J9" s="197">
        <v>105</v>
      </c>
      <c r="K9" s="197">
        <v>230</v>
      </c>
      <c r="M9" s="194" t="s">
        <v>79</v>
      </c>
      <c r="N9" s="194">
        <f>INTERCEPT(K8:K9,J8:J9)</f>
        <v>860</v>
      </c>
      <c r="Q9" s="197">
        <v>105</v>
      </c>
      <c r="R9" s="197">
        <f>K9*2</f>
        <v>460</v>
      </c>
      <c r="T9" s="194" t="s">
        <v>79</v>
      </c>
      <c r="U9" s="194">
        <f>INTERCEPT(R8:R9,Q8:Q9)</f>
        <v>1090</v>
      </c>
      <c r="X9" s="197">
        <v>105</v>
      </c>
      <c r="Y9" s="197">
        <f>K9*4</f>
        <v>920</v>
      </c>
      <c r="AA9" s="194" t="s">
        <v>79</v>
      </c>
      <c r="AB9" s="194">
        <f>INTERCEPT(Y8:Y9,X8:X9)</f>
        <v>2180</v>
      </c>
    </row>
    <row r="10" spans="2:28">
      <c r="C10" s="197">
        <v>105</v>
      </c>
      <c r="D10" s="197">
        <v>0</v>
      </c>
      <c r="J10" s="197">
        <v>105</v>
      </c>
      <c r="K10" s="197">
        <v>0</v>
      </c>
      <c r="Q10" s="197">
        <v>105</v>
      </c>
      <c r="R10" s="197">
        <f>K10*2</f>
        <v>0</v>
      </c>
      <c r="X10" s="197">
        <v>105</v>
      </c>
      <c r="Y10" s="197">
        <f>K10*4</f>
        <v>0</v>
      </c>
    </row>
  </sheetData>
  <phoneticPr fontId="9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41"/>
  <sheetViews>
    <sheetView topLeftCell="C13" zoomScale="85" zoomScaleNormal="85" workbookViewId="0">
      <selection activeCell="P88" sqref="P88"/>
    </sheetView>
  </sheetViews>
  <sheetFormatPr defaultRowHeight="18.75"/>
  <cols>
    <col min="1" max="1" width="5.25" style="279" customWidth="1"/>
    <col min="2" max="2" width="9" style="279"/>
    <col min="3" max="3" width="10.25" style="279" bestFit="1" customWidth="1"/>
    <col min="4" max="4" width="11.25" style="279" bestFit="1" customWidth="1"/>
    <col min="5" max="5" width="15.875" style="279" bestFit="1" customWidth="1"/>
    <col min="6" max="6" width="9" style="279"/>
    <col min="7" max="7" width="11.125" style="279" bestFit="1" customWidth="1"/>
    <col min="8" max="8" width="9" style="279"/>
    <col min="9" max="9" width="10.25" style="279" bestFit="1" customWidth="1"/>
    <col min="10" max="10" width="11.375" style="279" bestFit="1" customWidth="1"/>
    <col min="11" max="11" width="11.375" style="279" customWidth="1"/>
    <col min="12" max="13" width="10.125" style="279" bestFit="1" customWidth="1"/>
    <col min="14" max="17" width="10.25" style="279" bestFit="1" customWidth="1"/>
    <col min="18" max="19" width="9" style="279"/>
    <col min="20" max="20" width="13.625" style="279" bestFit="1" customWidth="1"/>
    <col min="21" max="22" width="13.625" style="279" customWidth="1"/>
    <col min="23" max="16384" width="9" style="279"/>
  </cols>
  <sheetData>
    <row r="1" spans="2:19">
      <c r="S1" s="279" t="s">
        <v>182</v>
      </c>
    </row>
    <row r="2" spans="2:19">
      <c r="D2" s="542" t="s">
        <v>183</v>
      </c>
      <c r="E2" s="542" t="s">
        <v>184</v>
      </c>
      <c r="F2" s="542" t="s">
        <v>185</v>
      </c>
      <c r="G2" s="542"/>
      <c r="H2" s="542"/>
      <c r="I2" s="542" t="s">
        <v>186</v>
      </c>
      <c r="J2" s="542"/>
      <c r="K2" s="542"/>
      <c r="L2" s="542" t="s">
        <v>187</v>
      </c>
      <c r="M2" s="542"/>
      <c r="N2" s="542"/>
    </row>
    <row r="3" spans="2:19">
      <c r="B3" s="280" t="s">
        <v>185</v>
      </c>
      <c r="C3" s="280" t="s">
        <v>188</v>
      </c>
      <c r="D3" s="542"/>
      <c r="E3" s="542"/>
      <c r="F3" s="281" t="s">
        <v>189</v>
      </c>
      <c r="G3" s="281" t="s">
        <v>190</v>
      </c>
      <c r="H3" s="281" t="s">
        <v>191</v>
      </c>
      <c r="I3" s="281" t="s">
        <v>189</v>
      </c>
      <c r="J3" s="281" t="s">
        <v>190</v>
      </c>
      <c r="K3" s="281" t="s">
        <v>191</v>
      </c>
      <c r="L3" s="281" t="s">
        <v>189</v>
      </c>
      <c r="M3" s="281" t="s">
        <v>190</v>
      </c>
      <c r="N3" s="281" t="s">
        <v>191</v>
      </c>
    </row>
    <row r="4" spans="2:19">
      <c r="B4" s="282">
        <f>G4/G5</f>
        <v>1.0066445182724253</v>
      </c>
      <c r="C4" s="283">
        <f>(1-(J4/J5))/2</f>
        <v>5.1059693160599995E-3</v>
      </c>
      <c r="D4" s="543" t="s">
        <v>192</v>
      </c>
      <c r="E4" s="284" t="s">
        <v>193</v>
      </c>
      <c r="F4" s="281" t="s">
        <v>119</v>
      </c>
      <c r="G4" s="281">
        <v>3.03</v>
      </c>
      <c r="H4" s="281" t="s">
        <v>119</v>
      </c>
      <c r="I4" s="281" t="s">
        <v>119</v>
      </c>
      <c r="J4" s="281">
        <v>102837</v>
      </c>
      <c r="K4" s="281" t="s">
        <v>119</v>
      </c>
      <c r="L4" s="285" t="s">
        <v>119</v>
      </c>
      <c r="M4" s="285"/>
      <c r="N4" s="285" t="s">
        <v>119</v>
      </c>
    </row>
    <row r="5" spans="2:19">
      <c r="D5" s="544"/>
      <c r="E5" s="284" t="s">
        <v>194</v>
      </c>
      <c r="F5" s="281">
        <v>3.05</v>
      </c>
      <c r="G5" s="281">
        <v>3.01</v>
      </c>
      <c r="H5" s="281">
        <v>2.97</v>
      </c>
      <c r="I5" s="281">
        <v>109424</v>
      </c>
      <c r="J5" s="281">
        <v>103898</v>
      </c>
      <c r="K5" s="281">
        <v>95641</v>
      </c>
      <c r="L5" s="285">
        <v>457</v>
      </c>
      <c r="M5" s="285">
        <v>456.5</v>
      </c>
      <c r="N5" s="285">
        <v>456</v>
      </c>
    </row>
    <row r="6" spans="2:19">
      <c r="B6" s="282">
        <f>G6/G7</f>
        <v>0.99808038942985744</v>
      </c>
      <c r="C6" s="283">
        <f>(1-(J6/J7))/2</f>
        <v>6.7544366095517727E-3</v>
      </c>
      <c r="D6" s="543" t="s">
        <v>195</v>
      </c>
      <c r="E6" s="284" t="s">
        <v>193</v>
      </c>
      <c r="F6" s="281" t="s">
        <v>119</v>
      </c>
      <c r="G6" s="286">
        <v>2.9574129999999998</v>
      </c>
      <c r="H6" s="281" t="s">
        <v>119</v>
      </c>
      <c r="I6" s="281" t="s">
        <v>119</v>
      </c>
      <c r="J6" s="287">
        <v>88628.03</v>
      </c>
      <c r="K6" s="281" t="s">
        <v>119</v>
      </c>
      <c r="L6" s="285" t="s">
        <v>119</v>
      </c>
      <c r="M6" s="285"/>
      <c r="N6" s="285" t="s">
        <v>119</v>
      </c>
    </row>
    <row r="7" spans="2:19">
      <c r="D7" s="544"/>
      <c r="E7" s="284" t="s">
        <v>196</v>
      </c>
      <c r="F7" s="286">
        <v>2.9790000000000001</v>
      </c>
      <c r="G7" s="286">
        <v>2.963101</v>
      </c>
      <c r="H7" s="286">
        <v>2.9249999999999998</v>
      </c>
      <c r="I7" s="287">
        <v>93191</v>
      </c>
      <c r="J7" s="287">
        <v>89841.69</v>
      </c>
      <c r="K7" s="287">
        <v>81979</v>
      </c>
      <c r="L7" s="285">
        <v>455.99</v>
      </c>
      <c r="M7" s="285">
        <v>455.42270000000002</v>
      </c>
      <c r="N7" s="285">
        <v>455</v>
      </c>
    </row>
    <row r="9" spans="2:19">
      <c r="D9" s="279" t="s">
        <v>197</v>
      </c>
    </row>
    <row r="10" spans="2:19">
      <c r="B10" s="280"/>
      <c r="C10" s="280"/>
      <c r="D10" s="281" t="s">
        <v>198</v>
      </c>
      <c r="E10" s="281" t="s">
        <v>199</v>
      </c>
      <c r="F10" s="281" t="s">
        <v>200</v>
      </c>
      <c r="G10" s="281" t="s">
        <v>201</v>
      </c>
      <c r="H10" s="281" t="s">
        <v>202</v>
      </c>
      <c r="I10" s="281" t="s">
        <v>203</v>
      </c>
      <c r="J10" s="281" t="s">
        <v>204</v>
      </c>
      <c r="K10" s="281" t="s">
        <v>205</v>
      </c>
      <c r="L10" s="281" t="s">
        <v>206</v>
      </c>
      <c r="M10" s="281" t="s">
        <v>207</v>
      </c>
      <c r="N10" s="281" t="s">
        <v>208</v>
      </c>
      <c r="O10" s="281" t="s">
        <v>209</v>
      </c>
      <c r="P10" s="288" t="s">
        <v>210</v>
      </c>
      <c r="Q10" s="289" t="s">
        <v>211</v>
      </c>
      <c r="S10" s="280" t="s">
        <v>212</v>
      </c>
    </row>
    <row r="11" spans="2:19">
      <c r="D11" s="543">
        <v>5000</v>
      </c>
      <c r="E11" s="543">
        <v>80</v>
      </c>
      <c r="F11" s="281">
        <v>6</v>
      </c>
      <c r="G11" s="281" t="s">
        <v>213</v>
      </c>
      <c r="H11" s="281">
        <v>90</v>
      </c>
      <c r="I11" s="285">
        <v>35.13563753616036</v>
      </c>
      <c r="J11" s="285">
        <v>544.31974414950105</v>
      </c>
      <c r="K11" s="285">
        <f t="shared" ref="K11:K20" si="0">J11/(H11*I11/1000)</f>
        <v>172.13284235962112</v>
      </c>
      <c r="L11" s="290">
        <v>0.34405752466842204</v>
      </c>
      <c r="M11" s="290">
        <v>0.35078866302555656</v>
      </c>
      <c r="N11" s="285">
        <v>84.122749752164921</v>
      </c>
      <c r="O11" s="285">
        <v>15.042906808561019</v>
      </c>
      <c r="P11" s="291">
        <f>J11/J$11</f>
        <v>1</v>
      </c>
      <c r="Q11" s="291">
        <f>K11/K$11</f>
        <v>1</v>
      </c>
      <c r="S11" s="280">
        <v>26</v>
      </c>
    </row>
    <row r="12" spans="2:19">
      <c r="D12" s="544"/>
      <c r="E12" s="544"/>
      <c r="F12" s="281">
        <v>8</v>
      </c>
      <c r="G12" s="281" t="s">
        <v>214</v>
      </c>
      <c r="H12" s="281">
        <v>90</v>
      </c>
      <c r="I12" s="285">
        <v>34.633429621857736</v>
      </c>
      <c r="J12" s="285">
        <v>553.27295209425847</v>
      </c>
      <c r="K12" s="285">
        <f t="shared" si="0"/>
        <v>177.50125565421868</v>
      </c>
      <c r="L12" s="290">
        <v>0.34856413494446231</v>
      </c>
      <c r="M12" s="290">
        <v>0.35690261997697037</v>
      </c>
      <c r="N12" s="285">
        <v>83.56304803506552</v>
      </c>
      <c r="O12" s="285">
        <v>11.791188109296195</v>
      </c>
      <c r="P12" s="292">
        <f>J12/J$11</f>
        <v>1.0164484350255323</v>
      </c>
      <c r="Q12" s="292">
        <f>K12/K$11</f>
        <v>1.0311876177782613</v>
      </c>
      <c r="S12" s="280">
        <v>19</v>
      </c>
    </row>
    <row r="13" spans="2:19">
      <c r="C13" s="291"/>
      <c r="D13" s="543">
        <v>3000</v>
      </c>
      <c r="E13" s="543">
        <v>80</v>
      </c>
      <c r="F13" s="281">
        <v>6</v>
      </c>
      <c r="G13" s="281" t="s">
        <v>213</v>
      </c>
      <c r="H13" s="281">
        <v>90</v>
      </c>
      <c r="I13" s="285">
        <v>35.119839951372043</v>
      </c>
      <c r="J13" s="285">
        <v>520.69297603571533</v>
      </c>
      <c r="K13" s="285">
        <f t="shared" si="0"/>
        <v>164.73530401957098</v>
      </c>
      <c r="L13" s="290">
        <v>0.43327518618407851</v>
      </c>
      <c r="M13" s="290">
        <v>0.39965982606204481</v>
      </c>
      <c r="N13" s="285">
        <v>84.199950058035299</v>
      </c>
      <c r="O13" s="285">
        <v>12.544102412990947</v>
      </c>
      <c r="P13" s="292">
        <f t="shared" ref="P13:Q15" si="1">J13/J$13</f>
        <v>1</v>
      </c>
      <c r="Q13" s="292">
        <f t="shared" si="1"/>
        <v>1</v>
      </c>
      <c r="S13" s="280">
        <v>27</v>
      </c>
    </row>
    <row r="14" spans="2:19">
      <c r="C14" s="291"/>
      <c r="D14" s="545"/>
      <c r="E14" s="545"/>
      <c r="F14" s="281">
        <v>8</v>
      </c>
      <c r="G14" s="281" t="s">
        <v>215</v>
      </c>
      <c r="H14" s="281">
        <v>90</v>
      </c>
      <c r="I14" s="285">
        <v>34.506319853397109</v>
      </c>
      <c r="J14" s="285">
        <v>526.06373036018135</v>
      </c>
      <c r="K14" s="285">
        <f>J14/(H14*I14/1000)</f>
        <v>169.39368163255816</v>
      </c>
      <c r="L14" s="290">
        <v>0.43470910132851798</v>
      </c>
      <c r="M14" s="290">
        <v>0.4054041537655298</v>
      </c>
      <c r="N14" s="285">
        <v>83.798682568834522</v>
      </c>
      <c r="O14" s="285">
        <v>9.7820903813553688</v>
      </c>
      <c r="P14" s="292">
        <f t="shared" si="1"/>
        <v>1.0103146279509205</v>
      </c>
      <c r="Q14" s="292">
        <f t="shared" si="1"/>
        <v>1.0282779556010273</v>
      </c>
      <c r="S14" s="280"/>
    </row>
    <row r="15" spans="2:19">
      <c r="D15" s="544"/>
      <c r="E15" s="544"/>
      <c r="F15" s="281">
        <v>8</v>
      </c>
      <c r="G15" s="281" t="s">
        <v>214</v>
      </c>
      <c r="H15" s="281">
        <v>90</v>
      </c>
      <c r="I15" s="285">
        <v>34.619911232299458</v>
      </c>
      <c r="J15" s="285">
        <v>537.18285563502468</v>
      </c>
      <c r="K15" s="285">
        <f t="shared" si="0"/>
        <v>172.40651935514154</v>
      </c>
      <c r="L15" s="290">
        <v>0.43520201558304578</v>
      </c>
      <c r="M15" s="290">
        <v>0.40542348087296243</v>
      </c>
      <c r="N15" s="285">
        <v>82.640167671783615</v>
      </c>
      <c r="O15" s="285">
        <v>6.5561614969194988</v>
      </c>
      <c r="P15" s="292">
        <f t="shared" si="1"/>
        <v>1.0316691032109837</v>
      </c>
      <c r="Q15" s="292">
        <f t="shared" si="1"/>
        <v>1.0465669176454078</v>
      </c>
      <c r="S15" s="280">
        <v>32</v>
      </c>
    </row>
    <row r="16" spans="2:19">
      <c r="B16" s="291"/>
      <c r="D16" s="543">
        <v>5000</v>
      </c>
      <c r="E16" s="543">
        <v>90</v>
      </c>
      <c r="F16" s="281">
        <v>6</v>
      </c>
      <c r="G16" s="281" t="s">
        <v>213</v>
      </c>
      <c r="H16" s="281">
        <v>90</v>
      </c>
      <c r="I16" s="285">
        <v>34.888394833712269</v>
      </c>
      <c r="J16" s="285">
        <v>492.46202172147923</v>
      </c>
      <c r="K16" s="285">
        <f t="shared" si="0"/>
        <v>156.83725970856159</v>
      </c>
      <c r="L16" s="290">
        <v>0.34517968751486727</v>
      </c>
      <c r="M16" s="290">
        <v>0.35313044733624949</v>
      </c>
      <c r="N16" s="285">
        <v>91.288735396843123</v>
      </c>
      <c r="O16" s="285">
        <v>59.319674842411494</v>
      </c>
      <c r="P16" s="292">
        <f>J16/J$16</f>
        <v>1</v>
      </c>
      <c r="Q16" s="292">
        <f>K16/K$16</f>
        <v>1</v>
      </c>
      <c r="S16" s="280">
        <v>28</v>
      </c>
    </row>
    <row r="17" spans="2:27">
      <c r="D17" s="544"/>
      <c r="E17" s="544"/>
      <c r="F17" s="281">
        <v>8</v>
      </c>
      <c r="G17" s="281" t="s">
        <v>214</v>
      </c>
      <c r="H17" s="281">
        <v>90</v>
      </c>
      <c r="I17" s="285">
        <v>34.699358838668047</v>
      </c>
      <c r="J17" s="285">
        <v>502.02038644478893</v>
      </c>
      <c r="K17" s="285">
        <f t="shared" si="0"/>
        <v>160.75237354573269</v>
      </c>
      <c r="L17" s="290">
        <v>0.34780335348675384</v>
      </c>
      <c r="M17" s="290">
        <v>0.3548927031369325</v>
      </c>
      <c r="N17" s="285">
        <v>89.919674318440443</v>
      </c>
      <c r="O17" s="285">
        <v>57.251763130559567</v>
      </c>
      <c r="P17" s="291">
        <f>J17/J$16</f>
        <v>1.0194093438716287</v>
      </c>
      <c r="Q17" s="291">
        <f>K17/K$16</f>
        <v>1.0249629064193435</v>
      </c>
      <c r="S17" s="280"/>
    </row>
    <row r="18" spans="2:27">
      <c r="B18" s="291"/>
      <c r="C18" s="291"/>
      <c r="D18" s="543">
        <v>3000</v>
      </c>
      <c r="E18" s="543">
        <v>90</v>
      </c>
      <c r="F18" s="281">
        <v>6</v>
      </c>
      <c r="G18" s="281" t="s">
        <v>213</v>
      </c>
      <c r="H18" s="281">
        <v>90</v>
      </c>
      <c r="I18" s="285">
        <v>35.061203604062698</v>
      </c>
      <c r="J18" s="285">
        <v>446.76382397042119</v>
      </c>
      <c r="K18" s="285">
        <f t="shared" si="0"/>
        <v>141.58220421118202</v>
      </c>
      <c r="L18" s="290">
        <v>0.43386515427056727</v>
      </c>
      <c r="M18" s="290">
        <v>0.40083026953380291</v>
      </c>
      <c r="N18" s="285">
        <v>94.086513330543099</v>
      </c>
      <c r="O18" s="285">
        <v>65.762813711511754</v>
      </c>
      <c r="P18" s="291">
        <f t="shared" ref="P18:Q20" si="2">J18/J$18</f>
        <v>1</v>
      </c>
      <c r="Q18" s="291">
        <f t="shared" si="2"/>
        <v>1</v>
      </c>
      <c r="S18" s="280">
        <v>27</v>
      </c>
    </row>
    <row r="19" spans="2:27">
      <c r="B19" s="291"/>
      <c r="C19" s="291"/>
      <c r="D19" s="545"/>
      <c r="E19" s="545"/>
      <c r="F19" s="281">
        <v>8</v>
      </c>
      <c r="G19" s="281" t="s">
        <v>215</v>
      </c>
      <c r="H19" s="281">
        <v>90</v>
      </c>
      <c r="I19" s="285">
        <v>34.540984934984003</v>
      </c>
      <c r="J19" s="285">
        <v>455.96533922866172</v>
      </c>
      <c r="K19" s="285">
        <f>J19/(H19*I19/1000)</f>
        <v>146.67449571925405</v>
      </c>
      <c r="L19" s="290">
        <v>0.43344138943616123</v>
      </c>
      <c r="M19" s="290">
        <v>0.40251260718573351</v>
      </c>
      <c r="N19" s="285">
        <v>94.331766406977806</v>
      </c>
      <c r="O19" s="285">
        <v>65.297065315897711</v>
      </c>
      <c r="P19" s="291">
        <f t="shared" si="2"/>
        <v>1.0205959273435929</v>
      </c>
      <c r="Q19" s="291">
        <f t="shared" si="2"/>
        <v>1.0359670308598703</v>
      </c>
      <c r="S19" s="280"/>
    </row>
    <row r="20" spans="2:27">
      <c r="D20" s="544"/>
      <c r="E20" s="544"/>
      <c r="F20" s="281">
        <v>8</v>
      </c>
      <c r="G20" s="281" t="s">
        <v>214</v>
      </c>
      <c r="H20" s="281">
        <v>90</v>
      </c>
      <c r="I20" s="285">
        <v>34.491502428406918</v>
      </c>
      <c r="J20" s="285">
        <v>451.64792991206247</v>
      </c>
      <c r="K20" s="285">
        <f t="shared" si="0"/>
        <v>145.49410663605107</v>
      </c>
      <c r="L20" s="290">
        <v>0.42760492711087023</v>
      </c>
      <c r="M20" s="290">
        <v>0.40224122826001685</v>
      </c>
      <c r="N20" s="285">
        <v>96.747865123223406</v>
      </c>
      <c r="O20" s="285">
        <v>73.804268028529151</v>
      </c>
      <c r="P20" s="291">
        <f t="shared" si="2"/>
        <v>1.0109321876114228</v>
      </c>
      <c r="Q20" s="291">
        <f t="shared" si="2"/>
        <v>1.0276299019828377</v>
      </c>
      <c r="S20" s="280"/>
    </row>
    <row r="21" spans="2:27">
      <c r="H21" s="280" t="s">
        <v>216</v>
      </c>
      <c r="I21" s="293">
        <f>AVERAGE(I11,I13,I16,I18)*B4</f>
        <v>35.284167778544962</v>
      </c>
      <c r="J21" s="282" t="s">
        <v>217</v>
      </c>
    </row>
    <row r="22" spans="2:27">
      <c r="D22" s="282" t="s">
        <v>218</v>
      </c>
      <c r="E22" s="279" t="s">
        <v>219</v>
      </c>
      <c r="H22" s="280" t="s">
        <v>220</v>
      </c>
      <c r="I22" s="294">
        <f>AVERAGE(I12,I14:I15,I17,I20)</f>
        <v>34.590104394925859</v>
      </c>
    </row>
    <row r="23" spans="2:27">
      <c r="D23" s="279" t="s">
        <v>221</v>
      </c>
      <c r="N23" s="279" t="s">
        <v>222</v>
      </c>
    </row>
    <row r="24" spans="2:27">
      <c r="C24" s="279">
        <v>0.90076764982452673</v>
      </c>
      <c r="D24" s="281" t="s">
        <v>223</v>
      </c>
      <c r="E24" s="281" t="s">
        <v>224</v>
      </c>
      <c r="F24" s="281" t="s">
        <v>225</v>
      </c>
      <c r="G24" s="281" t="s">
        <v>201</v>
      </c>
      <c r="H24" s="281" t="s">
        <v>226</v>
      </c>
      <c r="I24" s="281" t="s">
        <v>227</v>
      </c>
      <c r="J24" s="281" t="s">
        <v>228</v>
      </c>
      <c r="K24" s="281" t="s">
        <v>229</v>
      </c>
      <c r="L24" s="281" t="s">
        <v>230</v>
      </c>
      <c r="M24" s="281" t="s">
        <v>231</v>
      </c>
      <c r="N24" s="281" t="s">
        <v>224</v>
      </c>
      <c r="O24" s="281" t="s">
        <v>232</v>
      </c>
      <c r="P24" s="288" t="s">
        <v>233</v>
      </c>
      <c r="Q24" s="289" t="s">
        <v>234</v>
      </c>
      <c r="S24" s="289" t="s">
        <v>193</v>
      </c>
      <c r="T24" s="289" t="s">
        <v>235</v>
      </c>
      <c r="U24" s="289" t="s">
        <v>236</v>
      </c>
      <c r="V24" s="289"/>
    </row>
    <row r="25" spans="2:27">
      <c r="D25" s="543">
        <v>5000</v>
      </c>
      <c r="E25" s="543">
        <v>80</v>
      </c>
      <c r="F25" s="281">
        <v>6</v>
      </c>
      <c r="G25" s="281" t="s">
        <v>213</v>
      </c>
      <c r="H25" s="281">
        <v>90</v>
      </c>
      <c r="I25" s="285">
        <f>$I$21</f>
        <v>35.284167778544962</v>
      </c>
      <c r="J25" s="285">
        <f>J11</f>
        <v>544.31974414950105</v>
      </c>
      <c r="K25" s="285">
        <f t="shared" ref="K25:K27" si="3">J25/(H25*I25/1000)</f>
        <v>171.4082416560282</v>
      </c>
      <c r="L25" s="290">
        <f>L11</f>
        <v>0.34405752466842204</v>
      </c>
      <c r="M25" s="290">
        <f t="shared" ref="M25:O25" si="4">M11</f>
        <v>0.35078866302555656</v>
      </c>
      <c r="N25" s="285">
        <f t="shared" si="4"/>
        <v>84.122749752164921</v>
      </c>
      <c r="O25" s="285">
        <f t="shared" si="4"/>
        <v>15.042906808561019</v>
      </c>
      <c r="P25" s="291">
        <f>J25/J$25</f>
        <v>1</v>
      </c>
      <c r="Q25" s="291">
        <f>K25/K$25</f>
        <v>1</v>
      </c>
      <c r="S25" s="294">
        <f>W25/$AA$25</f>
        <v>539.38891585492138</v>
      </c>
      <c r="T25" s="280">
        <v>541</v>
      </c>
      <c r="U25" s="294">
        <f>J25</f>
        <v>544.31974414950105</v>
      </c>
      <c r="V25" s="291"/>
      <c r="W25" s="279">
        <v>485.86408607603693</v>
      </c>
      <c r="X25" s="279">
        <v>83.599273750137939</v>
      </c>
      <c r="Y25" s="279">
        <v>11.831741674756108</v>
      </c>
      <c r="AA25" s="279">
        <v>0.90076764982452673</v>
      </c>
    </row>
    <row r="26" spans="2:27">
      <c r="C26" s="294">
        <f>J26*$C$24</f>
        <v>495.58098921312995</v>
      </c>
      <c r="D26" s="544"/>
      <c r="E26" s="544"/>
      <c r="F26" s="281">
        <v>8</v>
      </c>
      <c r="G26" s="281" t="s">
        <v>214</v>
      </c>
      <c r="H26" s="281">
        <v>90</v>
      </c>
      <c r="I26" s="285">
        <f>$I$22</f>
        <v>34.590104394925859</v>
      </c>
      <c r="J26" s="285">
        <f>J12*(1+(N12-N11)/100)</f>
        <v>550.17627388114033</v>
      </c>
      <c r="K26" s="285">
        <f t="shared" si="3"/>
        <v>176.72885979168061</v>
      </c>
      <c r="L26" s="290">
        <f t="shared" ref="L26:O28" si="5">L12</f>
        <v>0.34856413494446231</v>
      </c>
      <c r="M26" s="290">
        <f t="shared" si="5"/>
        <v>0.35690261997697037</v>
      </c>
      <c r="N26" s="295">
        <f>N25</f>
        <v>84.122749752164921</v>
      </c>
      <c r="O26" s="296"/>
      <c r="P26" s="297">
        <f>J26/J$25</f>
        <v>1.0107593556812644</v>
      </c>
      <c r="Q26" s="297">
        <f>K26/K$25</f>
        <v>1.0310406202423423</v>
      </c>
      <c r="T26" s="280"/>
      <c r="V26" s="280"/>
    </row>
    <row r="27" spans="2:27">
      <c r="D27" s="543">
        <v>3000</v>
      </c>
      <c r="E27" s="543">
        <v>80</v>
      </c>
      <c r="F27" s="281">
        <v>6</v>
      </c>
      <c r="G27" s="281" t="s">
        <v>213</v>
      </c>
      <c r="H27" s="281">
        <v>90</v>
      </c>
      <c r="I27" s="285">
        <f>$I$21</f>
        <v>35.284167778544962</v>
      </c>
      <c r="J27" s="285">
        <f>J13</f>
        <v>520.69297603571533</v>
      </c>
      <c r="K27" s="285">
        <f t="shared" si="3"/>
        <v>163.96808755188749</v>
      </c>
      <c r="L27" s="290">
        <f t="shared" si="5"/>
        <v>0.43327518618407851</v>
      </c>
      <c r="M27" s="290">
        <f t="shared" si="5"/>
        <v>0.39965982606204481</v>
      </c>
      <c r="N27" s="298">
        <f t="shared" si="5"/>
        <v>84.199950058035299</v>
      </c>
      <c r="O27" s="285">
        <f t="shared" si="5"/>
        <v>12.544102412990947</v>
      </c>
      <c r="P27" s="292">
        <f t="shared" ref="P27:Q29" si="6">J27/J$27</f>
        <v>1</v>
      </c>
      <c r="Q27" s="292">
        <f t="shared" si="6"/>
        <v>1</v>
      </c>
      <c r="S27" s="294">
        <f>W27/$AA$25</f>
        <v>514.47317547940349</v>
      </c>
      <c r="T27" s="280">
        <v>520</v>
      </c>
      <c r="U27" s="294">
        <f>J27</f>
        <v>520.69297603571533</v>
      </c>
      <c r="V27" s="291"/>
      <c r="W27" s="279">
        <v>463.42079317434366</v>
      </c>
      <c r="X27" s="279">
        <v>84.291114326591128</v>
      </c>
      <c r="Y27" s="279">
        <v>12.217426698776837</v>
      </c>
    </row>
    <row r="28" spans="2:27">
      <c r="D28" s="545"/>
      <c r="E28" s="545"/>
      <c r="F28" s="281">
        <v>8</v>
      </c>
      <c r="G28" s="281" t="s">
        <v>215</v>
      </c>
      <c r="H28" s="281">
        <v>90</v>
      </c>
      <c r="I28" s="285">
        <f t="shared" ref="I28:I29" si="7">$I$22</f>
        <v>34.590104394925859</v>
      </c>
      <c r="J28" s="285">
        <f>J14*(1+(N14-N13)/100)</f>
        <v>523.95280763776907</v>
      </c>
      <c r="K28" s="285">
        <f>J28/(H28*I28/1000)</f>
        <v>168.3052990003662</v>
      </c>
      <c r="L28" s="290">
        <f t="shared" si="5"/>
        <v>0.43470910132851798</v>
      </c>
      <c r="M28" s="290">
        <f t="shared" si="5"/>
        <v>0.4054041537655298</v>
      </c>
      <c r="N28" s="295">
        <f>N27</f>
        <v>84.199950058035299</v>
      </c>
      <c r="O28" s="296"/>
      <c r="P28" s="292">
        <f t="shared" si="6"/>
        <v>1.0062605638103137</v>
      </c>
      <c r="Q28" s="292">
        <f t="shared" si="6"/>
        <v>1.0264515584296621</v>
      </c>
      <c r="T28" s="280"/>
      <c r="V28" s="280"/>
    </row>
    <row r="29" spans="2:27">
      <c r="C29" s="294">
        <f>J29*$C$24</f>
        <v>476.32951114014838</v>
      </c>
      <c r="D29" s="544"/>
      <c r="E29" s="544"/>
      <c r="F29" s="281">
        <v>8</v>
      </c>
      <c r="G29" s="281" t="s">
        <v>214</v>
      </c>
      <c r="H29" s="281">
        <v>90</v>
      </c>
      <c r="I29" s="285">
        <f t="shared" si="7"/>
        <v>34.590104394925859</v>
      </c>
      <c r="J29" s="285">
        <f>J15*(1+(N15-N13)/100)</f>
        <v>528.80397207086571</v>
      </c>
      <c r="K29" s="285">
        <f t="shared" ref="K29:K32" si="8">J29/(H29*I29/1000)</f>
        <v>169.86360094762239</v>
      </c>
      <c r="L29" s="290">
        <f>L15</f>
        <v>0.43520201558304578</v>
      </c>
      <c r="M29" s="290">
        <f>M15</f>
        <v>0.40542348087296243</v>
      </c>
      <c r="N29" s="298">
        <f>N27</f>
        <v>84.199950058035299</v>
      </c>
      <c r="O29" s="285"/>
      <c r="P29" s="297">
        <f t="shared" si="6"/>
        <v>1.0155773102546981</v>
      </c>
      <c r="Q29" s="297">
        <f t="shared" si="6"/>
        <v>1.0359552488765185</v>
      </c>
      <c r="T29" s="280"/>
      <c r="V29" s="280"/>
    </row>
    <row r="30" spans="2:27">
      <c r="D30" s="543">
        <v>5000</v>
      </c>
      <c r="E30" s="543">
        <v>90</v>
      </c>
      <c r="F30" s="281">
        <v>6</v>
      </c>
      <c r="G30" s="281" t="s">
        <v>213</v>
      </c>
      <c r="H30" s="281">
        <v>90</v>
      </c>
      <c r="I30" s="285">
        <f>$I$21</f>
        <v>35.284167778544962</v>
      </c>
      <c r="J30" s="285">
        <f>J16</f>
        <v>492.46202172147923</v>
      </c>
      <c r="K30" s="285">
        <f t="shared" si="8"/>
        <v>155.07805868321981</v>
      </c>
      <c r="L30" s="290">
        <f t="shared" ref="L30:O34" si="9">L16</f>
        <v>0.34517968751486727</v>
      </c>
      <c r="M30" s="290">
        <f t="shared" si="9"/>
        <v>0.35313044733624949</v>
      </c>
      <c r="N30" s="298">
        <f t="shared" si="9"/>
        <v>91.288735396843123</v>
      </c>
      <c r="O30" s="285">
        <f t="shared" si="9"/>
        <v>59.319674842411494</v>
      </c>
      <c r="P30" s="292">
        <f>J30/J$30</f>
        <v>1</v>
      </c>
      <c r="Q30" s="292">
        <f>K30/K$30</f>
        <v>1</v>
      </c>
      <c r="T30" s="280"/>
      <c r="V30" s="280"/>
    </row>
    <row r="31" spans="2:27">
      <c r="D31" s="544"/>
      <c r="E31" s="544"/>
      <c r="F31" s="281">
        <v>8</v>
      </c>
      <c r="G31" s="281" t="s">
        <v>214</v>
      </c>
      <c r="H31" s="281">
        <v>90</v>
      </c>
      <c r="I31" s="285">
        <f>$I$22</f>
        <v>34.590104394925859</v>
      </c>
      <c r="J31" s="285">
        <f>J17*(1+(N17-N16)/100)</f>
        <v>495.14742072832661</v>
      </c>
      <c r="K31" s="285">
        <f t="shared" si="8"/>
        <v>159.05236784713409</v>
      </c>
      <c r="L31" s="290">
        <f t="shared" si="9"/>
        <v>0.34780335348675384</v>
      </c>
      <c r="M31" s="290">
        <f t="shared" si="9"/>
        <v>0.3548927031369325</v>
      </c>
      <c r="N31" s="298">
        <f>N30</f>
        <v>91.288735396843123</v>
      </c>
      <c r="O31" s="285"/>
      <c r="P31" s="297">
        <f>J31/J$30</f>
        <v>1.0054530073150822</v>
      </c>
      <c r="Q31" s="297">
        <f>K31/K$30</f>
        <v>1.0256277980112756</v>
      </c>
      <c r="T31" s="280"/>
      <c r="V31" s="280"/>
    </row>
    <row r="32" spans="2:27">
      <c r="D32" s="543">
        <v>3000</v>
      </c>
      <c r="E32" s="543">
        <v>90</v>
      </c>
      <c r="F32" s="281">
        <v>6</v>
      </c>
      <c r="G32" s="281" t="s">
        <v>213</v>
      </c>
      <c r="H32" s="281">
        <v>90</v>
      </c>
      <c r="I32" s="285">
        <f>$I$21</f>
        <v>35.284167778544962</v>
      </c>
      <c r="J32" s="285">
        <f>J18</f>
        <v>446.76382397042119</v>
      </c>
      <c r="K32" s="285">
        <f t="shared" si="8"/>
        <v>140.68753214518756</v>
      </c>
      <c r="L32" s="290">
        <f t="shared" si="9"/>
        <v>0.43386515427056727</v>
      </c>
      <c r="M32" s="290">
        <f t="shared" si="9"/>
        <v>0.40083026953380291</v>
      </c>
      <c r="N32" s="298">
        <f t="shared" si="9"/>
        <v>94.086513330543099</v>
      </c>
      <c r="O32" s="285">
        <f t="shared" si="9"/>
        <v>65.762813711511754</v>
      </c>
      <c r="P32" s="291">
        <f t="shared" ref="P32:Q34" si="10">J32/J$32</f>
        <v>1</v>
      </c>
      <c r="Q32" s="291">
        <f t="shared" si="10"/>
        <v>1</v>
      </c>
      <c r="S32" s="294">
        <f>W32/$AA$25</f>
        <v>451.61317358477186</v>
      </c>
      <c r="T32" s="280">
        <v>445</v>
      </c>
      <c r="U32" s="294">
        <f>J32</f>
        <v>446.76382397042119</v>
      </c>
      <c r="V32" s="291"/>
      <c r="W32" s="279">
        <v>406.79853699975098</v>
      </c>
      <c r="X32" s="279">
        <v>92.693149102964156</v>
      </c>
      <c r="Y32" s="279">
        <v>58.761165537399307</v>
      </c>
    </row>
    <row r="33" spans="2:22">
      <c r="D33" s="545"/>
      <c r="E33" s="545"/>
      <c r="F33" s="281">
        <v>8</v>
      </c>
      <c r="G33" s="281" t="s">
        <v>215</v>
      </c>
      <c r="H33" s="281">
        <v>90</v>
      </c>
      <c r="I33" s="285">
        <f>$I$22</f>
        <v>34.590104394925859</v>
      </c>
      <c r="J33" s="285">
        <f>J19*(1+(N19-N18)/100)</f>
        <v>457.08360825059594</v>
      </c>
      <c r="K33" s="285">
        <f>J33/(H33*I33/1000)</f>
        <v>146.82542441487882</v>
      </c>
      <c r="L33" s="290">
        <f>L19</f>
        <v>0.43344138943616123</v>
      </c>
      <c r="M33" s="290">
        <f t="shared" si="9"/>
        <v>0.40251260718573351</v>
      </c>
      <c r="N33" s="298">
        <f>N32</f>
        <v>94.086513330543099</v>
      </c>
      <c r="O33" s="285"/>
      <c r="P33" s="291">
        <f t="shared" si="10"/>
        <v>1.0230989702533704</v>
      </c>
      <c r="Q33" s="291">
        <f t="shared" si="10"/>
        <v>1.0436278337966511</v>
      </c>
      <c r="S33" s="294"/>
      <c r="T33" s="280"/>
      <c r="U33" s="294"/>
      <c r="V33" s="291"/>
    </row>
    <row r="34" spans="2:22">
      <c r="B34" s="279" t="s">
        <v>237</v>
      </c>
      <c r="C34" s="294">
        <f>J34*$C$24</f>
        <v>417.6570177314336</v>
      </c>
      <c r="D34" s="544"/>
      <c r="E34" s="544"/>
      <c r="F34" s="281">
        <v>8</v>
      </c>
      <c r="G34" s="281" t="s">
        <v>214</v>
      </c>
      <c r="H34" s="281">
        <v>90</v>
      </c>
      <c r="I34" s="285">
        <f>$I$22</f>
        <v>34.590104394925859</v>
      </c>
      <c r="J34" s="285">
        <f>J20*(1+(N20-N18)/100)</f>
        <v>463.66787019138059</v>
      </c>
      <c r="K34" s="285">
        <f>J34/(H34*I34/1000)</f>
        <v>148.94043584050061</v>
      </c>
      <c r="L34" s="290">
        <f>L20</f>
        <v>0.42760492711087023</v>
      </c>
      <c r="M34" s="290">
        <f t="shared" si="9"/>
        <v>0.40224122826001685</v>
      </c>
      <c r="N34" s="285">
        <f>N32</f>
        <v>94.086513330543099</v>
      </c>
      <c r="O34" s="285"/>
      <c r="P34" s="299">
        <f t="shared" si="10"/>
        <v>1.0378366495092015</v>
      </c>
      <c r="Q34" s="299">
        <f t="shared" si="10"/>
        <v>1.0586612300995952</v>
      </c>
      <c r="T34" s="280"/>
      <c r="V34" s="280"/>
    </row>
    <row r="36" spans="2:22">
      <c r="O36" s="283" t="s">
        <v>238</v>
      </c>
      <c r="P36" s="300">
        <f>AVERAGE(P26,P29,P31,P34)</f>
        <v>1.0174065806900616</v>
      </c>
      <c r="Q36" s="300">
        <f>AVERAGE(Q26,Q29,Q31,Q34)</f>
        <v>1.037821224307433</v>
      </c>
    </row>
    <row r="37" spans="2:22">
      <c r="K37" s="280"/>
      <c r="L37" s="280" t="s">
        <v>239</v>
      </c>
      <c r="M37" s="280" t="s">
        <v>240</v>
      </c>
      <c r="P37" s="301"/>
    </row>
    <row r="38" spans="2:22">
      <c r="D38" s="281" t="s">
        <v>241</v>
      </c>
      <c r="E38" s="281" t="s">
        <v>242</v>
      </c>
      <c r="F38" s="281" t="s">
        <v>243</v>
      </c>
      <c r="G38" s="280" t="s">
        <v>244</v>
      </c>
      <c r="K38" s="280" t="s">
        <v>245</v>
      </c>
      <c r="L38" s="280" t="s">
        <v>246</v>
      </c>
      <c r="M38" s="280" t="s">
        <v>247</v>
      </c>
      <c r="P38" s="301"/>
    </row>
    <row r="39" spans="2:22">
      <c r="D39" s="281" t="s">
        <v>248</v>
      </c>
      <c r="E39" s="281" t="s">
        <v>249</v>
      </c>
      <c r="F39" s="302" t="s">
        <v>250</v>
      </c>
      <c r="K39" s="280" t="s">
        <v>251</v>
      </c>
      <c r="L39" s="280" t="s">
        <v>252</v>
      </c>
      <c r="M39" s="280" t="s">
        <v>253</v>
      </c>
    </row>
    <row r="40" spans="2:22" ht="56.25">
      <c r="D40" s="281" t="s">
        <v>254</v>
      </c>
      <c r="E40" s="303" t="s">
        <v>255</v>
      </c>
      <c r="F40" s="304" t="s">
        <v>250</v>
      </c>
      <c r="G40" s="279" t="s">
        <v>256</v>
      </c>
      <c r="K40" s="280" t="s">
        <v>257</v>
      </c>
      <c r="L40" s="280" t="s">
        <v>258</v>
      </c>
      <c r="M40" s="280" t="s">
        <v>259</v>
      </c>
    </row>
    <row r="41" spans="2:22">
      <c r="K41" s="280" t="s">
        <v>201</v>
      </c>
      <c r="L41" s="280" t="s">
        <v>213</v>
      </c>
      <c r="M41" s="280" t="s">
        <v>214</v>
      </c>
    </row>
  </sheetData>
  <mergeCells count="23">
    <mergeCell ref="D30:D31"/>
    <mergeCell ref="E30:E31"/>
    <mergeCell ref="D32:D34"/>
    <mergeCell ref="E32:E34"/>
    <mergeCell ref="D18:D20"/>
    <mergeCell ref="E18:E20"/>
    <mergeCell ref="D25:D26"/>
    <mergeCell ref="E25:E26"/>
    <mergeCell ref="D27:D29"/>
    <mergeCell ref="E27:E29"/>
    <mergeCell ref="I2:K2"/>
    <mergeCell ref="L2:N2"/>
    <mergeCell ref="D4:D5"/>
    <mergeCell ref="D16:D17"/>
    <mergeCell ref="E16:E17"/>
    <mergeCell ref="D2:D3"/>
    <mergeCell ref="E2:E3"/>
    <mergeCell ref="F2:H2"/>
    <mergeCell ref="D6:D7"/>
    <mergeCell ref="D11:D12"/>
    <mergeCell ref="E11:E12"/>
    <mergeCell ref="D13:D15"/>
    <mergeCell ref="E13:E15"/>
  </mergeCells>
  <phoneticPr fontId="9"/>
  <hyperlinks>
    <hyperlink ref="F39" location="基板反射率!A1" display="●"/>
    <hyperlink ref="F40" location="'CW23 vs CW28'!A1" display="●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zoomScale="55" zoomScaleNormal="55" workbookViewId="0">
      <pane ySplit="2" topLeftCell="A12" activePane="bottomLeft" state="frozen"/>
      <selection activeCell="P88" sqref="P88"/>
      <selection pane="bottomLeft" activeCell="P88" sqref="P88"/>
    </sheetView>
  </sheetViews>
  <sheetFormatPr defaultRowHeight="16.5"/>
  <cols>
    <col min="1" max="2" width="9" style="306"/>
    <col min="3" max="6" width="9" style="307"/>
    <col min="7" max="8" width="9" style="306"/>
    <col min="9" max="12" width="9" style="307"/>
    <col min="13" max="14" width="9" style="306"/>
    <col min="15" max="18" width="9" style="307"/>
    <col min="19" max="20" width="9" style="306"/>
    <col min="21" max="24" width="9" style="307"/>
    <col min="25" max="26" width="9" style="306"/>
    <col min="27" max="27" width="10.75" style="306" bestFit="1" customWidth="1"/>
    <col min="28" max="31" width="9" style="306"/>
    <col min="32" max="32" width="9" style="306" customWidth="1"/>
    <col min="33" max="16384" width="9" style="306"/>
  </cols>
  <sheetData>
    <row r="1" spans="1:30">
      <c r="A1" s="305">
        <v>1201</v>
      </c>
      <c r="G1" s="305">
        <v>1202</v>
      </c>
      <c r="M1" s="305">
        <v>1203</v>
      </c>
      <c r="S1" s="305">
        <v>1204</v>
      </c>
    </row>
    <row r="2" spans="1:30">
      <c r="A2" s="308" t="s">
        <v>260</v>
      </c>
      <c r="B2" s="308" t="s">
        <v>261</v>
      </c>
      <c r="C2" s="309" t="s">
        <v>260</v>
      </c>
      <c r="D2" s="309" t="s">
        <v>262</v>
      </c>
      <c r="E2" s="309" t="s">
        <v>260</v>
      </c>
      <c r="F2" s="309" t="s">
        <v>263</v>
      </c>
      <c r="G2" s="308" t="s">
        <v>260</v>
      </c>
      <c r="H2" s="308" t="s">
        <v>261</v>
      </c>
      <c r="I2" s="309" t="s">
        <v>260</v>
      </c>
      <c r="J2" s="309" t="s">
        <v>262</v>
      </c>
      <c r="K2" s="309" t="s">
        <v>260</v>
      </c>
      <c r="L2" s="309" t="s">
        <v>263</v>
      </c>
      <c r="M2" s="308" t="s">
        <v>260</v>
      </c>
      <c r="N2" s="308" t="s">
        <v>261</v>
      </c>
      <c r="O2" s="309" t="s">
        <v>260</v>
      </c>
      <c r="P2" s="309" t="s">
        <v>262</v>
      </c>
      <c r="Q2" s="309" t="s">
        <v>260</v>
      </c>
      <c r="R2" s="309" t="s">
        <v>263</v>
      </c>
      <c r="S2" s="308" t="s">
        <v>260</v>
      </c>
      <c r="T2" s="308" t="s">
        <v>261</v>
      </c>
      <c r="U2" s="309" t="s">
        <v>260</v>
      </c>
      <c r="V2" s="309" t="s">
        <v>262</v>
      </c>
      <c r="W2" s="309" t="s">
        <v>260</v>
      </c>
      <c r="X2" s="309" t="s">
        <v>263</v>
      </c>
      <c r="Z2" s="310" t="s">
        <v>264</v>
      </c>
    </row>
    <row r="3" spans="1:30">
      <c r="A3" s="311">
        <v>0</v>
      </c>
      <c r="B3" s="311">
        <v>230</v>
      </c>
      <c r="C3" s="310">
        <v>0</v>
      </c>
      <c r="D3" s="310">
        <v>280</v>
      </c>
      <c r="E3" s="310">
        <v>0</v>
      </c>
      <c r="F3" s="310">
        <v>180</v>
      </c>
      <c r="G3" s="311">
        <v>0</v>
      </c>
      <c r="H3" s="311">
        <v>230</v>
      </c>
      <c r="I3" s="310">
        <v>0</v>
      </c>
      <c r="J3" s="310">
        <v>280</v>
      </c>
      <c r="K3" s="310">
        <v>0</v>
      </c>
      <c r="L3" s="310">
        <v>360</v>
      </c>
      <c r="M3" s="311">
        <v>0</v>
      </c>
      <c r="N3" s="311">
        <v>230</v>
      </c>
      <c r="O3" s="310">
        <v>0</v>
      </c>
      <c r="P3" s="310">
        <v>280</v>
      </c>
      <c r="Q3" s="310">
        <v>0</v>
      </c>
      <c r="R3" s="310">
        <v>540</v>
      </c>
      <c r="S3" s="311">
        <v>0</v>
      </c>
      <c r="T3" s="311">
        <v>230</v>
      </c>
      <c r="U3" s="310">
        <v>0</v>
      </c>
      <c r="V3" s="310">
        <v>180</v>
      </c>
      <c r="W3" s="310">
        <v>0</v>
      </c>
      <c r="X3" s="310">
        <v>720</v>
      </c>
      <c r="Z3" s="306">
        <v>1201</v>
      </c>
      <c r="AA3" s="312" t="e">
        <f>SLOPE(F4:F5,E4:E5)</f>
        <v>#DIV/0!</v>
      </c>
      <c r="AB3" s="312" t="e">
        <f>INTERCEPT(F4:F5,E4:E5)</f>
        <v>#DIV/0!</v>
      </c>
      <c r="AC3" s="313"/>
      <c r="AD3" s="313"/>
    </row>
    <row r="4" spans="1:30">
      <c r="A4" s="311">
        <v>120</v>
      </c>
      <c r="B4" s="311">
        <v>230</v>
      </c>
      <c r="C4" s="314">
        <v>105</v>
      </c>
      <c r="D4" s="310">
        <v>280</v>
      </c>
      <c r="E4" s="314">
        <v>105</v>
      </c>
      <c r="F4" s="310">
        <v>180</v>
      </c>
      <c r="G4" s="311">
        <v>120</v>
      </c>
      <c r="H4" s="311">
        <v>230</v>
      </c>
      <c r="I4" s="314">
        <v>105</v>
      </c>
      <c r="J4" s="310">
        <v>280</v>
      </c>
      <c r="K4" s="314">
        <v>105</v>
      </c>
      <c r="L4" s="310">
        <v>360</v>
      </c>
      <c r="M4" s="311">
        <v>119.68940720947705</v>
      </c>
      <c r="N4" s="311">
        <v>230</v>
      </c>
      <c r="O4" s="314">
        <v>105</v>
      </c>
      <c r="P4" s="310">
        <v>280</v>
      </c>
      <c r="Q4" s="314">
        <v>105</v>
      </c>
      <c r="R4" s="310">
        <v>540</v>
      </c>
      <c r="S4" s="311">
        <v>104.84692340560314</v>
      </c>
      <c r="T4" s="311">
        <v>230</v>
      </c>
      <c r="U4" s="314">
        <v>105</v>
      </c>
      <c r="V4" s="310">
        <v>180</v>
      </c>
      <c r="W4" s="314">
        <v>105</v>
      </c>
      <c r="X4" s="310">
        <v>720</v>
      </c>
      <c r="Z4" s="306">
        <v>1202</v>
      </c>
      <c r="AA4" s="312" t="e">
        <f>SLOPE(L4:L5,K4:K5)</f>
        <v>#DIV/0!</v>
      </c>
      <c r="AB4" s="312" t="e">
        <f>INTERCEPT(L4:L5,K4:K5)</f>
        <v>#DIV/0!</v>
      </c>
      <c r="AC4" s="313"/>
      <c r="AD4" s="313"/>
    </row>
    <row r="5" spans="1:30">
      <c r="A5" s="311">
        <v>120</v>
      </c>
      <c r="B5" s="311">
        <v>230</v>
      </c>
      <c r="C5" s="310">
        <v>105</v>
      </c>
      <c r="D5" s="314">
        <v>280</v>
      </c>
      <c r="E5" s="310">
        <v>105</v>
      </c>
      <c r="F5" s="314">
        <v>180</v>
      </c>
      <c r="G5" s="311">
        <v>120</v>
      </c>
      <c r="H5" s="311">
        <v>230</v>
      </c>
      <c r="I5" s="310">
        <v>105</v>
      </c>
      <c r="J5" s="314">
        <v>280</v>
      </c>
      <c r="K5" s="310">
        <v>105</v>
      </c>
      <c r="L5" s="314">
        <v>360</v>
      </c>
      <c r="M5" s="311">
        <v>120</v>
      </c>
      <c r="N5" s="311">
        <v>227.64318889063043</v>
      </c>
      <c r="O5" s="310">
        <v>105</v>
      </c>
      <c r="P5" s="314">
        <v>280</v>
      </c>
      <c r="Q5" s="310">
        <v>105</v>
      </c>
      <c r="R5" s="314">
        <v>540</v>
      </c>
      <c r="S5" s="311">
        <v>120</v>
      </c>
      <c r="T5" s="311">
        <v>152.81350730497581</v>
      </c>
      <c r="U5" s="310">
        <v>105</v>
      </c>
      <c r="V5" s="314">
        <v>180</v>
      </c>
      <c r="W5" s="310">
        <v>105</v>
      </c>
      <c r="X5" s="314">
        <v>720</v>
      </c>
      <c r="Z5" s="306">
        <v>1203</v>
      </c>
      <c r="AA5" s="312" t="e">
        <f>SLOPE(R4:R5,Q4:Q5)</f>
        <v>#DIV/0!</v>
      </c>
      <c r="AB5" s="312" t="e">
        <f>INTERCEPT(R4:R5,Q4:Q5)</f>
        <v>#DIV/0!</v>
      </c>
      <c r="AC5" s="313"/>
      <c r="AD5" s="313"/>
    </row>
    <row r="6" spans="1:30">
      <c r="A6" s="311">
        <v>120</v>
      </c>
      <c r="B6" s="311">
        <v>0</v>
      </c>
      <c r="C6" s="310">
        <v>105</v>
      </c>
      <c r="D6" s="310">
        <v>0</v>
      </c>
      <c r="E6" s="310">
        <v>105</v>
      </c>
      <c r="F6" s="310">
        <v>0</v>
      </c>
      <c r="G6" s="311">
        <v>120</v>
      </c>
      <c r="H6" s="311">
        <v>0</v>
      </c>
      <c r="I6" s="310">
        <v>105</v>
      </c>
      <c r="J6" s="310">
        <v>0</v>
      </c>
      <c r="K6" s="310">
        <v>105</v>
      </c>
      <c r="L6" s="310">
        <v>0</v>
      </c>
      <c r="M6" s="311">
        <v>120</v>
      </c>
      <c r="N6" s="311">
        <v>0</v>
      </c>
      <c r="O6" s="310">
        <v>105</v>
      </c>
      <c r="P6" s="310">
        <v>0</v>
      </c>
      <c r="Q6" s="310">
        <v>105</v>
      </c>
      <c r="R6" s="310">
        <v>0</v>
      </c>
      <c r="S6" s="311">
        <v>120</v>
      </c>
      <c r="T6" s="311">
        <v>0</v>
      </c>
      <c r="U6" s="310">
        <v>105</v>
      </c>
      <c r="V6" s="310">
        <v>0</v>
      </c>
      <c r="W6" s="310">
        <v>105</v>
      </c>
      <c r="X6" s="310">
        <v>0</v>
      </c>
      <c r="Z6" s="306">
        <v>1204</v>
      </c>
      <c r="AA6" s="312" t="e">
        <f>SLOPE(X4:X5,W4:W5)</f>
        <v>#DIV/0!</v>
      </c>
      <c r="AB6" s="312" t="e">
        <f>INTERCEPT(X4:X5,W4:W5)</f>
        <v>#DIV/0!</v>
      </c>
      <c r="AC6" s="313"/>
      <c r="AD6" s="313"/>
    </row>
    <row r="7" spans="1:30">
      <c r="Z7" s="306">
        <v>1205</v>
      </c>
      <c r="AA7" s="312" t="e">
        <f>SLOPE(F20:F21,E20:E21)</f>
        <v>#DIV/0!</v>
      </c>
      <c r="AB7" s="312" t="e">
        <f>INTERCEPT(F20:F21,E20:E21)</f>
        <v>#DIV/0!</v>
      </c>
      <c r="AC7" s="313"/>
      <c r="AD7" s="313"/>
    </row>
    <row r="8" spans="1:30">
      <c r="Z8" s="306">
        <v>1206</v>
      </c>
      <c r="AA8" s="312" t="e">
        <f>SLOPE(L20:L21,K20:K21)</f>
        <v>#DIV/0!</v>
      </c>
      <c r="AB8" s="312" t="e">
        <f>INTERCEPT(L20:L21,K20:K21)</f>
        <v>#DIV/0!</v>
      </c>
      <c r="AC8" s="313"/>
      <c r="AD8" s="313"/>
    </row>
    <row r="9" spans="1:30">
      <c r="Z9" s="306">
        <v>1208</v>
      </c>
      <c r="AA9" s="312" t="e">
        <f>SLOPE(R20:R21,Q20:Q21)</f>
        <v>#DIV/0!</v>
      </c>
      <c r="AB9" s="312" t="e">
        <f>INTERCEPT(R20:R21,Q20:Q21)</f>
        <v>#DIV/0!</v>
      </c>
      <c r="AC9" s="313"/>
      <c r="AD9" s="313"/>
    </row>
    <row r="10" spans="1:30">
      <c r="Z10" s="306">
        <v>1210</v>
      </c>
      <c r="AA10" s="312">
        <f>SLOPE(X20:X21,W20:W21)</f>
        <v>-18.369498218375512</v>
      </c>
      <c r="AB10" s="312">
        <f>INTERCEPT(X20:X21,W20:W21)</f>
        <v>3579.6288492825106</v>
      </c>
      <c r="AC10" s="313"/>
      <c r="AD10" s="313"/>
    </row>
    <row r="11" spans="1:30">
      <c r="Z11" s="306">
        <v>1211</v>
      </c>
      <c r="AA11" s="312" t="e">
        <f>SLOPE(F36:F37,E36:E37)</f>
        <v>#DIV/0!</v>
      </c>
      <c r="AB11" s="312" t="e">
        <f>INTERCEPT(F36:F37,E36:E37)</f>
        <v>#DIV/0!</v>
      </c>
      <c r="AC11" s="313"/>
      <c r="AD11" s="313"/>
    </row>
    <row r="12" spans="1:30">
      <c r="Z12" s="306">
        <v>1212</v>
      </c>
      <c r="AA12" s="312" t="e">
        <f>SLOPE(L36:L37,K36:K37)</f>
        <v>#DIV/0!</v>
      </c>
      <c r="AB12" s="312" t="e">
        <f>INTERCEPT(L36:L37,K36:K37)</f>
        <v>#DIV/0!</v>
      </c>
      <c r="AC12" s="313"/>
      <c r="AD12" s="313"/>
    </row>
    <row r="13" spans="1:30">
      <c r="Z13" s="306">
        <v>1812</v>
      </c>
      <c r="AA13" s="312" t="e">
        <f>SLOPE(X36:X37,W36:W37)</f>
        <v>#DIV/0!</v>
      </c>
      <c r="AB13" s="312" t="e">
        <f>INTERCEPT(X36:X37,W36:W37)</f>
        <v>#DIV/0!</v>
      </c>
      <c r="AC13" s="313"/>
      <c r="AD13" s="313"/>
    </row>
    <row r="14" spans="1:30">
      <c r="Z14" s="306">
        <v>1818</v>
      </c>
      <c r="AA14" s="312">
        <f>SLOPE(F52:F53,E52:E53)</f>
        <v>-26.222296830094489</v>
      </c>
      <c r="AB14" s="312">
        <f>INTERCEPT(F52:F53,E52:E53)</f>
        <v>5143.4647581124909</v>
      </c>
      <c r="AC14" s="313"/>
      <c r="AD14" s="313"/>
    </row>
    <row r="15" spans="1:30">
      <c r="Z15" s="306">
        <v>1825</v>
      </c>
      <c r="AA15" s="312">
        <f>SLOPE(L52:L53,K52:K53)</f>
        <v>-49.162144584529258</v>
      </c>
      <c r="AB15" s="312">
        <f>INTERCEPT(L52:L53,K52:K53)</f>
        <v>9564.2426116504575</v>
      </c>
      <c r="AC15" s="313"/>
      <c r="AD15" s="313"/>
    </row>
    <row r="16" spans="1:30">
      <c r="Z16" s="306">
        <v>3618</v>
      </c>
      <c r="AA16" s="312">
        <f>SLOPE(R52:R53,Q52:Q53)</f>
        <v>-23.997579485024428</v>
      </c>
      <c r="AB16" s="312">
        <f>INTERCEPT(R52:R53,Q52:Q53)</f>
        <v>4720.8545610650081</v>
      </c>
      <c r="AC16" s="313"/>
      <c r="AD16" s="313"/>
    </row>
    <row r="17" spans="1:30">
      <c r="A17" s="305">
        <v>1205</v>
      </c>
      <c r="G17" s="305">
        <v>1206</v>
      </c>
      <c r="M17" s="305">
        <v>1208</v>
      </c>
      <c r="S17" s="305">
        <v>1210</v>
      </c>
      <c r="AC17" s="313"/>
      <c r="AD17" s="313"/>
    </row>
    <row r="18" spans="1:30">
      <c r="A18" s="308" t="s">
        <v>260</v>
      </c>
      <c r="B18" s="308" t="s">
        <v>261</v>
      </c>
      <c r="C18" s="309" t="s">
        <v>260</v>
      </c>
      <c r="D18" s="309" t="s">
        <v>265</v>
      </c>
      <c r="E18" s="309" t="s">
        <v>260</v>
      </c>
      <c r="F18" s="309" t="s">
        <v>266</v>
      </c>
      <c r="G18" s="308" t="s">
        <v>260</v>
      </c>
      <c r="H18" s="308" t="s">
        <v>261</v>
      </c>
      <c r="I18" s="309" t="s">
        <v>260</v>
      </c>
      <c r="J18" s="309" t="s">
        <v>265</v>
      </c>
      <c r="K18" s="309" t="s">
        <v>260</v>
      </c>
      <c r="L18" s="309" t="s">
        <v>266</v>
      </c>
      <c r="M18" s="308" t="s">
        <v>260</v>
      </c>
      <c r="N18" s="308" t="s">
        <v>261</v>
      </c>
      <c r="O18" s="309" t="s">
        <v>260</v>
      </c>
      <c r="P18" s="309" t="s">
        <v>265</v>
      </c>
      <c r="Q18" s="309" t="s">
        <v>260</v>
      </c>
      <c r="R18" s="309" t="s">
        <v>266</v>
      </c>
      <c r="S18" s="308" t="s">
        <v>260</v>
      </c>
      <c r="T18" s="308" t="s">
        <v>261</v>
      </c>
      <c r="U18" s="309" t="s">
        <v>260</v>
      </c>
      <c r="V18" s="309" t="s">
        <v>265</v>
      </c>
      <c r="W18" s="309" t="s">
        <v>260</v>
      </c>
      <c r="X18" s="309" t="s">
        <v>266</v>
      </c>
    </row>
    <row r="19" spans="1:30">
      <c r="A19" s="311">
        <v>0</v>
      </c>
      <c r="B19" s="311">
        <v>230</v>
      </c>
      <c r="C19" s="310">
        <v>0</v>
      </c>
      <c r="D19" s="310">
        <v>180</v>
      </c>
      <c r="E19" s="310">
        <v>0</v>
      </c>
      <c r="F19" s="310">
        <v>900</v>
      </c>
      <c r="G19" s="311">
        <v>0</v>
      </c>
      <c r="H19" s="311">
        <v>230</v>
      </c>
      <c r="I19" s="310">
        <v>0</v>
      </c>
      <c r="J19" s="310">
        <v>180</v>
      </c>
      <c r="K19" s="310">
        <v>0</v>
      </c>
      <c r="L19" s="310">
        <v>1080</v>
      </c>
      <c r="M19" s="311">
        <v>0</v>
      </c>
      <c r="N19" s="311">
        <v>230</v>
      </c>
      <c r="O19" s="310">
        <v>0</v>
      </c>
      <c r="P19" s="310">
        <v>180</v>
      </c>
      <c r="Q19" s="310">
        <v>0</v>
      </c>
      <c r="R19" s="310">
        <v>1440</v>
      </c>
      <c r="S19" s="311">
        <v>0</v>
      </c>
      <c r="T19" s="311">
        <v>230</v>
      </c>
      <c r="U19" s="310">
        <v>0</v>
      </c>
      <c r="V19" s="310">
        <v>180</v>
      </c>
      <c r="W19" s="310">
        <v>0</v>
      </c>
      <c r="X19" s="310">
        <v>1800</v>
      </c>
      <c r="Y19" s="306">
        <v>4</v>
      </c>
      <c r="Z19" s="306">
        <v>350</v>
      </c>
      <c r="AA19" s="306">
        <v>3.4</v>
      </c>
      <c r="AB19" s="306">
        <f>13.5*13.5</f>
        <v>182.25</v>
      </c>
      <c r="AC19" s="306">
        <f>Z19*Y19*AA19*X19/1000/AB19</f>
        <v>47.012345679012348</v>
      </c>
    </row>
    <row r="20" spans="1:30">
      <c r="A20" s="311">
        <v>120</v>
      </c>
      <c r="B20" s="311">
        <v>230</v>
      </c>
      <c r="C20" s="314">
        <v>105</v>
      </c>
      <c r="D20" s="310">
        <v>180</v>
      </c>
      <c r="E20" s="314">
        <v>105</v>
      </c>
      <c r="F20" s="310">
        <v>900</v>
      </c>
      <c r="G20" s="311">
        <v>119.25770061684359</v>
      </c>
      <c r="H20" s="311">
        <v>230</v>
      </c>
      <c r="I20" s="314">
        <v>105</v>
      </c>
      <c r="J20" s="310">
        <v>180</v>
      </c>
      <c r="K20" s="314">
        <v>105</v>
      </c>
      <c r="L20" s="310">
        <v>1080</v>
      </c>
      <c r="M20" s="311">
        <v>104.27131461542521</v>
      </c>
      <c r="N20" s="311">
        <v>230</v>
      </c>
      <c r="O20" s="314">
        <v>105</v>
      </c>
      <c r="P20" s="310">
        <v>180</v>
      </c>
      <c r="Q20" s="314">
        <v>105</v>
      </c>
      <c r="R20" s="310">
        <v>1440</v>
      </c>
      <c r="S20" s="311">
        <v>89.284928614006844</v>
      </c>
      <c r="T20" s="311">
        <v>230</v>
      </c>
      <c r="U20" s="314">
        <v>105</v>
      </c>
      <c r="V20" s="310">
        <v>180</v>
      </c>
      <c r="W20" s="314">
        <v>96.879556976809482</v>
      </c>
      <c r="X20" s="310">
        <v>1800</v>
      </c>
      <c r="Y20" s="306">
        <v>10</v>
      </c>
      <c r="Z20" s="306">
        <v>277</v>
      </c>
      <c r="AA20" s="306">
        <v>3.4</v>
      </c>
      <c r="AB20" s="306">
        <f>19*19</f>
        <v>361</v>
      </c>
      <c r="AC20" s="306">
        <f t="shared" ref="AC20" si="0">Z20*Y20*AA20*X20/1000/AB20</f>
        <v>46.959556786703608</v>
      </c>
    </row>
    <row r="21" spans="1:30">
      <c r="A21" s="311">
        <v>120</v>
      </c>
      <c r="B21" s="311">
        <v>230</v>
      </c>
      <c r="C21" s="310">
        <v>105</v>
      </c>
      <c r="D21" s="314">
        <v>180</v>
      </c>
      <c r="E21" s="310">
        <v>105</v>
      </c>
      <c r="F21" s="314">
        <v>900</v>
      </c>
      <c r="G21" s="311">
        <v>120</v>
      </c>
      <c r="H21" s="311">
        <v>224.44645125603336</v>
      </c>
      <c r="I21" s="310">
        <v>105</v>
      </c>
      <c r="J21" s="314">
        <v>180</v>
      </c>
      <c r="K21" s="310">
        <v>105</v>
      </c>
      <c r="L21" s="314">
        <v>1080</v>
      </c>
      <c r="M21" s="311">
        <v>120</v>
      </c>
      <c r="N21" s="311">
        <v>150.88997074749739</v>
      </c>
      <c r="O21" s="310">
        <v>105</v>
      </c>
      <c r="P21" s="314">
        <v>180</v>
      </c>
      <c r="Q21" s="310">
        <v>105</v>
      </c>
      <c r="R21" s="314">
        <v>1440</v>
      </c>
      <c r="S21" s="311">
        <v>120</v>
      </c>
      <c r="T21" s="311">
        <v>113.64558819561586</v>
      </c>
      <c r="U21" s="310">
        <v>105</v>
      </c>
      <c r="V21" s="314">
        <v>180</v>
      </c>
      <c r="W21" s="310">
        <v>105</v>
      </c>
      <c r="X21" s="314">
        <v>1650.8315363530819</v>
      </c>
      <c r="Y21" s="306">
        <v>18</v>
      </c>
      <c r="Z21" s="306">
        <v>230</v>
      </c>
      <c r="AA21" s="306">
        <v>3.4</v>
      </c>
      <c r="AB21" s="306">
        <f>28*28</f>
        <v>784</v>
      </c>
      <c r="AC21" s="306">
        <f>Z21*Y21*AA21*X21/1000/AB21</f>
        <v>29.639164165441301</v>
      </c>
    </row>
    <row r="22" spans="1:30">
      <c r="A22" s="311">
        <v>120</v>
      </c>
      <c r="B22" s="311">
        <v>0</v>
      </c>
      <c r="C22" s="310">
        <v>105</v>
      </c>
      <c r="D22" s="310">
        <v>0</v>
      </c>
      <c r="E22" s="310">
        <v>105</v>
      </c>
      <c r="F22" s="310">
        <v>0</v>
      </c>
      <c r="G22" s="311">
        <v>120</v>
      </c>
      <c r="H22" s="311">
        <v>0</v>
      </c>
      <c r="I22" s="310">
        <v>105</v>
      </c>
      <c r="J22" s="310">
        <v>0</v>
      </c>
      <c r="K22" s="310">
        <v>105</v>
      </c>
      <c r="L22" s="310">
        <v>0</v>
      </c>
      <c r="M22" s="311">
        <v>120</v>
      </c>
      <c r="N22" s="311">
        <v>0</v>
      </c>
      <c r="O22" s="310">
        <v>105</v>
      </c>
      <c r="P22" s="310">
        <v>0</v>
      </c>
      <c r="Q22" s="310">
        <v>105</v>
      </c>
      <c r="R22" s="310">
        <v>0</v>
      </c>
      <c r="S22" s="311">
        <v>120</v>
      </c>
      <c r="T22" s="311">
        <v>0</v>
      </c>
      <c r="U22" s="310">
        <v>105</v>
      </c>
      <c r="V22" s="310">
        <v>0</v>
      </c>
      <c r="W22" s="310">
        <v>105</v>
      </c>
      <c r="X22" s="310">
        <v>0</v>
      </c>
    </row>
    <row r="23" spans="1:30">
      <c r="Z23" s="310" t="s">
        <v>267</v>
      </c>
      <c r="AA23" s="315"/>
      <c r="AB23" s="315"/>
    </row>
    <row r="24" spans="1:30">
      <c r="Z24" s="316" t="s">
        <v>268</v>
      </c>
      <c r="AA24" s="317">
        <v>2.9898954127376225</v>
      </c>
      <c r="AB24" s="315" t="s">
        <v>269</v>
      </c>
      <c r="AD24" s="306" t="s">
        <v>270</v>
      </c>
    </row>
    <row r="25" spans="1:30">
      <c r="Z25" s="318" t="s">
        <v>271</v>
      </c>
      <c r="AA25" s="319">
        <v>180</v>
      </c>
      <c r="AB25" s="315"/>
      <c r="AD25" s="320">
        <v>100</v>
      </c>
    </row>
    <row r="26" spans="1:30">
      <c r="Z26" s="316" t="s">
        <v>272</v>
      </c>
      <c r="AA26" s="319">
        <v>105</v>
      </c>
      <c r="AB26" s="315"/>
    </row>
    <row r="27" spans="1:30">
      <c r="Z27" s="316" t="s">
        <v>273</v>
      </c>
      <c r="AA27" s="319">
        <v>140</v>
      </c>
      <c r="AB27" s="315"/>
    </row>
    <row r="28" spans="1:30">
      <c r="Z28" s="321" t="s">
        <v>274</v>
      </c>
      <c r="AA28" s="319">
        <v>205</v>
      </c>
      <c r="AB28" s="315"/>
    </row>
    <row r="29" spans="1:30">
      <c r="Z29" s="321" t="s">
        <v>275</v>
      </c>
      <c r="AA29" s="322">
        <v>1</v>
      </c>
      <c r="AB29" s="315"/>
    </row>
    <row r="30" spans="1:30">
      <c r="Z30" s="316" t="s">
        <v>276</v>
      </c>
      <c r="AA30" s="319">
        <v>1</v>
      </c>
      <c r="AB30" s="315" t="s">
        <v>277</v>
      </c>
    </row>
    <row r="33" spans="1:24">
      <c r="A33" s="305">
        <v>1211</v>
      </c>
      <c r="G33" s="305">
        <v>1212</v>
      </c>
      <c r="M33" s="305">
        <v>1216</v>
      </c>
      <c r="S33" s="305">
        <v>1812</v>
      </c>
    </row>
    <row r="34" spans="1:24">
      <c r="A34" s="308" t="s">
        <v>260</v>
      </c>
      <c r="B34" s="308" t="s">
        <v>261</v>
      </c>
      <c r="C34" s="309" t="s">
        <v>260</v>
      </c>
      <c r="D34" s="309" t="s">
        <v>278</v>
      </c>
      <c r="E34" s="309" t="s">
        <v>260</v>
      </c>
      <c r="F34" s="309" t="s">
        <v>279</v>
      </c>
      <c r="G34" s="308" t="s">
        <v>260</v>
      </c>
      <c r="H34" s="308" t="s">
        <v>261</v>
      </c>
      <c r="I34" s="309" t="s">
        <v>260</v>
      </c>
      <c r="J34" s="309" t="s">
        <v>278</v>
      </c>
      <c r="K34" s="309" t="s">
        <v>260</v>
      </c>
      <c r="L34" s="309" t="s">
        <v>279</v>
      </c>
      <c r="M34" s="308" t="s">
        <v>260</v>
      </c>
      <c r="N34" s="308" t="s">
        <v>261</v>
      </c>
      <c r="O34" s="309" t="s">
        <v>260</v>
      </c>
      <c r="P34" s="309" t="s">
        <v>278</v>
      </c>
      <c r="Q34" s="309" t="s">
        <v>260</v>
      </c>
      <c r="R34" s="309" t="s">
        <v>279</v>
      </c>
      <c r="S34" s="308" t="s">
        <v>260</v>
      </c>
      <c r="T34" s="308" t="s">
        <v>261</v>
      </c>
      <c r="U34" s="309" t="s">
        <v>260</v>
      </c>
      <c r="V34" s="309" t="s">
        <v>278</v>
      </c>
      <c r="W34" s="309" t="s">
        <v>260</v>
      </c>
      <c r="X34" s="309" t="s">
        <v>279</v>
      </c>
    </row>
    <row r="35" spans="1:24">
      <c r="A35" s="311">
        <v>0</v>
      </c>
      <c r="B35" s="311">
        <v>230</v>
      </c>
      <c r="C35" s="310">
        <v>0</v>
      </c>
      <c r="D35" s="310">
        <v>180</v>
      </c>
      <c r="E35" s="310">
        <v>0</v>
      </c>
      <c r="F35" s="310">
        <v>1980</v>
      </c>
      <c r="G35" s="311">
        <v>0</v>
      </c>
      <c r="H35" s="311">
        <v>230</v>
      </c>
      <c r="I35" s="310">
        <v>0</v>
      </c>
      <c r="J35" s="310">
        <v>180</v>
      </c>
      <c r="K35" s="310">
        <v>0</v>
      </c>
      <c r="L35" s="310">
        <v>2160</v>
      </c>
      <c r="M35" s="311">
        <v>0</v>
      </c>
      <c r="N35" s="311">
        <v>230</v>
      </c>
      <c r="O35" s="310">
        <v>0</v>
      </c>
      <c r="P35" s="310">
        <v>180</v>
      </c>
      <c r="Q35" s="310">
        <v>0</v>
      </c>
      <c r="R35" s="310">
        <v>2880</v>
      </c>
      <c r="S35" s="311">
        <v>0</v>
      </c>
      <c r="T35" s="311">
        <v>230</v>
      </c>
      <c r="U35" s="310">
        <v>0</v>
      </c>
      <c r="V35" s="310">
        <v>180</v>
      </c>
      <c r="W35" s="310">
        <v>0</v>
      </c>
      <c r="X35" s="310">
        <v>2160</v>
      </c>
    </row>
    <row r="36" spans="1:24">
      <c r="A36" s="311">
        <v>120</v>
      </c>
      <c r="B36" s="311">
        <v>230</v>
      </c>
      <c r="C36" s="314">
        <v>105</v>
      </c>
      <c r="D36" s="310">
        <v>180</v>
      </c>
      <c r="E36" s="314">
        <v>105</v>
      </c>
      <c r="F36" s="310">
        <v>1980</v>
      </c>
      <c r="G36" s="311">
        <v>120</v>
      </c>
      <c r="H36" s="311">
        <v>230</v>
      </c>
      <c r="I36" s="314">
        <v>105</v>
      </c>
      <c r="J36" s="310">
        <v>180</v>
      </c>
      <c r="K36" s="314">
        <v>105</v>
      </c>
      <c r="L36" s="310">
        <v>2160</v>
      </c>
      <c r="M36" s="311">
        <v>109.01190610566981</v>
      </c>
      <c r="N36" s="311">
        <v>230</v>
      </c>
      <c r="O36" s="314">
        <v>105</v>
      </c>
      <c r="P36" s="310">
        <v>180</v>
      </c>
      <c r="Q36" s="314">
        <v>105</v>
      </c>
      <c r="R36" s="310">
        <v>2880</v>
      </c>
      <c r="S36" s="311">
        <v>102.1112870412412</v>
      </c>
      <c r="T36" s="311">
        <v>230</v>
      </c>
      <c r="U36" s="314">
        <v>105</v>
      </c>
      <c r="V36" s="310">
        <v>180</v>
      </c>
      <c r="W36" s="314">
        <v>105</v>
      </c>
      <c r="X36" s="310">
        <v>2160</v>
      </c>
    </row>
    <row r="37" spans="1:24">
      <c r="A37" s="311">
        <v>120</v>
      </c>
      <c r="B37" s="311">
        <v>230</v>
      </c>
      <c r="C37" s="310">
        <v>105</v>
      </c>
      <c r="D37" s="314">
        <v>180</v>
      </c>
      <c r="E37" s="310">
        <v>105</v>
      </c>
      <c r="F37" s="314">
        <v>1980</v>
      </c>
      <c r="G37" s="311">
        <v>120</v>
      </c>
      <c r="H37" s="311">
        <v>230</v>
      </c>
      <c r="I37" s="310">
        <v>105</v>
      </c>
      <c r="J37" s="314">
        <v>180</v>
      </c>
      <c r="K37" s="310">
        <v>105</v>
      </c>
      <c r="L37" s="314">
        <v>2160</v>
      </c>
      <c r="M37" s="311">
        <v>120</v>
      </c>
      <c r="N37" s="311">
        <v>168.34156810972036</v>
      </c>
      <c r="O37" s="310">
        <v>105</v>
      </c>
      <c r="P37" s="314">
        <v>180</v>
      </c>
      <c r="Q37" s="310">
        <v>105</v>
      </c>
      <c r="R37" s="314">
        <v>2880</v>
      </c>
      <c r="S37" s="311">
        <v>120</v>
      </c>
      <c r="T37" s="311">
        <v>144.08405600589435</v>
      </c>
      <c r="U37" s="310">
        <v>105</v>
      </c>
      <c r="V37" s="314">
        <v>180</v>
      </c>
      <c r="W37" s="310">
        <v>105</v>
      </c>
      <c r="X37" s="314">
        <v>2160</v>
      </c>
    </row>
    <row r="38" spans="1:24">
      <c r="A38" s="311">
        <v>120</v>
      </c>
      <c r="B38" s="311">
        <v>0</v>
      </c>
      <c r="C38" s="310">
        <v>105</v>
      </c>
      <c r="D38" s="310">
        <v>0</v>
      </c>
      <c r="E38" s="310">
        <v>105</v>
      </c>
      <c r="F38" s="310">
        <v>0</v>
      </c>
      <c r="G38" s="311">
        <v>120</v>
      </c>
      <c r="H38" s="311">
        <v>0</v>
      </c>
      <c r="I38" s="310">
        <v>105</v>
      </c>
      <c r="J38" s="310">
        <v>0</v>
      </c>
      <c r="K38" s="310">
        <v>105</v>
      </c>
      <c r="L38" s="310">
        <v>0</v>
      </c>
      <c r="M38" s="311">
        <v>120</v>
      </c>
      <c r="N38" s="311">
        <v>0</v>
      </c>
      <c r="O38" s="310">
        <v>105</v>
      </c>
      <c r="P38" s="310">
        <v>0</v>
      </c>
      <c r="Q38" s="310">
        <v>105</v>
      </c>
      <c r="R38" s="310">
        <v>0</v>
      </c>
      <c r="S38" s="311">
        <v>120</v>
      </c>
      <c r="T38" s="311">
        <v>0</v>
      </c>
      <c r="U38" s="310">
        <v>105</v>
      </c>
      <c r="V38" s="310">
        <v>0</v>
      </c>
      <c r="W38" s="310">
        <v>105</v>
      </c>
      <c r="X38" s="310">
        <v>0</v>
      </c>
    </row>
    <row r="49" spans="1:24">
      <c r="A49" s="305">
        <v>1818</v>
      </c>
      <c r="G49" s="305">
        <v>1825</v>
      </c>
      <c r="M49" s="305">
        <v>3618</v>
      </c>
      <c r="U49" s="306"/>
      <c r="V49" s="306"/>
      <c r="W49" s="306"/>
      <c r="X49" s="306"/>
    </row>
    <row r="50" spans="1:24">
      <c r="A50" s="308" t="s">
        <v>260</v>
      </c>
      <c r="B50" s="308" t="s">
        <v>261</v>
      </c>
      <c r="C50" s="309" t="s">
        <v>260</v>
      </c>
      <c r="D50" s="309" t="s">
        <v>280</v>
      </c>
      <c r="E50" s="309" t="s">
        <v>260</v>
      </c>
      <c r="F50" s="309" t="s">
        <v>281</v>
      </c>
      <c r="G50" s="308" t="s">
        <v>260</v>
      </c>
      <c r="H50" s="308" t="s">
        <v>261</v>
      </c>
      <c r="I50" s="309" t="s">
        <v>260</v>
      </c>
      <c r="J50" s="309" t="s">
        <v>280</v>
      </c>
      <c r="K50" s="309" t="s">
        <v>260</v>
      </c>
      <c r="L50" s="309" t="s">
        <v>281</v>
      </c>
      <c r="M50" s="308" t="s">
        <v>260</v>
      </c>
      <c r="N50" s="308" t="s">
        <v>261</v>
      </c>
      <c r="O50" s="309" t="s">
        <v>260</v>
      </c>
      <c r="P50" s="309" t="s">
        <v>280</v>
      </c>
      <c r="Q50" s="309" t="s">
        <v>260</v>
      </c>
      <c r="R50" s="309" t="s">
        <v>281</v>
      </c>
      <c r="U50" s="306"/>
      <c r="V50" s="306"/>
      <c r="W50" s="306"/>
      <c r="X50" s="306"/>
    </row>
    <row r="51" spans="1:24">
      <c r="A51" s="311">
        <v>0</v>
      </c>
      <c r="B51" s="311">
        <v>230</v>
      </c>
      <c r="C51" s="310">
        <v>0</v>
      </c>
      <c r="D51" s="310">
        <v>180</v>
      </c>
      <c r="E51" s="310">
        <v>0</v>
      </c>
      <c r="F51" s="310">
        <v>3240</v>
      </c>
      <c r="G51" s="311">
        <v>0</v>
      </c>
      <c r="H51" s="311">
        <v>230</v>
      </c>
      <c r="I51" s="310">
        <v>0</v>
      </c>
      <c r="J51" s="310">
        <v>180</v>
      </c>
      <c r="K51" s="310">
        <v>0</v>
      </c>
      <c r="L51" s="310">
        <v>4500</v>
      </c>
      <c r="M51" s="311">
        <v>0</v>
      </c>
      <c r="N51" s="311">
        <v>230</v>
      </c>
      <c r="O51" s="310">
        <v>0</v>
      </c>
      <c r="P51" s="310">
        <v>180</v>
      </c>
      <c r="Q51" s="310">
        <v>0</v>
      </c>
      <c r="R51" s="310">
        <v>3240</v>
      </c>
      <c r="U51" s="306"/>
      <c r="V51" s="306"/>
      <c r="W51" s="306"/>
      <c r="X51" s="306"/>
    </row>
    <row r="52" spans="1:24">
      <c r="A52" s="311">
        <v>71.058501251312407</v>
      </c>
      <c r="B52" s="311">
        <v>230</v>
      </c>
      <c r="C52" s="314">
        <v>105</v>
      </c>
      <c r="D52" s="310">
        <v>180</v>
      </c>
      <c r="E52" s="314">
        <v>72.589551191715032</v>
      </c>
      <c r="F52" s="310">
        <v>3240</v>
      </c>
      <c r="G52" s="311">
        <v>93.968174239450079</v>
      </c>
      <c r="H52" s="311">
        <v>230</v>
      </c>
      <c r="I52" s="314">
        <v>105</v>
      </c>
      <c r="J52" s="310">
        <v>180</v>
      </c>
      <c r="K52" s="314">
        <v>103.01101903605959</v>
      </c>
      <c r="L52" s="310">
        <v>4500</v>
      </c>
      <c r="M52" s="311">
        <v>63.058753111524673</v>
      </c>
      <c r="N52" s="311">
        <v>230</v>
      </c>
      <c r="O52" s="314">
        <v>105</v>
      </c>
      <c r="P52" s="310">
        <v>180</v>
      </c>
      <c r="Q52" s="314">
        <v>61.708496975252359</v>
      </c>
      <c r="R52" s="310">
        <v>3240</v>
      </c>
      <c r="U52" s="306"/>
      <c r="V52" s="306"/>
      <c r="W52" s="306"/>
      <c r="X52" s="306"/>
    </row>
    <row r="53" spans="1:24">
      <c r="A53" s="311">
        <v>120</v>
      </c>
      <c r="B53" s="311">
        <v>87.406498601785358</v>
      </c>
      <c r="C53" s="310">
        <v>105</v>
      </c>
      <c r="D53" s="314">
        <v>180</v>
      </c>
      <c r="E53" s="310">
        <v>105</v>
      </c>
      <c r="F53" s="314">
        <v>2390.1235909525694</v>
      </c>
      <c r="G53" s="311">
        <v>120</v>
      </c>
      <c r="H53" s="311">
        <v>123.14430069594579</v>
      </c>
      <c r="I53" s="310">
        <v>105</v>
      </c>
      <c r="J53" s="314">
        <v>180</v>
      </c>
      <c r="K53" s="310">
        <v>105</v>
      </c>
      <c r="L53" s="314">
        <v>4402.2174302748854</v>
      </c>
      <c r="M53" s="311">
        <v>120</v>
      </c>
      <c r="N53" s="311">
        <v>79.363941132004243</v>
      </c>
      <c r="O53" s="310">
        <v>105</v>
      </c>
      <c r="P53" s="314">
        <v>180</v>
      </c>
      <c r="Q53" s="310">
        <v>105</v>
      </c>
      <c r="R53" s="314">
        <v>2201.1087151374431</v>
      </c>
      <c r="U53" s="306"/>
      <c r="V53" s="306"/>
      <c r="W53" s="306"/>
      <c r="X53" s="306"/>
    </row>
    <row r="54" spans="1:24">
      <c r="A54" s="311">
        <v>120</v>
      </c>
      <c r="B54" s="311">
        <v>0</v>
      </c>
      <c r="C54" s="310">
        <v>105</v>
      </c>
      <c r="D54" s="310">
        <v>0</v>
      </c>
      <c r="E54" s="310">
        <v>105</v>
      </c>
      <c r="F54" s="310">
        <v>0</v>
      </c>
      <c r="G54" s="311">
        <v>120</v>
      </c>
      <c r="H54" s="311">
        <v>0</v>
      </c>
      <c r="I54" s="310">
        <v>105</v>
      </c>
      <c r="J54" s="310">
        <v>0</v>
      </c>
      <c r="K54" s="310">
        <v>105</v>
      </c>
      <c r="L54" s="310">
        <v>0</v>
      </c>
      <c r="M54" s="311">
        <v>120</v>
      </c>
      <c r="N54" s="311">
        <v>0</v>
      </c>
      <c r="O54" s="310">
        <v>105</v>
      </c>
      <c r="P54" s="310">
        <v>0</v>
      </c>
      <c r="Q54" s="310">
        <v>105</v>
      </c>
      <c r="R54" s="310">
        <v>0</v>
      </c>
      <c r="U54" s="306"/>
      <c r="V54" s="306"/>
      <c r="W54" s="306"/>
      <c r="X54" s="306"/>
    </row>
    <row r="55" spans="1:24">
      <c r="U55" s="306"/>
      <c r="V55" s="306"/>
      <c r="W55" s="306"/>
      <c r="X55" s="306"/>
    </row>
    <row r="56" spans="1:24">
      <c r="U56" s="306"/>
      <c r="V56" s="306"/>
      <c r="W56" s="306"/>
      <c r="X56" s="306"/>
    </row>
    <row r="57" spans="1:24">
      <c r="U57" s="306"/>
      <c r="V57" s="306"/>
      <c r="W57" s="306"/>
      <c r="X57" s="306"/>
    </row>
    <row r="58" spans="1:24">
      <c r="U58" s="306"/>
      <c r="V58" s="306"/>
      <c r="W58" s="306"/>
      <c r="X58" s="306"/>
    </row>
    <row r="59" spans="1:24">
      <c r="U59" s="306"/>
      <c r="V59" s="306"/>
      <c r="W59" s="306"/>
      <c r="X59" s="306"/>
    </row>
    <row r="60" spans="1:24">
      <c r="U60" s="306"/>
      <c r="V60" s="306"/>
      <c r="W60" s="306"/>
      <c r="X60" s="306"/>
    </row>
    <row r="61" spans="1:24">
      <c r="U61" s="306"/>
      <c r="V61" s="306"/>
      <c r="W61" s="306"/>
      <c r="X61" s="306"/>
    </row>
    <row r="62" spans="1:24">
      <c r="U62" s="306"/>
      <c r="V62" s="306"/>
      <c r="W62" s="306"/>
      <c r="X62" s="306"/>
    </row>
    <row r="63" spans="1:24">
      <c r="U63" s="306"/>
      <c r="V63" s="306"/>
      <c r="W63" s="306"/>
      <c r="X63" s="306"/>
    </row>
    <row r="64" spans="1:24">
      <c r="U64" s="306"/>
      <c r="V64" s="306"/>
      <c r="W64" s="306"/>
      <c r="X64" s="306"/>
    </row>
  </sheetData>
  <phoneticPr fontId="9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0"/>
  <sheetViews>
    <sheetView zoomScale="90" zoomScaleNormal="90" workbookViewId="0">
      <selection activeCell="P88" sqref="P88"/>
    </sheetView>
  </sheetViews>
  <sheetFormatPr defaultRowHeight="18.75"/>
  <cols>
    <col min="1" max="1" width="3.75" style="325" customWidth="1"/>
    <col min="2" max="2" width="10.625" style="325" bestFit="1" customWidth="1"/>
    <col min="3" max="10" width="9" style="325"/>
    <col min="11" max="11" width="11.125" style="325" customWidth="1"/>
    <col min="12" max="16384" width="9" style="325"/>
  </cols>
  <sheetData>
    <row r="1" spans="2:18" ht="25.5" thickBot="1">
      <c r="B1" s="324" t="s">
        <v>282</v>
      </c>
      <c r="I1" s="326" t="s">
        <v>283</v>
      </c>
      <c r="K1" s="324" t="s">
        <v>284</v>
      </c>
      <c r="R1" s="326"/>
    </row>
    <row r="2" spans="2:18">
      <c r="B2" s="327"/>
      <c r="C2" s="546"/>
      <c r="D2" s="546"/>
      <c r="E2" s="546"/>
      <c r="F2" s="546"/>
      <c r="G2" s="546"/>
      <c r="H2" s="546"/>
      <c r="I2" s="547"/>
      <c r="K2" s="327"/>
      <c r="L2" s="546"/>
      <c r="M2" s="546"/>
      <c r="N2" s="546"/>
      <c r="O2" s="546"/>
      <c r="P2" s="546"/>
      <c r="Q2" s="546"/>
      <c r="R2" s="547"/>
    </row>
    <row r="3" spans="2:18" ht="19.5" thickBot="1">
      <c r="B3" s="328" t="s">
        <v>285</v>
      </c>
      <c r="C3" s="329" t="s">
        <v>286</v>
      </c>
      <c r="D3" s="329" t="s">
        <v>287</v>
      </c>
      <c r="E3" s="329" t="s">
        <v>288</v>
      </c>
      <c r="F3" s="329" t="s">
        <v>289</v>
      </c>
      <c r="G3" s="329" t="s">
        <v>290</v>
      </c>
      <c r="H3" s="329" t="s">
        <v>291</v>
      </c>
      <c r="I3" s="330" t="s">
        <v>292</v>
      </c>
      <c r="K3" s="328" t="s">
        <v>293</v>
      </c>
      <c r="L3" s="329" t="s">
        <v>294</v>
      </c>
      <c r="M3" s="329" t="s">
        <v>295</v>
      </c>
      <c r="N3" s="329" t="s">
        <v>296</v>
      </c>
      <c r="O3" s="329" t="s">
        <v>289</v>
      </c>
      <c r="P3" s="329" t="s">
        <v>290</v>
      </c>
      <c r="Q3" s="329" t="s">
        <v>291</v>
      </c>
      <c r="R3" s="330" t="s">
        <v>292</v>
      </c>
    </row>
    <row r="4" spans="2:18">
      <c r="B4" s="331">
        <v>70</v>
      </c>
      <c r="C4" s="332"/>
      <c r="D4" s="333">
        <v>0.01</v>
      </c>
      <c r="E4" s="332"/>
      <c r="F4" s="333">
        <v>5.0000000000000001E-3</v>
      </c>
      <c r="G4" s="333">
        <v>0</v>
      </c>
      <c r="H4" s="332"/>
      <c r="I4" s="334"/>
      <c r="K4" s="331">
        <v>70</v>
      </c>
      <c r="L4" s="332"/>
      <c r="M4" s="333">
        <v>0</v>
      </c>
      <c r="N4" s="332"/>
      <c r="O4" s="333">
        <v>5.0000000000000001E-3</v>
      </c>
      <c r="P4" s="335">
        <v>5.0000000000000001E-3</v>
      </c>
      <c r="Q4" s="332"/>
      <c r="R4" s="334"/>
    </row>
    <row r="5" spans="2:18">
      <c r="B5" s="336">
        <v>80</v>
      </c>
      <c r="C5" s="333">
        <v>0.01</v>
      </c>
      <c r="D5" s="333">
        <v>0.01</v>
      </c>
      <c r="E5" s="333">
        <v>5.0000000000000001E-3</v>
      </c>
      <c r="F5" s="333">
        <v>5.0000000000000001E-3</v>
      </c>
      <c r="G5" s="333">
        <v>0</v>
      </c>
      <c r="H5" s="333">
        <v>0</v>
      </c>
      <c r="I5" s="337">
        <v>0</v>
      </c>
      <c r="K5" s="336">
        <v>80</v>
      </c>
      <c r="L5" s="333">
        <v>0</v>
      </c>
      <c r="M5" s="333">
        <v>0</v>
      </c>
      <c r="N5" s="333">
        <v>5.0000000000000001E-3</v>
      </c>
      <c r="O5" s="333">
        <v>5.0000000000000001E-3</v>
      </c>
      <c r="P5" s="335">
        <v>0.01</v>
      </c>
      <c r="Q5" s="333">
        <v>0.01</v>
      </c>
      <c r="R5" s="337">
        <v>0.01</v>
      </c>
    </row>
    <row r="6" spans="2:18">
      <c r="B6" s="338" t="s">
        <v>297</v>
      </c>
      <c r="C6" s="333">
        <v>0.05</v>
      </c>
      <c r="D6" s="333">
        <v>4.4999999999999998E-2</v>
      </c>
      <c r="E6" s="333">
        <v>0.04</v>
      </c>
      <c r="F6" s="333">
        <v>0.03</v>
      </c>
      <c r="G6" s="333">
        <v>0.02</v>
      </c>
      <c r="H6" s="333">
        <v>0.01</v>
      </c>
      <c r="I6" s="337"/>
      <c r="K6" s="338" t="s">
        <v>297</v>
      </c>
      <c r="L6" s="335">
        <v>0.02</v>
      </c>
      <c r="M6" s="333">
        <v>1.4999999999999999E-2</v>
      </c>
      <c r="N6" s="333">
        <v>0.01</v>
      </c>
      <c r="O6" s="333">
        <v>5.0000000000000001E-3</v>
      </c>
      <c r="P6" s="333">
        <v>5.0000000000000001E-3</v>
      </c>
      <c r="Q6" s="333">
        <v>0</v>
      </c>
      <c r="R6" s="337">
        <v>0</v>
      </c>
    </row>
    <row r="7" spans="2:18">
      <c r="B7" s="339" t="s">
        <v>298</v>
      </c>
      <c r="C7" s="333">
        <f>C6</f>
        <v>0.05</v>
      </c>
      <c r="D7" s="333">
        <f t="shared" ref="D7:F7" si="0">D6</f>
        <v>4.4999999999999998E-2</v>
      </c>
      <c r="E7" s="333">
        <f t="shared" si="0"/>
        <v>0.04</v>
      </c>
      <c r="F7" s="333">
        <f t="shared" si="0"/>
        <v>0.03</v>
      </c>
      <c r="G7" s="333">
        <v>0.02</v>
      </c>
      <c r="H7" s="333">
        <v>0.01</v>
      </c>
      <c r="I7" s="337"/>
      <c r="K7" s="339" t="s">
        <v>299</v>
      </c>
      <c r="L7" s="333">
        <f>L6</f>
        <v>0.02</v>
      </c>
      <c r="M7" s="333">
        <f t="shared" ref="M7:O7" si="1">M6</f>
        <v>1.4999999999999999E-2</v>
      </c>
      <c r="N7" s="333">
        <f t="shared" si="1"/>
        <v>0.01</v>
      </c>
      <c r="O7" s="333">
        <f t="shared" si="1"/>
        <v>5.0000000000000001E-3</v>
      </c>
      <c r="P7" s="333">
        <f>P6</f>
        <v>5.0000000000000001E-3</v>
      </c>
      <c r="Q7" s="333">
        <f>Q6</f>
        <v>0</v>
      </c>
      <c r="R7" s="337">
        <f>R6</f>
        <v>0</v>
      </c>
    </row>
    <row r="8" spans="2:18" ht="19.5" thickBot="1">
      <c r="B8" s="340">
        <v>97</v>
      </c>
      <c r="C8" s="341">
        <v>0.03</v>
      </c>
      <c r="D8" s="341">
        <v>0.03</v>
      </c>
      <c r="E8" s="341"/>
      <c r="F8" s="341">
        <v>0.02</v>
      </c>
      <c r="G8" s="341"/>
      <c r="H8" s="341"/>
      <c r="I8" s="342"/>
      <c r="K8" s="340">
        <v>97</v>
      </c>
      <c r="L8" s="343">
        <v>2.5000000000000001E-2</v>
      </c>
      <c r="M8" s="341">
        <v>2.5000000000000001E-2</v>
      </c>
      <c r="N8" s="341"/>
      <c r="O8" s="341">
        <v>1.4999999999999999E-2</v>
      </c>
      <c r="P8" s="341"/>
      <c r="Q8" s="341"/>
      <c r="R8" s="342"/>
    </row>
    <row r="9" spans="2:18">
      <c r="I9" s="344" t="s">
        <v>300</v>
      </c>
      <c r="R9" s="344" t="s">
        <v>301</v>
      </c>
    </row>
    <row r="10" spans="2:18">
      <c r="R10" s="345" t="s">
        <v>302</v>
      </c>
    </row>
    <row r="11" spans="2:18">
      <c r="B11" s="346" t="s">
        <v>303</v>
      </c>
    </row>
    <row r="13" spans="2:18" ht="25.5" thickBot="1">
      <c r="B13" s="325" t="s">
        <v>304</v>
      </c>
      <c r="K13" s="324" t="s">
        <v>305</v>
      </c>
      <c r="R13" s="326"/>
    </row>
    <row r="14" spans="2:18">
      <c r="B14" s="325" t="s">
        <v>306</v>
      </c>
      <c r="K14" s="327"/>
      <c r="L14" s="546"/>
      <c r="M14" s="546"/>
      <c r="N14" s="546"/>
      <c r="O14" s="546"/>
      <c r="P14" s="546"/>
      <c r="Q14" s="546"/>
      <c r="R14" s="547"/>
    </row>
    <row r="15" spans="2:18" ht="19.5" thickBot="1">
      <c r="B15" s="325" t="s">
        <v>307</v>
      </c>
      <c r="K15" s="328" t="s">
        <v>285</v>
      </c>
      <c r="L15" s="329" t="s">
        <v>286</v>
      </c>
      <c r="M15" s="329" t="s">
        <v>287</v>
      </c>
      <c r="N15" s="329" t="s">
        <v>288</v>
      </c>
      <c r="O15" s="329" t="s">
        <v>308</v>
      </c>
      <c r="P15" s="329" t="s">
        <v>309</v>
      </c>
      <c r="Q15" s="329" t="s">
        <v>310</v>
      </c>
      <c r="R15" s="330" t="s">
        <v>311</v>
      </c>
    </row>
    <row r="16" spans="2:18">
      <c r="K16" s="331">
        <v>70</v>
      </c>
      <c r="L16" s="347"/>
      <c r="M16" s="348">
        <f t="shared" ref="M16:P16" si="2">D4+M4</f>
        <v>0.01</v>
      </c>
      <c r="N16" s="347"/>
      <c r="O16" s="348">
        <f t="shared" si="2"/>
        <v>0.01</v>
      </c>
      <c r="P16" s="348">
        <f t="shared" si="2"/>
        <v>5.0000000000000001E-3</v>
      </c>
      <c r="Q16" s="347"/>
      <c r="R16" s="349"/>
    </row>
    <row r="17" spans="11:18">
      <c r="K17" s="336">
        <v>80</v>
      </c>
      <c r="L17" s="348">
        <f t="shared" ref="L17:R20" si="3">C5+L5</f>
        <v>0.01</v>
      </c>
      <c r="M17" s="348">
        <f t="shared" si="3"/>
        <v>0.01</v>
      </c>
      <c r="N17" s="348">
        <f t="shared" si="3"/>
        <v>0.01</v>
      </c>
      <c r="O17" s="348">
        <f t="shared" si="3"/>
        <v>0.01</v>
      </c>
      <c r="P17" s="348">
        <f t="shared" si="3"/>
        <v>0.01</v>
      </c>
      <c r="Q17" s="348">
        <f t="shared" si="3"/>
        <v>0.01</v>
      </c>
      <c r="R17" s="350">
        <f t="shared" si="3"/>
        <v>0.01</v>
      </c>
    </row>
    <row r="18" spans="11:18">
      <c r="K18" s="338" t="s">
        <v>312</v>
      </c>
      <c r="L18" s="348">
        <f t="shared" si="3"/>
        <v>7.0000000000000007E-2</v>
      </c>
      <c r="M18" s="348">
        <f t="shared" si="3"/>
        <v>0.06</v>
      </c>
      <c r="N18" s="348">
        <f t="shared" si="3"/>
        <v>0.05</v>
      </c>
      <c r="O18" s="348">
        <f t="shared" si="3"/>
        <v>3.4999999999999996E-2</v>
      </c>
      <c r="P18" s="348">
        <f t="shared" si="3"/>
        <v>2.5000000000000001E-2</v>
      </c>
      <c r="Q18" s="348">
        <f t="shared" si="3"/>
        <v>0.01</v>
      </c>
      <c r="R18" s="350"/>
    </row>
    <row r="19" spans="11:18">
      <c r="K19" s="339" t="s">
        <v>299</v>
      </c>
      <c r="L19" s="348">
        <f t="shared" si="3"/>
        <v>7.0000000000000007E-2</v>
      </c>
      <c r="M19" s="348">
        <f t="shared" si="3"/>
        <v>0.06</v>
      </c>
      <c r="N19" s="348">
        <f t="shared" si="3"/>
        <v>0.05</v>
      </c>
      <c r="O19" s="348">
        <f t="shared" si="3"/>
        <v>3.4999999999999996E-2</v>
      </c>
      <c r="P19" s="348">
        <f t="shared" si="3"/>
        <v>2.5000000000000001E-2</v>
      </c>
      <c r="Q19" s="348">
        <f t="shared" si="3"/>
        <v>0.01</v>
      </c>
      <c r="R19" s="350"/>
    </row>
    <row r="20" spans="11:18" ht="19.5" thickBot="1">
      <c r="K20" s="340">
        <v>97</v>
      </c>
      <c r="L20" s="351">
        <f t="shared" si="3"/>
        <v>5.5E-2</v>
      </c>
      <c r="M20" s="351">
        <f t="shared" si="3"/>
        <v>5.5E-2</v>
      </c>
      <c r="N20" s="351"/>
      <c r="O20" s="351">
        <f t="shared" si="3"/>
        <v>3.5000000000000003E-2</v>
      </c>
      <c r="P20" s="351"/>
      <c r="Q20" s="351"/>
      <c r="R20" s="352"/>
    </row>
  </sheetData>
  <mergeCells count="3">
    <mergeCell ref="C2:I2"/>
    <mergeCell ref="L2:R2"/>
    <mergeCell ref="L14:R14"/>
  </mergeCells>
  <phoneticPr fontId="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</vt:i4>
      </vt:variant>
    </vt:vector>
  </HeadingPairs>
  <TitlesOfParts>
    <vt:vector size="15" baseType="lpstr">
      <vt:lpstr>Selector</vt:lpstr>
      <vt:lpstr>Calculation</vt:lpstr>
      <vt:lpstr>02C</vt:lpstr>
      <vt:lpstr>03C</vt:lpstr>
      <vt:lpstr>04C</vt:lpstr>
      <vt:lpstr>05C</vt:lpstr>
      <vt:lpstr>Tcスペック算出</vt:lpstr>
      <vt:lpstr>熱抵抗</vt:lpstr>
      <vt:lpstr>代表特性(C9)</vt:lpstr>
      <vt:lpstr>最大定格</vt:lpstr>
      <vt:lpstr>初期特性</vt:lpstr>
      <vt:lpstr>ディレーティング(最終)</vt:lpstr>
      <vt:lpstr>蛍光体UP率</vt:lpstr>
      <vt:lpstr>Calculation!Print_Area</vt:lpstr>
      <vt:lpstr>Selector!Print_Area</vt:lpstr>
    </vt:vector>
  </TitlesOfParts>
  <Company>CITIZEN ELECTRONICS CO.,LTD.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CITILED Lighting LED Selection Simulator</dc:title>
  <dc:creator>貴家 健次</dc:creator>
  <cp:lastModifiedBy>三澤 優太朗</cp:lastModifiedBy>
  <cp:lastPrinted>2014-05-01T10:43:19Z</cp:lastPrinted>
  <dcterms:created xsi:type="dcterms:W3CDTF">2011-08-25T00:09:33Z</dcterms:created>
  <dcterms:modified xsi:type="dcterms:W3CDTF">2020-07-10T06:41:08Z</dcterms:modified>
</cp:coreProperties>
</file>